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a\обмены\МФ\Наумова\К ПЛАНАМ ДМФ\2024\03\"/>
    </mc:Choice>
  </mc:AlternateContent>
  <bookViews>
    <workbookView xWindow="0" yWindow="0" windowWidth="28800" windowHeight="12300" activeTab="1"/>
  </bookViews>
  <sheets>
    <sheet name="ПРАВИЛА" sheetId="1" r:id="rId1"/>
    <sheet name="БЛАНК ЗАКАЗА на К-модуль" sheetId="2" r:id="rId2"/>
    <sheet name="БД СПИСКОМ Цены Фасады" sheetId="3" state="hidden" r:id="rId3"/>
    <sheet name="БД Фасады" sheetId="12" state="hidden" r:id="rId4"/>
    <sheet name="Расчёт МОДУЛЕЙ" sheetId="16" state="hidden" r:id="rId5"/>
    <sheet name="Категории Пленки ПВХ" sheetId="4" r:id="rId6"/>
    <sheet name="БД Категории пленок+ списки" sheetId="10" state="hidden" r:id="rId7"/>
    <sheet name="Верхние модули" sheetId="5" r:id="rId8"/>
    <sheet name="Нижние модули" sheetId="6" r:id="rId9"/>
    <sheet name="Верхние модули (р)" sheetId="7" r:id="rId10"/>
    <sheet name="Нижние модули (р)" sheetId="8" r:id="rId11"/>
    <sheet name="Для пометок" sheetId="9" r:id="rId12"/>
    <sheet name="БД МОДУЛИ" sheetId="11" state="hidden" r:id="rId13"/>
    <sheet name="БД ЛДСП" sheetId="13" state="hidden" r:id="rId14"/>
    <sheet name="БД Цены" sheetId="14" state="hidden" r:id="rId15"/>
    <sheet name="ОСОБЕННОСТИ ДЛЯ ВПМФ" sheetId="17" state="hidden" r:id="rId16"/>
    <sheet name="БД Сергей ОБЩИЙ" sheetId="20" state="hidden" r:id="rId17"/>
  </sheets>
  <externalReferences>
    <externalReference r:id="rId18"/>
  </externalReferences>
  <definedNames>
    <definedName name="_xlnm._FilterDatabase" localSheetId="6" hidden="1">'БД Категории пленок+ списки'!$A$23:$G$1131</definedName>
    <definedName name="_xlnm._FilterDatabase" localSheetId="13" hidden="1">'БД ЛДСП'!$A$1:$D$14</definedName>
    <definedName name="_xlnm._FilterDatabase" localSheetId="12" hidden="1">'БД МОДУЛИ'!$A$1:$Z$328</definedName>
    <definedName name="_xlnm._FilterDatabase" localSheetId="3" hidden="1">'БД Фасады'!$A$3:$F$851</definedName>
    <definedName name="_xlnm._FilterDatabase" localSheetId="5" hidden="1">'Категории Пленки ПВХ'!$A$3:$E$1038</definedName>
    <definedName name="Excel_BuiltIn__FilterDatabase_10_1_1">"$#ССЫЛ!.$A$3:$W$3"</definedName>
    <definedName name="Excel_BuiltIn__FilterDatabase_10_1_1_1">"$#ССЫЛ!.$A$1:$W$2"</definedName>
    <definedName name="Excel_BuiltIn__FilterDatabase_10_1_1_1_1">"$#ССЫЛ!.$A$4:$J$4"</definedName>
    <definedName name="Excel_BuiltIn__FilterDatabase_10_1_1_1_1_1">"$#ССЫЛ!.$A$2:$J$2"</definedName>
    <definedName name="Excel_BuiltIn__FilterDatabase_10_2">"$#ССЫЛ!.$A$1:$W$2"</definedName>
    <definedName name="Excel_BuiltIn__FilterDatabase_9">"$#ССЫЛ!.$A$4:$J$4"</definedName>
    <definedName name="Excel_BuiltIn__FilterDatabase_9_1">"$#ССЫЛ!.$#ССЫЛ!$#ССЫЛ!:$#ССЫЛ!$#ССЫЛ!"</definedName>
    <definedName name="Excel_BuiltIn__FilterDatabase_9_1_1">"$#ССЫЛ!.$A$3:$P$4"</definedName>
    <definedName name="АНТАРЕС_ТАБЛ">[1]S1!$DM$11:$FE$169</definedName>
    <definedName name="ВИД_ЭП_ТАБЛ">[1]S1!$B$23:$P$26</definedName>
    <definedName name="КРОМКА_ВЫБОР_СТОЛЕШ">[1]S1!$CK$57:$CO$63</definedName>
    <definedName name="ЛДВП_4">[1]S1!$BP$4:$BU$8</definedName>
    <definedName name="ОБРАБОТКА_ФП">[1]S1!$FY$13:$FY$20</definedName>
    <definedName name="ПАТИНА_ТИП">[1]S2!$AT$12:$AX$17</definedName>
    <definedName name="ПАТИНА_ЦВЕТ">[1]S2!$AT$5:$AX$9</definedName>
    <definedName name="ПЛЕНКАПВХ_СТРУКТ">[1]S2!$AK$5:$AR$8</definedName>
    <definedName name="ПЛЕНКАПВХ_ТОРЕЦ">[1]S2!$AK$10:$AR$14</definedName>
    <definedName name="ПЛЕНКАПВХ_ФИЛЬТР">[1]S2!$AH$5:$AH$38</definedName>
    <definedName name="ПЛИНТУС_LB15">[1]S1!$GW$5:$HA$11</definedName>
    <definedName name="ПЛИНТУС_LB15_ЗАГЛ">[1]S1!$GW$14:$HA$20</definedName>
    <definedName name="ПЛИНТУС_RPL">[1]S1!$GO$5:$GU$40</definedName>
    <definedName name="РУЧКА_СТЕНД">[1]S1!$Y$91:$Z$93</definedName>
    <definedName name="СБОРКА_ТИП">[1]S1!$C$17:$D$19</definedName>
    <definedName name="СЛОТЕКС_ТАБЛ">[1]S1!$FG$11:$FW$87</definedName>
    <definedName name="СТЕКЛО_СПИС_2">[1]S1!$Y$45:$Z$52</definedName>
    <definedName name="СТОЛ_ПОСТФ">[1]S1!$CX$94:$DC$97</definedName>
    <definedName name="СТОЛ_ПОСТФ_2">[1]S1!$CX$101:$DC$103</definedName>
    <definedName name="СТОЛ_ТАБЛ">[1]S1!$CX$5:$DK$9</definedName>
    <definedName name="ТИП_ЭП_ОПР">'[1]Партн. настройки'!$B$3</definedName>
    <definedName name="ФАЛЬШ_ТАБЛ">[1]S1!$CX$18:$DK$23</definedName>
    <definedName name="ФАЛЬШПАН_ФОТОП">[1]S1!$FY$4:$GC$9</definedName>
    <definedName name="ФАС_КРАШ_КАТЕГ">[1]S2!$B$19:$C$22</definedName>
    <definedName name="ФАС_КРАШ_ТАБЛ_КУХ">[1]S2!$B$41:$F$44</definedName>
    <definedName name="ФУРН_РУЧКИ_РАСПОЛ">[1]S2!$AK$16:$AR$20</definedName>
  </definedNames>
  <calcPr calcId="162913"/>
  <extLst>
    <ext uri="GoogleSheetsCustomDataVersion2">
      <go:sheetsCustomData xmlns:go="http://customooxmlschemas.google.com/" r:id="rId28" roundtripDataChecksum="FyviNBDqBQv4x2kUSH0HXdj9PvL71e8I+cZsP9ogpJE="/>
    </ext>
  </extLst>
</workbook>
</file>

<file path=xl/calcChain.xml><?xml version="1.0" encoding="utf-8"?>
<calcChain xmlns="http://schemas.openxmlformats.org/spreadsheetml/2006/main">
  <c r="V14" i="2" l="1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L6" i="16" l="1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E729" i="12" l="1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I3" i="16" l="1"/>
  <c r="J3" i="16" s="1"/>
  <c r="F348" i="12" l="1"/>
  <c r="F711" i="12" s="1"/>
  <c r="F349" i="12"/>
  <c r="F712" i="12" s="1"/>
  <c r="F350" i="12"/>
  <c r="F713" i="12" s="1"/>
  <c r="F351" i="12"/>
  <c r="F714" i="12" s="1"/>
  <c r="F352" i="12"/>
  <c r="F715" i="12" s="1"/>
  <c r="F353" i="12"/>
  <c r="F716" i="12" s="1"/>
  <c r="F347" i="12"/>
  <c r="F710" i="12" s="1"/>
  <c r="F345" i="12"/>
  <c r="F708" i="12" s="1"/>
  <c r="F346" i="12"/>
  <c r="F709" i="12" s="1"/>
  <c r="F344" i="12"/>
  <c r="F707" i="12" s="1"/>
  <c r="F342" i="12"/>
  <c r="F705" i="12" s="1"/>
  <c r="F343" i="12"/>
  <c r="F706" i="12" s="1"/>
  <c r="F341" i="12"/>
  <c r="F704" i="12" s="1"/>
  <c r="F361" i="12"/>
  <c r="F724" i="12" s="1"/>
  <c r="F362" i="12"/>
  <c r="F725" i="12" s="1"/>
  <c r="F363" i="12"/>
  <c r="F726" i="12" s="1"/>
  <c r="F364" i="12"/>
  <c r="F727" i="12" s="1"/>
  <c r="F365" i="12"/>
  <c r="F728" i="12" s="1"/>
  <c r="F366" i="12"/>
  <c r="F729" i="12" s="1"/>
  <c r="F360" i="12"/>
  <c r="F723" i="12" s="1"/>
  <c r="F358" i="12"/>
  <c r="F721" i="12" s="1"/>
  <c r="F359" i="12"/>
  <c r="F722" i="12" s="1"/>
  <c r="F357" i="12"/>
  <c r="F720" i="12" s="1"/>
  <c r="F355" i="12"/>
  <c r="F718" i="12" s="1"/>
  <c r="F356" i="12"/>
  <c r="F719" i="12" s="1"/>
  <c r="F354" i="12"/>
  <c r="F717" i="12" s="1"/>
  <c r="F335" i="12"/>
  <c r="F698" i="12" s="1"/>
  <c r="F336" i="12"/>
  <c r="F699" i="12" s="1"/>
  <c r="F337" i="12"/>
  <c r="F700" i="12" s="1"/>
  <c r="F338" i="12"/>
  <c r="F701" i="12" s="1"/>
  <c r="F339" i="12"/>
  <c r="F702" i="12" s="1"/>
  <c r="F340" i="12"/>
  <c r="F703" i="12" s="1"/>
  <c r="F334" i="12"/>
  <c r="F697" i="12" s="1"/>
  <c r="F332" i="12"/>
  <c r="F695" i="12" s="1"/>
  <c r="F333" i="12"/>
  <c r="F696" i="12" s="1"/>
  <c r="F331" i="12"/>
  <c r="F694" i="12" s="1"/>
  <c r="F329" i="12"/>
  <c r="F692" i="12" s="1"/>
  <c r="F330" i="12"/>
  <c r="F693" i="12" s="1"/>
  <c r="F328" i="12"/>
  <c r="F691" i="12" s="1"/>
  <c r="F322" i="12"/>
  <c r="F685" i="12" s="1"/>
  <c r="F323" i="12"/>
  <c r="F686" i="12" s="1"/>
  <c r="F324" i="12"/>
  <c r="F687" i="12" s="1"/>
  <c r="F325" i="12"/>
  <c r="F688" i="12" s="1"/>
  <c r="F326" i="12"/>
  <c r="F689" i="12" s="1"/>
  <c r="F327" i="12"/>
  <c r="F690" i="12" s="1"/>
  <c r="F321" i="12"/>
  <c r="F684" i="12" s="1"/>
  <c r="F319" i="12"/>
  <c r="F682" i="12" s="1"/>
  <c r="F320" i="12"/>
  <c r="F683" i="12" s="1"/>
  <c r="F318" i="12"/>
  <c r="F681" i="12" s="1"/>
  <c r="F314" i="12"/>
  <c r="F677" i="12" s="1"/>
  <c r="F315" i="12"/>
  <c r="F678" i="12" s="1"/>
  <c r="F316" i="12"/>
  <c r="F679" i="12" s="1"/>
  <c r="F317" i="12"/>
  <c r="F680" i="12" s="1"/>
  <c r="F313" i="12"/>
  <c r="F676" i="12" s="1"/>
  <c r="F269" i="12"/>
  <c r="F632" i="12" s="1"/>
  <c r="F270" i="12"/>
  <c r="F633" i="12" s="1"/>
  <c r="F268" i="12"/>
  <c r="F631" i="12" s="1"/>
  <c r="F293" i="12"/>
  <c r="F656" i="12" s="1"/>
  <c r="F294" i="12"/>
  <c r="F657" i="12" s="1"/>
  <c r="F295" i="12"/>
  <c r="F658" i="12" s="1"/>
  <c r="F296" i="12"/>
  <c r="F659" i="12" s="1"/>
  <c r="F297" i="12"/>
  <c r="F660" i="12" s="1"/>
  <c r="F298" i="12"/>
  <c r="F661" i="12" s="1"/>
  <c r="F299" i="12"/>
  <c r="F662" i="12" s="1"/>
  <c r="F300" i="12"/>
  <c r="F663" i="12" s="1"/>
  <c r="F301" i="12"/>
  <c r="F664" i="12" s="1"/>
  <c r="F302" i="12"/>
  <c r="F665" i="12" s="1"/>
  <c r="F303" i="12"/>
  <c r="F666" i="12" s="1"/>
  <c r="F304" i="12"/>
  <c r="F667" i="12" s="1"/>
  <c r="F305" i="12"/>
  <c r="F668" i="12" s="1"/>
  <c r="F306" i="12"/>
  <c r="F669" i="12" s="1"/>
  <c r="F307" i="12"/>
  <c r="F670" i="12" s="1"/>
  <c r="F308" i="12"/>
  <c r="F671" i="12" s="1"/>
  <c r="F309" i="12"/>
  <c r="F672" i="12" s="1"/>
  <c r="F310" i="12"/>
  <c r="F673" i="12" s="1"/>
  <c r="F311" i="12"/>
  <c r="F674" i="12" s="1"/>
  <c r="F312" i="12"/>
  <c r="F675" i="12" s="1"/>
  <c r="F292" i="12"/>
  <c r="F655" i="12" s="1"/>
  <c r="F285" i="12"/>
  <c r="F648" i="12" s="1"/>
  <c r="F286" i="12"/>
  <c r="F649" i="12" s="1"/>
  <c r="F287" i="12"/>
  <c r="F650" i="12" s="1"/>
  <c r="F288" i="12"/>
  <c r="F651" i="12" s="1"/>
  <c r="F289" i="12"/>
  <c r="F652" i="12" s="1"/>
  <c r="F290" i="12"/>
  <c r="F653" i="12" s="1"/>
  <c r="F291" i="12"/>
  <c r="F654" i="12" s="1"/>
  <c r="F284" i="12"/>
  <c r="F647" i="12" s="1"/>
  <c r="F279" i="12"/>
  <c r="F642" i="12" s="1"/>
  <c r="F280" i="12"/>
  <c r="F643" i="12" s="1"/>
  <c r="F281" i="12"/>
  <c r="F644" i="12" s="1"/>
  <c r="F282" i="12"/>
  <c r="F645" i="12" s="1"/>
  <c r="F283" i="12"/>
  <c r="F646" i="12" s="1"/>
  <c r="F278" i="12"/>
  <c r="F641" i="12" s="1"/>
  <c r="F272" i="12"/>
  <c r="F635" i="12" s="1"/>
  <c r="F273" i="12"/>
  <c r="F636" i="12" s="1"/>
  <c r="F274" i="12"/>
  <c r="F637" i="12" s="1"/>
  <c r="F275" i="12"/>
  <c r="F638" i="12" s="1"/>
  <c r="F276" i="12"/>
  <c r="F639" i="12" s="1"/>
  <c r="F277" i="12"/>
  <c r="F640" i="12" s="1"/>
  <c r="F271" i="12"/>
  <c r="F634" i="12" s="1"/>
  <c r="F262" i="12"/>
  <c r="F625" i="12" s="1"/>
  <c r="F263" i="12"/>
  <c r="F626" i="12" s="1"/>
  <c r="F264" i="12"/>
  <c r="F627" i="12" s="1"/>
  <c r="F265" i="12"/>
  <c r="F628" i="12" s="1"/>
  <c r="F266" i="12"/>
  <c r="F629" i="12" s="1"/>
  <c r="F267" i="12"/>
  <c r="F630" i="12" s="1"/>
  <c r="F261" i="12"/>
  <c r="F624" i="12" s="1"/>
  <c r="F255" i="12"/>
  <c r="F618" i="12" s="1"/>
  <c r="F256" i="12"/>
  <c r="F619" i="12" s="1"/>
  <c r="F257" i="12"/>
  <c r="F620" i="12" s="1"/>
  <c r="F258" i="12"/>
  <c r="F621" i="12" s="1"/>
  <c r="F259" i="12"/>
  <c r="F622" i="12" s="1"/>
  <c r="F260" i="12"/>
  <c r="F623" i="12" s="1"/>
  <c r="F254" i="12"/>
  <c r="F617" i="12" s="1"/>
  <c r="F252" i="12"/>
  <c r="F615" i="12" s="1"/>
  <c r="F253" i="12"/>
  <c r="F616" i="12" s="1"/>
  <c r="F251" i="12"/>
  <c r="F614" i="12" s="1"/>
  <c r="F247" i="12"/>
  <c r="F610" i="12" s="1"/>
  <c r="F248" i="12"/>
  <c r="F611" i="12" s="1"/>
  <c r="F249" i="12"/>
  <c r="F612" i="12" s="1"/>
  <c r="F250" i="12"/>
  <c r="F613" i="12" s="1"/>
  <c r="F246" i="12"/>
  <c r="F609" i="12" s="1"/>
  <c r="F226" i="12" l="1"/>
  <c r="F589" i="12" s="1"/>
  <c r="F227" i="12"/>
  <c r="F590" i="12" s="1"/>
  <c r="F228" i="12"/>
  <c r="F591" i="12" s="1"/>
  <c r="F229" i="12"/>
  <c r="F592" i="12" s="1"/>
  <c r="F230" i="12"/>
  <c r="F593" i="12" s="1"/>
  <c r="F231" i="12"/>
  <c r="F594" i="12" s="1"/>
  <c r="F232" i="12"/>
  <c r="F595" i="12" s="1"/>
  <c r="F233" i="12"/>
  <c r="F596" i="12" s="1"/>
  <c r="F234" i="12"/>
  <c r="F597" i="12" s="1"/>
  <c r="F235" i="12"/>
  <c r="F598" i="12" s="1"/>
  <c r="F236" i="12"/>
  <c r="F599" i="12" s="1"/>
  <c r="F237" i="12"/>
  <c r="F600" i="12" s="1"/>
  <c r="F238" i="12"/>
  <c r="F601" i="12" s="1"/>
  <c r="F239" i="12"/>
  <c r="F602" i="12" s="1"/>
  <c r="F240" i="12"/>
  <c r="F603" i="12" s="1"/>
  <c r="F241" i="12"/>
  <c r="F604" i="12" s="1"/>
  <c r="F242" i="12"/>
  <c r="F605" i="12" s="1"/>
  <c r="F243" i="12"/>
  <c r="F606" i="12" s="1"/>
  <c r="F244" i="12"/>
  <c r="F607" i="12" s="1"/>
  <c r="F245" i="12"/>
  <c r="F608" i="12" s="1"/>
  <c r="F225" i="12"/>
  <c r="F588" i="12" s="1"/>
  <c r="F218" i="12"/>
  <c r="F581" i="12" s="1"/>
  <c r="F219" i="12"/>
  <c r="F582" i="12" s="1"/>
  <c r="F220" i="12"/>
  <c r="F583" i="12" s="1"/>
  <c r="F221" i="12"/>
  <c r="F584" i="12" s="1"/>
  <c r="F222" i="12"/>
  <c r="F585" i="12" s="1"/>
  <c r="F223" i="12"/>
  <c r="F586" i="12" s="1"/>
  <c r="F224" i="12"/>
  <c r="F587" i="12" s="1"/>
  <c r="F217" i="12"/>
  <c r="F580" i="12" s="1"/>
  <c r="F212" i="12"/>
  <c r="F575" i="12" s="1"/>
  <c r="F213" i="12"/>
  <c r="F576" i="12" s="1"/>
  <c r="F214" i="12"/>
  <c r="F577" i="12" s="1"/>
  <c r="F215" i="12"/>
  <c r="F578" i="12" s="1"/>
  <c r="F216" i="12"/>
  <c r="F579" i="12" s="1"/>
  <c r="F211" i="12"/>
  <c r="F574" i="12" s="1"/>
  <c r="F205" i="12"/>
  <c r="F568" i="12" s="1"/>
  <c r="F206" i="12"/>
  <c r="F569" i="12" s="1"/>
  <c r="F207" i="12"/>
  <c r="F570" i="12" s="1"/>
  <c r="F208" i="12"/>
  <c r="F571" i="12" s="1"/>
  <c r="F209" i="12"/>
  <c r="F572" i="12" s="1"/>
  <c r="F210" i="12"/>
  <c r="F573" i="12" s="1"/>
  <c r="F204" i="12"/>
  <c r="F567" i="12" s="1"/>
  <c r="F202" i="12"/>
  <c r="F565" i="12" s="1"/>
  <c r="F203" i="12"/>
  <c r="F566" i="12" s="1"/>
  <c r="F201" i="12"/>
  <c r="F564" i="12" s="1"/>
  <c r="F195" i="12"/>
  <c r="F558" i="12" s="1"/>
  <c r="F196" i="12"/>
  <c r="F559" i="12" s="1"/>
  <c r="F197" i="12"/>
  <c r="F560" i="12" s="1"/>
  <c r="F198" i="12"/>
  <c r="F561" i="12" s="1"/>
  <c r="F199" i="12"/>
  <c r="F562" i="12" s="1"/>
  <c r="F200" i="12"/>
  <c r="F563" i="12" s="1"/>
  <c r="F194" i="12"/>
  <c r="F557" i="12" s="1"/>
  <c r="F188" i="12"/>
  <c r="F551" i="12" s="1"/>
  <c r="F189" i="12"/>
  <c r="F552" i="12" s="1"/>
  <c r="F190" i="12"/>
  <c r="F553" i="12" s="1"/>
  <c r="F191" i="12"/>
  <c r="F554" i="12" s="1"/>
  <c r="F192" i="12"/>
  <c r="F555" i="12" s="1"/>
  <c r="F193" i="12"/>
  <c r="F556" i="12" s="1"/>
  <c r="F187" i="12"/>
  <c r="F550" i="12" s="1"/>
  <c r="F185" i="12"/>
  <c r="F548" i="12" s="1"/>
  <c r="F186" i="12"/>
  <c r="F549" i="12" s="1"/>
  <c r="F184" i="12"/>
  <c r="F547" i="12" s="1"/>
  <c r="F180" i="12"/>
  <c r="F543" i="12" s="1"/>
  <c r="F181" i="12"/>
  <c r="F544" i="12" s="1"/>
  <c r="F182" i="12"/>
  <c r="F545" i="12" s="1"/>
  <c r="F183" i="12"/>
  <c r="F546" i="12" s="1"/>
  <c r="F179" i="12"/>
  <c r="F542" i="12" s="1"/>
  <c r="F159" i="12"/>
  <c r="F522" i="12" s="1"/>
  <c r="F160" i="12"/>
  <c r="F523" i="12" s="1"/>
  <c r="F161" i="12"/>
  <c r="F524" i="12" s="1"/>
  <c r="F162" i="12"/>
  <c r="F525" i="12" s="1"/>
  <c r="F163" i="12"/>
  <c r="F526" i="12" s="1"/>
  <c r="F164" i="12"/>
  <c r="F527" i="12" s="1"/>
  <c r="F165" i="12"/>
  <c r="F528" i="12" s="1"/>
  <c r="F166" i="12"/>
  <c r="F529" i="12" s="1"/>
  <c r="F167" i="12"/>
  <c r="F530" i="12" s="1"/>
  <c r="F168" i="12"/>
  <c r="F531" i="12" s="1"/>
  <c r="F169" i="12"/>
  <c r="F532" i="12" s="1"/>
  <c r="F170" i="12"/>
  <c r="F533" i="12" s="1"/>
  <c r="F171" i="12"/>
  <c r="F534" i="12" s="1"/>
  <c r="F172" i="12"/>
  <c r="F535" i="12" s="1"/>
  <c r="F173" i="12"/>
  <c r="F536" i="12" s="1"/>
  <c r="F174" i="12"/>
  <c r="F537" i="12" s="1"/>
  <c r="F175" i="12"/>
  <c r="F538" i="12" s="1"/>
  <c r="F176" i="12"/>
  <c r="F539" i="12" s="1"/>
  <c r="F177" i="12"/>
  <c r="F540" i="12" s="1"/>
  <c r="F178" i="12"/>
  <c r="F541" i="12" s="1"/>
  <c r="F158" i="12"/>
  <c r="F521" i="12" s="1"/>
  <c r="F151" i="12"/>
  <c r="F514" i="12" s="1"/>
  <c r="F152" i="12"/>
  <c r="F515" i="12" s="1"/>
  <c r="F153" i="12"/>
  <c r="F516" i="12" s="1"/>
  <c r="F154" i="12"/>
  <c r="F517" i="12" s="1"/>
  <c r="F155" i="12"/>
  <c r="F518" i="12" s="1"/>
  <c r="F156" i="12"/>
  <c r="F519" i="12" s="1"/>
  <c r="F157" i="12"/>
  <c r="F520" i="12" s="1"/>
  <c r="F150" i="12"/>
  <c r="F513" i="12" s="1"/>
  <c r="F145" i="12"/>
  <c r="F508" i="12" s="1"/>
  <c r="F146" i="12"/>
  <c r="F509" i="12" s="1"/>
  <c r="F147" i="12"/>
  <c r="F510" i="12" s="1"/>
  <c r="F148" i="12"/>
  <c r="F511" i="12" s="1"/>
  <c r="F149" i="12"/>
  <c r="F512" i="12" s="1"/>
  <c r="F144" i="12"/>
  <c r="F507" i="12" s="1"/>
  <c r="F138" i="12"/>
  <c r="F501" i="12" s="1"/>
  <c r="F139" i="12"/>
  <c r="F502" i="12" s="1"/>
  <c r="F140" i="12"/>
  <c r="F503" i="12" s="1"/>
  <c r="F141" i="12"/>
  <c r="F504" i="12" s="1"/>
  <c r="F142" i="12"/>
  <c r="F505" i="12" s="1"/>
  <c r="F143" i="12"/>
  <c r="F506" i="12" s="1"/>
  <c r="F137" i="12"/>
  <c r="F500" i="12" s="1"/>
  <c r="F135" i="12"/>
  <c r="F498" i="12" s="1"/>
  <c r="F136" i="12"/>
  <c r="F499" i="12" s="1"/>
  <c r="F134" i="12"/>
  <c r="F497" i="12" s="1"/>
  <c r="F128" i="12"/>
  <c r="F491" i="12" s="1"/>
  <c r="F129" i="12"/>
  <c r="F492" i="12" s="1"/>
  <c r="F130" i="12"/>
  <c r="F493" i="12" s="1"/>
  <c r="F131" i="12"/>
  <c r="F494" i="12" s="1"/>
  <c r="F132" i="12"/>
  <c r="F495" i="12" s="1"/>
  <c r="F133" i="12"/>
  <c r="F496" i="12" s="1"/>
  <c r="F127" i="12"/>
  <c r="F490" i="12" s="1"/>
  <c r="F115" i="12"/>
  <c r="F478" i="12" s="1"/>
  <c r="F116" i="12"/>
  <c r="F479" i="12" s="1"/>
  <c r="F117" i="12"/>
  <c r="F480" i="12" s="1"/>
  <c r="F118" i="12"/>
  <c r="F481" i="12" s="1"/>
  <c r="F119" i="12"/>
  <c r="F482" i="12" s="1"/>
  <c r="F120" i="12"/>
  <c r="F483" i="12" s="1"/>
  <c r="F121" i="12"/>
  <c r="F484" i="12" s="1"/>
  <c r="F122" i="12"/>
  <c r="F485" i="12" s="1"/>
  <c r="F123" i="12"/>
  <c r="F486" i="12" s="1"/>
  <c r="F124" i="12"/>
  <c r="F487" i="12" s="1"/>
  <c r="F125" i="12"/>
  <c r="F488" i="12" s="1"/>
  <c r="F126" i="12"/>
  <c r="F489" i="12" s="1"/>
  <c r="F114" i="12"/>
  <c r="F477" i="12" s="1"/>
  <c r="F107" i="12"/>
  <c r="F470" i="12" s="1"/>
  <c r="F108" i="12"/>
  <c r="F471" i="12" s="1"/>
  <c r="F109" i="12"/>
  <c r="F472" i="12" s="1"/>
  <c r="F110" i="12"/>
  <c r="F473" i="12" s="1"/>
  <c r="F111" i="12"/>
  <c r="F474" i="12" s="1"/>
  <c r="F112" i="12"/>
  <c r="F475" i="12" s="1"/>
  <c r="F113" i="12"/>
  <c r="F476" i="12" s="1"/>
  <c r="F106" i="12"/>
  <c r="F469" i="12" s="1"/>
  <c r="F101" i="12"/>
  <c r="F464" i="12" s="1"/>
  <c r="F102" i="12"/>
  <c r="F465" i="12" s="1"/>
  <c r="F103" i="12"/>
  <c r="F466" i="12" s="1"/>
  <c r="F104" i="12"/>
  <c r="F467" i="12" s="1"/>
  <c r="F105" i="12"/>
  <c r="F468" i="12" s="1"/>
  <c r="F100" i="12"/>
  <c r="F463" i="12" s="1"/>
  <c r="F94" i="12"/>
  <c r="F457" i="12" s="1"/>
  <c r="F95" i="12"/>
  <c r="F458" i="12" s="1"/>
  <c r="F96" i="12"/>
  <c r="F459" i="12" s="1"/>
  <c r="F97" i="12"/>
  <c r="F460" i="12" s="1"/>
  <c r="F98" i="12"/>
  <c r="F461" i="12" s="1"/>
  <c r="F99" i="12"/>
  <c r="F462" i="12" s="1"/>
  <c r="F93" i="12"/>
  <c r="F456" i="12" s="1"/>
  <c r="F87" i="12"/>
  <c r="F450" i="12" s="1"/>
  <c r="F88" i="12"/>
  <c r="F451" i="12" s="1"/>
  <c r="F89" i="12"/>
  <c r="F452" i="12" s="1"/>
  <c r="F90" i="12"/>
  <c r="F453" i="12" s="1"/>
  <c r="F91" i="12"/>
  <c r="F454" i="12" s="1"/>
  <c r="F92" i="12"/>
  <c r="F455" i="12" s="1"/>
  <c r="F86" i="12"/>
  <c r="F449" i="12" s="1"/>
  <c r="F74" i="12"/>
  <c r="F437" i="12" s="1"/>
  <c r="F75" i="12"/>
  <c r="F438" i="12" s="1"/>
  <c r="F76" i="12"/>
  <c r="F439" i="12" s="1"/>
  <c r="F77" i="12"/>
  <c r="F440" i="12" s="1"/>
  <c r="F78" i="12"/>
  <c r="F441" i="12" s="1"/>
  <c r="F79" i="12"/>
  <c r="F442" i="12" s="1"/>
  <c r="F80" i="12"/>
  <c r="F443" i="12" s="1"/>
  <c r="F81" i="12"/>
  <c r="F444" i="12" s="1"/>
  <c r="F82" i="12"/>
  <c r="F445" i="12" s="1"/>
  <c r="F83" i="12"/>
  <c r="F446" i="12" s="1"/>
  <c r="F84" i="12"/>
  <c r="F447" i="12" s="1"/>
  <c r="F85" i="12"/>
  <c r="F448" i="12" s="1"/>
  <c r="F73" i="12" l="1"/>
  <c r="F436" i="12" s="1"/>
  <c r="F66" i="12"/>
  <c r="F429" i="12" s="1"/>
  <c r="F67" i="12"/>
  <c r="F430" i="12" s="1"/>
  <c r="F68" i="12"/>
  <c r="F431" i="12" s="1"/>
  <c r="F69" i="12"/>
  <c r="F432" i="12" s="1"/>
  <c r="F70" i="12"/>
  <c r="F433" i="12" s="1"/>
  <c r="F71" i="12"/>
  <c r="F434" i="12" s="1"/>
  <c r="F72" i="12"/>
  <c r="F435" i="12" s="1"/>
  <c r="F65" i="12"/>
  <c r="F428" i="12" s="1"/>
  <c r="F60" i="12"/>
  <c r="F423" i="12" s="1"/>
  <c r="F61" i="12"/>
  <c r="F424" i="12" s="1"/>
  <c r="F62" i="12"/>
  <c r="F425" i="12" s="1"/>
  <c r="F63" i="12"/>
  <c r="F426" i="12" s="1"/>
  <c r="F64" i="12"/>
  <c r="F427" i="12" s="1"/>
  <c r="F59" i="12"/>
  <c r="F422" i="12" s="1"/>
  <c r="F53" i="12"/>
  <c r="F416" i="12" s="1"/>
  <c r="F54" i="12"/>
  <c r="F417" i="12" s="1"/>
  <c r="F55" i="12"/>
  <c r="F418" i="12" s="1"/>
  <c r="F56" i="12"/>
  <c r="F419" i="12" s="1"/>
  <c r="F57" i="12"/>
  <c r="F420" i="12" s="1"/>
  <c r="F58" i="12"/>
  <c r="F421" i="12" s="1"/>
  <c r="F52" i="12"/>
  <c r="F415" i="12" s="1"/>
  <c r="F47" i="12"/>
  <c r="F410" i="12" s="1"/>
  <c r="F48" i="12"/>
  <c r="F411" i="12" s="1"/>
  <c r="F49" i="12"/>
  <c r="F412" i="12" s="1"/>
  <c r="F50" i="12"/>
  <c r="F413" i="12" s="1"/>
  <c r="F51" i="12"/>
  <c r="F414" i="12" s="1"/>
  <c r="F45" i="12"/>
  <c r="F408" i="12" s="1"/>
  <c r="F42" i="12"/>
  <c r="F405" i="12" s="1"/>
  <c r="F43" i="12"/>
  <c r="F406" i="12" s="1"/>
  <c r="F44" i="12"/>
  <c r="F407" i="12" s="1"/>
  <c r="F31" i="12"/>
  <c r="F394" i="12" s="1"/>
  <c r="F4" i="12"/>
  <c r="F367" i="12" s="1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F10" i="12" l="1"/>
  <c r="F373" i="12" s="1"/>
  <c r="F9" i="12"/>
  <c r="F372" i="12" s="1"/>
  <c r="F8" i="12"/>
  <c r="F371" i="12" s="1"/>
  <c r="F7" i="12"/>
  <c r="F370" i="12" s="1"/>
  <c r="F6" i="12"/>
  <c r="F369" i="12" s="1"/>
  <c r="F5" i="12"/>
  <c r="F368" i="12" s="1"/>
  <c r="V323" i="20"/>
  <c r="U323" i="20"/>
  <c r="V322" i="20"/>
  <c r="U322" i="20"/>
  <c r="V321" i="20"/>
  <c r="U321" i="20"/>
  <c r="V320" i="20"/>
  <c r="U320" i="20"/>
  <c r="V319" i="20"/>
  <c r="U319" i="20"/>
  <c r="V318" i="20"/>
  <c r="U318" i="20"/>
  <c r="V317" i="20"/>
  <c r="U317" i="20"/>
  <c r="V316" i="20"/>
  <c r="U316" i="20"/>
  <c r="V315" i="20"/>
  <c r="U315" i="20"/>
  <c r="V314" i="20"/>
  <c r="U314" i="20"/>
  <c r="V313" i="20"/>
  <c r="U313" i="20"/>
  <c r="V312" i="20"/>
  <c r="U312" i="20"/>
  <c r="V311" i="20"/>
  <c r="U311" i="20"/>
  <c r="V310" i="20"/>
  <c r="U310" i="20"/>
  <c r="V309" i="20"/>
  <c r="U309" i="20"/>
  <c r="V308" i="20"/>
  <c r="U308" i="20"/>
  <c r="V307" i="20"/>
  <c r="U307" i="20"/>
  <c r="V306" i="20"/>
  <c r="U306" i="20"/>
  <c r="V305" i="20"/>
  <c r="U305" i="20"/>
  <c r="V304" i="20"/>
  <c r="U304" i="20"/>
  <c r="V303" i="20"/>
  <c r="U303" i="20"/>
  <c r="V302" i="20"/>
  <c r="U302" i="20"/>
  <c r="V301" i="20"/>
  <c r="U301" i="20"/>
  <c r="V300" i="20"/>
  <c r="U300" i="20"/>
  <c r="V299" i="20"/>
  <c r="U299" i="20"/>
  <c r="V298" i="20"/>
  <c r="U298" i="20"/>
  <c r="V297" i="20"/>
  <c r="U297" i="20"/>
  <c r="V296" i="20"/>
  <c r="U296" i="20"/>
  <c r="V295" i="20"/>
  <c r="U295" i="20"/>
  <c r="V294" i="20"/>
  <c r="U294" i="20"/>
  <c r="V293" i="20"/>
  <c r="U293" i="20"/>
  <c r="V292" i="20"/>
  <c r="U292" i="20"/>
  <c r="V291" i="20"/>
  <c r="U291" i="20"/>
  <c r="V290" i="20"/>
  <c r="U290" i="20"/>
  <c r="V289" i="20"/>
  <c r="U289" i="20"/>
  <c r="V288" i="20"/>
  <c r="U288" i="20"/>
  <c r="V287" i="20"/>
  <c r="U287" i="20"/>
  <c r="V286" i="20"/>
  <c r="U286" i="20"/>
  <c r="V285" i="20"/>
  <c r="U285" i="20"/>
  <c r="V284" i="20"/>
  <c r="U284" i="20"/>
  <c r="V283" i="20"/>
  <c r="U283" i="20"/>
  <c r="V282" i="20"/>
  <c r="U282" i="20"/>
  <c r="V281" i="20"/>
  <c r="U281" i="20"/>
  <c r="V280" i="20"/>
  <c r="U280" i="20"/>
  <c r="V279" i="20"/>
  <c r="U279" i="20"/>
  <c r="V278" i="20"/>
  <c r="U278" i="20"/>
  <c r="V277" i="20"/>
  <c r="U277" i="20"/>
  <c r="V276" i="20"/>
  <c r="U276" i="20"/>
  <c r="V275" i="20"/>
  <c r="U275" i="20"/>
  <c r="V274" i="20"/>
  <c r="U274" i="20"/>
  <c r="V273" i="20"/>
  <c r="U273" i="20"/>
  <c r="V272" i="20"/>
  <c r="U272" i="20"/>
  <c r="V271" i="20"/>
  <c r="U271" i="20"/>
  <c r="V270" i="20"/>
  <c r="U270" i="20"/>
  <c r="V269" i="20"/>
  <c r="U269" i="20"/>
  <c r="V268" i="20"/>
  <c r="U268" i="20"/>
  <c r="V267" i="20"/>
  <c r="U267" i="20"/>
  <c r="V266" i="20"/>
  <c r="U266" i="20"/>
  <c r="V265" i="20"/>
  <c r="U265" i="20"/>
  <c r="V264" i="20"/>
  <c r="U264" i="20"/>
  <c r="V263" i="20"/>
  <c r="U263" i="20"/>
  <c r="V262" i="20"/>
  <c r="U262" i="20"/>
  <c r="V261" i="20"/>
  <c r="U261" i="20"/>
  <c r="V260" i="20"/>
  <c r="U260" i="20"/>
  <c r="V259" i="20"/>
  <c r="U259" i="20"/>
  <c r="V258" i="20"/>
  <c r="U258" i="20"/>
  <c r="V257" i="20"/>
  <c r="U257" i="20"/>
  <c r="V256" i="20"/>
  <c r="U256" i="20"/>
  <c r="V255" i="20"/>
  <c r="U255" i="20"/>
  <c r="V254" i="20"/>
  <c r="U254" i="20"/>
  <c r="V253" i="20"/>
  <c r="U253" i="20"/>
  <c r="V252" i="20"/>
  <c r="U252" i="20"/>
  <c r="V251" i="20"/>
  <c r="U251" i="20"/>
  <c r="V250" i="20"/>
  <c r="U250" i="20"/>
  <c r="V249" i="20"/>
  <c r="U249" i="20"/>
  <c r="V248" i="20"/>
  <c r="U248" i="20"/>
  <c r="V247" i="20"/>
  <c r="U247" i="20"/>
  <c r="V246" i="20"/>
  <c r="U246" i="20"/>
  <c r="V245" i="20"/>
  <c r="U245" i="20"/>
  <c r="V244" i="20"/>
  <c r="U244" i="20"/>
  <c r="V243" i="20"/>
  <c r="U243" i="20"/>
  <c r="V242" i="20"/>
  <c r="U242" i="20"/>
  <c r="V241" i="20"/>
  <c r="U241" i="20"/>
  <c r="V240" i="20"/>
  <c r="U240" i="20"/>
  <c r="V239" i="20"/>
  <c r="U239" i="20"/>
  <c r="V238" i="20"/>
  <c r="U238" i="20"/>
  <c r="V237" i="20"/>
  <c r="U237" i="20"/>
  <c r="V236" i="20"/>
  <c r="U236" i="20"/>
  <c r="V235" i="20"/>
  <c r="U235" i="20"/>
  <c r="V234" i="20"/>
  <c r="U234" i="20"/>
  <c r="V233" i="20"/>
  <c r="U233" i="20"/>
  <c r="V232" i="20"/>
  <c r="U232" i="20"/>
  <c r="V231" i="20"/>
  <c r="U231" i="20"/>
  <c r="V230" i="20"/>
  <c r="U230" i="20"/>
  <c r="V229" i="20"/>
  <c r="U229" i="20"/>
  <c r="V228" i="20"/>
  <c r="U228" i="20"/>
  <c r="V227" i="20"/>
  <c r="U227" i="20"/>
  <c r="V226" i="20"/>
  <c r="U226" i="20"/>
  <c r="V225" i="20"/>
  <c r="U225" i="20"/>
  <c r="V224" i="20"/>
  <c r="U224" i="20"/>
  <c r="V223" i="20"/>
  <c r="U223" i="20"/>
  <c r="V222" i="20"/>
  <c r="U222" i="20"/>
  <c r="V221" i="20"/>
  <c r="U221" i="20"/>
  <c r="V220" i="20"/>
  <c r="U220" i="20"/>
  <c r="V219" i="20"/>
  <c r="U219" i="20"/>
  <c r="V218" i="20"/>
  <c r="U218" i="20"/>
  <c r="V217" i="20"/>
  <c r="U217" i="20"/>
  <c r="V216" i="20"/>
  <c r="U216" i="20"/>
  <c r="V215" i="20"/>
  <c r="U215" i="20"/>
  <c r="V214" i="20"/>
  <c r="U214" i="20"/>
  <c r="V213" i="20"/>
  <c r="U213" i="20"/>
  <c r="V212" i="20"/>
  <c r="U212" i="20"/>
  <c r="V211" i="20"/>
  <c r="U211" i="20"/>
  <c r="V210" i="20"/>
  <c r="U210" i="20"/>
  <c r="V209" i="20"/>
  <c r="U209" i="20"/>
  <c r="V208" i="20"/>
  <c r="U208" i="20"/>
  <c r="V207" i="20"/>
  <c r="U207" i="20"/>
  <c r="V206" i="20"/>
  <c r="U206" i="20"/>
  <c r="V205" i="20"/>
  <c r="U205" i="20"/>
  <c r="V204" i="20"/>
  <c r="U204" i="20"/>
  <c r="V203" i="20"/>
  <c r="U203" i="20"/>
  <c r="V202" i="20"/>
  <c r="U202" i="20"/>
  <c r="V201" i="20"/>
  <c r="U201" i="20"/>
  <c r="V200" i="20"/>
  <c r="U200" i="20"/>
  <c r="V199" i="20"/>
  <c r="U199" i="20"/>
  <c r="V198" i="20"/>
  <c r="U198" i="20"/>
  <c r="V197" i="20"/>
  <c r="U197" i="20"/>
  <c r="V196" i="20"/>
  <c r="U196" i="20"/>
  <c r="V195" i="20"/>
  <c r="U195" i="20"/>
  <c r="V194" i="20"/>
  <c r="U194" i="20"/>
  <c r="V193" i="20"/>
  <c r="U193" i="20"/>
  <c r="V192" i="20"/>
  <c r="U192" i="20"/>
  <c r="V191" i="20"/>
  <c r="U191" i="20"/>
  <c r="V190" i="20"/>
  <c r="U190" i="20"/>
  <c r="V189" i="20"/>
  <c r="U189" i="20"/>
  <c r="V188" i="20"/>
  <c r="U188" i="20"/>
  <c r="V187" i="20"/>
  <c r="U187" i="20"/>
  <c r="V186" i="20"/>
  <c r="U186" i="20"/>
  <c r="V185" i="20"/>
  <c r="U185" i="20"/>
  <c r="V184" i="20"/>
  <c r="U184" i="20"/>
  <c r="V183" i="20"/>
  <c r="U183" i="20"/>
  <c r="V182" i="20"/>
  <c r="U182" i="20"/>
  <c r="V181" i="20"/>
  <c r="U181" i="20"/>
  <c r="V180" i="20"/>
  <c r="U180" i="20"/>
  <c r="V179" i="20"/>
  <c r="U179" i="20"/>
  <c r="V178" i="20"/>
  <c r="U178" i="20"/>
  <c r="V177" i="20"/>
  <c r="U177" i="20"/>
  <c r="V176" i="20"/>
  <c r="U176" i="20"/>
  <c r="V175" i="20"/>
  <c r="U175" i="20"/>
  <c r="V174" i="20"/>
  <c r="U174" i="20"/>
  <c r="V173" i="20"/>
  <c r="U173" i="20"/>
  <c r="V172" i="20"/>
  <c r="U172" i="20"/>
  <c r="V171" i="20"/>
  <c r="U171" i="20"/>
  <c r="V170" i="20"/>
  <c r="U170" i="20"/>
  <c r="V169" i="20"/>
  <c r="U169" i="20"/>
  <c r="V168" i="20"/>
  <c r="U168" i="20"/>
  <c r="V167" i="20"/>
  <c r="U167" i="20"/>
  <c r="V166" i="20"/>
  <c r="U166" i="20"/>
  <c r="V165" i="20"/>
  <c r="U165" i="20"/>
  <c r="V164" i="20"/>
  <c r="U164" i="20"/>
  <c r="V163" i="20"/>
  <c r="U163" i="20"/>
  <c r="V162" i="20"/>
  <c r="U162" i="20"/>
  <c r="V161" i="20"/>
  <c r="U161" i="20"/>
  <c r="V160" i="20"/>
  <c r="U160" i="20"/>
  <c r="V159" i="20"/>
  <c r="U159" i="20"/>
  <c r="V158" i="20"/>
  <c r="U158" i="20"/>
  <c r="V157" i="20"/>
  <c r="U157" i="20"/>
  <c r="V156" i="20"/>
  <c r="U156" i="20"/>
  <c r="V155" i="20"/>
  <c r="U155" i="20"/>
  <c r="V154" i="20"/>
  <c r="U154" i="20"/>
  <c r="V153" i="20"/>
  <c r="U153" i="20"/>
  <c r="V152" i="20"/>
  <c r="U152" i="20"/>
  <c r="V151" i="20"/>
  <c r="U151" i="20"/>
  <c r="V150" i="20"/>
  <c r="U150" i="20"/>
  <c r="V149" i="20"/>
  <c r="U149" i="20"/>
  <c r="V148" i="20"/>
  <c r="U148" i="20"/>
  <c r="V147" i="20"/>
  <c r="U147" i="20"/>
  <c r="V146" i="20"/>
  <c r="U146" i="20"/>
  <c r="V145" i="20"/>
  <c r="U145" i="20"/>
  <c r="V144" i="20"/>
  <c r="U144" i="20"/>
  <c r="V143" i="20"/>
  <c r="U143" i="20"/>
  <c r="V142" i="20"/>
  <c r="U142" i="20"/>
  <c r="V141" i="20"/>
  <c r="U141" i="20"/>
  <c r="V140" i="20"/>
  <c r="U140" i="20"/>
  <c r="V139" i="20"/>
  <c r="U139" i="20"/>
  <c r="V138" i="20"/>
  <c r="U138" i="20"/>
  <c r="V137" i="20"/>
  <c r="U137" i="20"/>
  <c r="V136" i="20"/>
  <c r="U136" i="20"/>
  <c r="V135" i="20"/>
  <c r="U135" i="20"/>
  <c r="V134" i="20"/>
  <c r="U134" i="20"/>
  <c r="V133" i="20"/>
  <c r="U133" i="20"/>
  <c r="V132" i="20"/>
  <c r="U132" i="20"/>
  <c r="V131" i="20"/>
  <c r="U131" i="20"/>
  <c r="V130" i="20"/>
  <c r="U130" i="20"/>
  <c r="V129" i="20"/>
  <c r="U129" i="20"/>
  <c r="V128" i="20"/>
  <c r="U128" i="20"/>
  <c r="V127" i="20"/>
  <c r="U127" i="20"/>
  <c r="V126" i="20"/>
  <c r="U126" i="20"/>
  <c r="V125" i="20"/>
  <c r="U125" i="20"/>
  <c r="V124" i="20"/>
  <c r="U124" i="20"/>
  <c r="V123" i="20"/>
  <c r="U123" i="20"/>
  <c r="V122" i="20"/>
  <c r="U122" i="20"/>
  <c r="V121" i="20"/>
  <c r="U121" i="20"/>
  <c r="V120" i="20"/>
  <c r="U120" i="20"/>
  <c r="V119" i="20"/>
  <c r="U119" i="20"/>
  <c r="V118" i="20"/>
  <c r="U118" i="20"/>
  <c r="V117" i="20"/>
  <c r="U117" i="20"/>
  <c r="V116" i="20"/>
  <c r="U116" i="20"/>
  <c r="V115" i="20"/>
  <c r="U115" i="20"/>
  <c r="V114" i="20"/>
  <c r="U114" i="20"/>
  <c r="V113" i="20"/>
  <c r="U113" i="20"/>
  <c r="V112" i="20"/>
  <c r="U112" i="20"/>
  <c r="V111" i="20"/>
  <c r="U111" i="20"/>
  <c r="V110" i="20"/>
  <c r="U110" i="20"/>
  <c r="V109" i="20"/>
  <c r="U109" i="20"/>
  <c r="V108" i="20"/>
  <c r="U108" i="20"/>
  <c r="V107" i="20"/>
  <c r="U107" i="20"/>
  <c r="V106" i="20"/>
  <c r="U106" i="20"/>
  <c r="V105" i="20"/>
  <c r="U105" i="20"/>
  <c r="V104" i="20"/>
  <c r="U104" i="20"/>
  <c r="V103" i="20"/>
  <c r="U103" i="20"/>
  <c r="V102" i="20"/>
  <c r="U102" i="20"/>
  <c r="V101" i="20"/>
  <c r="U101" i="20"/>
  <c r="V100" i="20"/>
  <c r="U100" i="20"/>
  <c r="V99" i="20"/>
  <c r="U99" i="20"/>
  <c r="V98" i="20"/>
  <c r="U98" i="20"/>
  <c r="V97" i="20"/>
  <c r="U97" i="20"/>
  <c r="V96" i="20"/>
  <c r="U96" i="20"/>
  <c r="V95" i="20"/>
  <c r="U95" i="20"/>
  <c r="V94" i="20"/>
  <c r="U94" i="20"/>
  <c r="V93" i="20"/>
  <c r="U93" i="20"/>
  <c r="V92" i="20"/>
  <c r="U92" i="20"/>
  <c r="V91" i="20"/>
  <c r="U91" i="20"/>
  <c r="V90" i="20"/>
  <c r="U90" i="20"/>
  <c r="V89" i="20"/>
  <c r="U89" i="20"/>
  <c r="V88" i="20"/>
  <c r="U88" i="20"/>
  <c r="V87" i="20"/>
  <c r="U87" i="20"/>
  <c r="V86" i="20"/>
  <c r="U86" i="20"/>
  <c r="V85" i="20"/>
  <c r="U85" i="20"/>
  <c r="V84" i="20"/>
  <c r="U84" i="20"/>
  <c r="V83" i="20"/>
  <c r="U83" i="20"/>
  <c r="V82" i="20"/>
  <c r="U82" i="20"/>
  <c r="V81" i="20"/>
  <c r="U81" i="20"/>
  <c r="V80" i="20"/>
  <c r="U80" i="20"/>
  <c r="V79" i="20"/>
  <c r="U79" i="20"/>
  <c r="V78" i="20"/>
  <c r="U78" i="20"/>
  <c r="V77" i="20"/>
  <c r="U77" i="20"/>
  <c r="V76" i="20"/>
  <c r="U76" i="20"/>
  <c r="V75" i="20"/>
  <c r="U75" i="20"/>
  <c r="V74" i="20"/>
  <c r="U74" i="20"/>
  <c r="V73" i="20"/>
  <c r="U73" i="20"/>
  <c r="V72" i="20"/>
  <c r="U72" i="20"/>
  <c r="V71" i="20"/>
  <c r="U71" i="20"/>
  <c r="V70" i="20"/>
  <c r="U70" i="20"/>
  <c r="V69" i="20"/>
  <c r="U69" i="20"/>
  <c r="V68" i="20"/>
  <c r="U68" i="20"/>
  <c r="V67" i="20"/>
  <c r="U67" i="20"/>
  <c r="V66" i="20"/>
  <c r="U66" i="20"/>
  <c r="V65" i="20"/>
  <c r="U65" i="20"/>
  <c r="V64" i="20"/>
  <c r="U64" i="20"/>
  <c r="V63" i="20"/>
  <c r="U63" i="20"/>
  <c r="V62" i="20"/>
  <c r="U62" i="20"/>
  <c r="V61" i="20"/>
  <c r="U61" i="20"/>
  <c r="V60" i="20"/>
  <c r="U60" i="20"/>
  <c r="V59" i="20"/>
  <c r="U59" i="20"/>
  <c r="V58" i="20"/>
  <c r="U58" i="20"/>
  <c r="V57" i="20"/>
  <c r="U57" i="20"/>
  <c r="V56" i="20"/>
  <c r="U56" i="20"/>
  <c r="V55" i="20"/>
  <c r="U55" i="20"/>
  <c r="V54" i="20"/>
  <c r="U54" i="20"/>
  <c r="V53" i="20"/>
  <c r="U53" i="20"/>
  <c r="V52" i="20"/>
  <c r="U52" i="20"/>
  <c r="V51" i="20"/>
  <c r="U51" i="20"/>
  <c r="V50" i="20"/>
  <c r="U50" i="20"/>
  <c r="V49" i="20"/>
  <c r="U49" i="20"/>
  <c r="V48" i="20"/>
  <c r="U48" i="20"/>
  <c r="V47" i="20"/>
  <c r="U47" i="20"/>
  <c r="V46" i="20"/>
  <c r="U46" i="20"/>
  <c r="V45" i="20"/>
  <c r="U45" i="20"/>
  <c r="V44" i="20"/>
  <c r="U44" i="20"/>
  <c r="V43" i="20"/>
  <c r="U43" i="20"/>
  <c r="V42" i="20"/>
  <c r="U42" i="20"/>
  <c r="V41" i="20"/>
  <c r="U41" i="20"/>
  <c r="V40" i="20"/>
  <c r="U40" i="20"/>
  <c r="V39" i="20"/>
  <c r="U39" i="20"/>
  <c r="V38" i="20"/>
  <c r="U38" i="20"/>
  <c r="V37" i="20"/>
  <c r="U37" i="20"/>
  <c r="V36" i="20"/>
  <c r="U36" i="20"/>
  <c r="V35" i="20"/>
  <c r="U35" i="20"/>
  <c r="V34" i="20"/>
  <c r="U34" i="20"/>
  <c r="V33" i="20"/>
  <c r="U33" i="20"/>
  <c r="V32" i="20"/>
  <c r="U32" i="20"/>
  <c r="V31" i="20"/>
  <c r="U31" i="20"/>
  <c r="V30" i="20"/>
  <c r="U30" i="20"/>
  <c r="V29" i="20"/>
  <c r="U29" i="20"/>
  <c r="V28" i="20"/>
  <c r="U28" i="20"/>
  <c r="V27" i="20"/>
  <c r="U27" i="20"/>
  <c r="V26" i="20"/>
  <c r="U26" i="20"/>
  <c r="V25" i="20"/>
  <c r="U25" i="20"/>
  <c r="V24" i="20"/>
  <c r="U24" i="20"/>
  <c r="V23" i="20"/>
  <c r="U23" i="20"/>
  <c r="V22" i="20"/>
  <c r="U22" i="20"/>
  <c r="V21" i="20"/>
  <c r="U21" i="20"/>
  <c r="V20" i="20"/>
  <c r="U20" i="20"/>
  <c r="V19" i="20"/>
  <c r="U19" i="20"/>
  <c r="V18" i="20"/>
  <c r="U18" i="20"/>
  <c r="V17" i="20"/>
  <c r="U17" i="20"/>
  <c r="V16" i="20"/>
  <c r="U16" i="20"/>
  <c r="V15" i="20"/>
  <c r="U15" i="20"/>
  <c r="V14" i="20"/>
  <c r="U14" i="20"/>
  <c r="V13" i="20"/>
  <c r="U13" i="20"/>
  <c r="V12" i="20"/>
  <c r="U12" i="20"/>
  <c r="V11" i="20"/>
  <c r="U11" i="20"/>
  <c r="V10" i="20"/>
  <c r="U10" i="20"/>
  <c r="V9" i="20"/>
  <c r="U9" i="20"/>
  <c r="V8" i="20"/>
  <c r="U8" i="20"/>
  <c r="V7" i="20"/>
  <c r="U7" i="20"/>
  <c r="Q6" i="20"/>
  <c r="M6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A3" i="17"/>
  <c r="AH23" i="16"/>
  <c r="AI23" i="16" s="1"/>
  <c r="AA23" i="16"/>
  <c r="AB23" i="16" s="1"/>
  <c r="Z23" i="16"/>
  <c r="U23" i="16"/>
  <c r="V23" i="16" s="1"/>
  <c r="S23" i="16"/>
  <c r="N23" i="16"/>
  <c r="K23" i="16"/>
  <c r="I23" i="16"/>
  <c r="G23" i="16"/>
  <c r="F23" i="16"/>
  <c r="AY23" i="16" s="1"/>
  <c r="E23" i="16"/>
  <c r="D23" i="16"/>
  <c r="C23" i="16"/>
  <c r="B23" i="16"/>
  <c r="AH22" i="16"/>
  <c r="AI22" i="16" s="1"/>
  <c r="AA22" i="16"/>
  <c r="AB22" i="16" s="1"/>
  <c r="Z22" i="16"/>
  <c r="U22" i="16"/>
  <c r="V22" i="16" s="1"/>
  <c r="S22" i="16"/>
  <c r="N22" i="16"/>
  <c r="K22" i="16"/>
  <c r="I22" i="16"/>
  <c r="G22" i="16"/>
  <c r="F22" i="16"/>
  <c r="E22" i="16"/>
  <c r="D22" i="16"/>
  <c r="B22" i="16"/>
  <c r="AO22" i="16" s="1"/>
  <c r="AH21" i="16"/>
  <c r="AI21" i="16" s="1"/>
  <c r="AA21" i="16"/>
  <c r="AB21" i="16" s="1"/>
  <c r="Z21" i="16"/>
  <c r="U21" i="16"/>
  <c r="V21" i="16" s="1"/>
  <c r="S21" i="16"/>
  <c r="N21" i="16"/>
  <c r="K21" i="16"/>
  <c r="I21" i="16"/>
  <c r="G21" i="16"/>
  <c r="H21" i="16" s="1"/>
  <c r="F21" i="16"/>
  <c r="AY21" i="16" s="1"/>
  <c r="E21" i="16"/>
  <c r="D21" i="16"/>
  <c r="B21" i="16"/>
  <c r="AC21" i="16" s="1"/>
  <c r="AH20" i="16"/>
  <c r="AI20" i="16" s="1"/>
  <c r="AA20" i="16"/>
  <c r="AB20" i="16" s="1"/>
  <c r="Z20" i="16"/>
  <c r="U20" i="16"/>
  <c r="V20" i="16" s="1"/>
  <c r="S20" i="16"/>
  <c r="N20" i="16"/>
  <c r="K20" i="16"/>
  <c r="I20" i="16"/>
  <c r="G20" i="16"/>
  <c r="F20" i="16"/>
  <c r="E20" i="16"/>
  <c r="D20" i="16"/>
  <c r="B20" i="16"/>
  <c r="AM20" i="16" s="1"/>
  <c r="AN20" i="16" s="1"/>
  <c r="AH19" i="16"/>
  <c r="AI19" i="16" s="1"/>
  <c r="AA19" i="16"/>
  <c r="AB19" i="16" s="1"/>
  <c r="Z19" i="16"/>
  <c r="U19" i="16"/>
  <c r="V19" i="16" s="1"/>
  <c r="S19" i="16"/>
  <c r="N19" i="16"/>
  <c r="K19" i="16"/>
  <c r="I19" i="16"/>
  <c r="G19" i="16"/>
  <c r="F19" i="16"/>
  <c r="E19" i="16"/>
  <c r="D19" i="16"/>
  <c r="B19" i="16"/>
  <c r="AM19" i="16" s="1"/>
  <c r="AN19" i="16" s="1"/>
  <c r="AH18" i="16"/>
  <c r="AI18" i="16" s="1"/>
  <c r="AA18" i="16"/>
  <c r="Z18" i="16"/>
  <c r="U18" i="16"/>
  <c r="V18" i="16" s="1"/>
  <c r="S18" i="16"/>
  <c r="N18" i="16"/>
  <c r="K18" i="16"/>
  <c r="I18" i="16"/>
  <c r="G18" i="16"/>
  <c r="F18" i="16"/>
  <c r="T18" i="16" s="1"/>
  <c r="E18" i="16"/>
  <c r="D18" i="16"/>
  <c r="B18" i="16"/>
  <c r="AC18" i="16" s="1"/>
  <c r="AH17" i="16"/>
  <c r="AI17" i="16" s="1"/>
  <c r="AA17" i="16"/>
  <c r="AB17" i="16" s="1"/>
  <c r="Z17" i="16"/>
  <c r="U17" i="16"/>
  <c r="V17" i="16" s="1"/>
  <c r="S17" i="16"/>
  <c r="N17" i="16"/>
  <c r="K17" i="16"/>
  <c r="I17" i="16"/>
  <c r="G17" i="16"/>
  <c r="F17" i="16"/>
  <c r="E17" i="16"/>
  <c r="D17" i="16"/>
  <c r="B17" i="16"/>
  <c r="AH16" i="16"/>
  <c r="AI16" i="16" s="1"/>
  <c r="AA16" i="16"/>
  <c r="AB16" i="16" s="1"/>
  <c r="Z16" i="16"/>
  <c r="U16" i="16"/>
  <c r="V16" i="16" s="1"/>
  <c r="S16" i="16"/>
  <c r="N16" i="16"/>
  <c r="K16" i="16"/>
  <c r="I16" i="16"/>
  <c r="G16" i="16"/>
  <c r="F16" i="16"/>
  <c r="AY16" i="16" s="1"/>
  <c r="E16" i="16"/>
  <c r="D16" i="16"/>
  <c r="B16" i="16"/>
  <c r="AK16" i="16" s="1"/>
  <c r="AL16" i="16" s="1"/>
  <c r="AH15" i="16"/>
  <c r="AI15" i="16" s="1"/>
  <c r="AA15" i="16"/>
  <c r="AB15" i="16" s="1"/>
  <c r="Z15" i="16"/>
  <c r="U15" i="16"/>
  <c r="V15" i="16" s="1"/>
  <c r="S15" i="16"/>
  <c r="N15" i="16"/>
  <c r="K15" i="16"/>
  <c r="I15" i="16"/>
  <c r="G15" i="16"/>
  <c r="F15" i="16"/>
  <c r="E15" i="16"/>
  <c r="D15" i="16"/>
  <c r="B15" i="16"/>
  <c r="AM15" i="16" s="1"/>
  <c r="AN15" i="16" s="1"/>
  <c r="AH14" i="16"/>
  <c r="AI14" i="16" s="1"/>
  <c r="AA14" i="16"/>
  <c r="AB14" i="16" s="1"/>
  <c r="Z14" i="16"/>
  <c r="U14" i="16"/>
  <c r="V14" i="16" s="1"/>
  <c r="S14" i="16"/>
  <c r="N14" i="16"/>
  <c r="K14" i="16"/>
  <c r="I14" i="16"/>
  <c r="G14" i="16"/>
  <c r="F14" i="16"/>
  <c r="E14" i="16"/>
  <c r="D14" i="16"/>
  <c r="B14" i="16"/>
  <c r="AK14" i="16" s="1"/>
  <c r="AH13" i="16"/>
  <c r="AI13" i="16" s="1"/>
  <c r="AA13" i="16"/>
  <c r="AB13" i="16" s="1"/>
  <c r="Z13" i="16"/>
  <c r="U13" i="16"/>
  <c r="V13" i="16" s="1"/>
  <c r="S13" i="16"/>
  <c r="N13" i="16"/>
  <c r="K13" i="16"/>
  <c r="I13" i="16"/>
  <c r="G13" i="16"/>
  <c r="F13" i="16"/>
  <c r="E13" i="16"/>
  <c r="D13" i="16"/>
  <c r="B13" i="16"/>
  <c r="AM13" i="16" s="1"/>
  <c r="AH12" i="16"/>
  <c r="AI12" i="16" s="1"/>
  <c r="AA12" i="16"/>
  <c r="AB12" i="16" s="1"/>
  <c r="Z12" i="16"/>
  <c r="U12" i="16"/>
  <c r="V12" i="16" s="1"/>
  <c r="S12" i="16"/>
  <c r="N12" i="16"/>
  <c r="K12" i="16"/>
  <c r="I12" i="16"/>
  <c r="G12" i="16"/>
  <c r="F12" i="16"/>
  <c r="E12" i="16"/>
  <c r="D12" i="16"/>
  <c r="B12" i="16"/>
  <c r="AK12" i="16" s="1"/>
  <c r="AH11" i="16"/>
  <c r="AI11" i="16" s="1"/>
  <c r="AA11" i="16"/>
  <c r="AB11" i="16" s="1"/>
  <c r="Z11" i="16"/>
  <c r="U11" i="16"/>
  <c r="V11" i="16" s="1"/>
  <c r="S11" i="16"/>
  <c r="N11" i="16"/>
  <c r="K11" i="16"/>
  <c r="I11" i="16"/>
  <c r="G11" i="16"/>
  <c r="F11" i="16"/>
  <c r="E11" i="16"/>
  <c r="D11" i="16"/>
  <c r="B11" i="16"/>
  <c r="AM11" i="16" s="1"/>
  <c r="AN11" i="16" s="1"/>
  <c r="AH10" i="16"/>
  <c r="AI10" i="16" s="1"/>
  <c r="AA10" i="16"/>
  <c r="AB10" i="16" s="1"/>
  <c r="Z10" i="16"/>
  <c r="U10" i="16"/>
  <c r="V10" i="16" s="1"/>
  <c r="S10" i="16"/>
  <c r="N10" i="16"/>
  <c r="K10" i="16"/>
  <c r="I10" i="16"/>
  <c r="G10" i="16"/>
  <c r="F10" i="16"/>
  <c r="AY10" i="16" s="1"/>
  <c r="E10" i="16"/>
  <c r="D10" i="16"/>
  <c r="B10" i="16"/>
  <c r="AO10" i="16" s="1"/>
  <c r="AH9" i="16"/>
  <c r="AI9" i="16" s="1"/>
  <c r="AA9" i="16"/>
  <c r="AB9" i="16" s="1"/>
  <c r="Z9" i="16"/>
  <c r="U9" i="16"/>
  <c r="V9" i="16" s="1"/>
  <c r="S9" i="16"/>
  <c r="N9" i="16"/>
  <c r="K9" i="16"/>
  <c r="I9" i="16"/>
  <c r="G9" i="16"/>
  <c r="F9" i="16"/>
  <c r="E9" i="16"/>
  <c r="D9" i="16"/>
  <c r="B9" i="16"/>
  <c r="AH8" i="16"/>
  <c r="AI8" i="16" s="1"/>
  <c r="AA8" i="16"/>
  <c r="AB8" i="16" s="1"/>
  <c r="Z8" i="16"/>
  <c r="U8" i="16"/>
  <c r="V8" i="16" s="1"/>
  <c r="S8" i="16"/>
  <c r="N8" i="16"/>
  <c r="K8" i="16"/>
  <c r="I8" i="16"/>
  <c r="G8" i="16"/>
  <c r="F8" i="16"/>
  <c r="AY8" i="16" s="1"/>
  <c r="E8" i="16"/>
  <c r="D8" i="16"/>
  <c r="B8" i="16"/>
  <c r="AD8" i="16" s="1"/>
  <c r="AH7" i="16"/>
  <c r="AI7" i="16" s="1"/>
  <c r="AA7" i="16"/>
  <c r="Z7" i="16"/>
  <c r="U7" i="16"/>
  <c r="V7" i="16" s="1"/>
  <c r="S7" i="16"/>
  <c r="N7" i="16"/>
  <c r="K7" i="16"/>
  <c r="I7" i="16"/>
  <c r="G7" i="16"/>
  <c r="F7" i="16"/>
  <c r="AY7" i="16" s="1"/>
  <c r="E7" i="16"/>
  <c r="D7" i="16"/>
  <c r="B7" i="16"/>
  <c r="AO7" i="16" s="1"/>
  <c r="AI6" i="16"/>
  <c r="AH6" i="16"/>
  <c r="AA6" i="16"/>
  <c r="AB6" i="16" s="1"/>
  <c r="Z6" i="16"/>
  <c r="V6" i="16"/>
  <c r="U6" i="16"/>
  <c r="S6" i="16"/>
  <c r="N6" i="16"/>
  <c r="K6" i="16"/>
  <c r="I6" i="16"/>
  <c r="G6" i="16"/>
  <c r="F6" i="16"/>
  <c r="AY6" i="16" s="1"/>
  <c r="E6" i="16"/>
  <c r="D6" i="16"/>
  <c r="B6" i="16"/>
  <c r="AH5" i="16"/>
  <c r="AA5" i="16"/>
  <c r="AB5" i="16" s="1"/>
  <c r="Z5" i="16"/>
  <c r="U5" i="16"/>
  <c r="V5" i="16" s="1"/>
  <c r="S5" i="16"/>
  <c r="N5" i="16"/>
  <c r="K5" i="16"/>
  <c r="L5" i="16" s="1"/>
  <c r="I5" i="16"/>
  <c r="J5" i="16" s="1"/>
  <c r="G5" i="16"/>
  <c r="F5" i="16"/>
  <c r="E5" i="16"/>
  <c r="D5" i="16"/>
  <c r="B5" i="16"/>
  <c r="AK5" i="16" s="1"/>
  <c r="AH4" i="16"/>
  <c r="AI4" i="16" s="1"/>
  <c r="AA4" i="16"/>
  <c r="AB4" i="16" s="1"/>
  <c r="Z4" i="16"/>
  <c r="U4" i="16"/>
  <c r="V4" i="16" s="1"/>
  <c r="S4" i="16"/>
  <c r="N4" i="16"/>
  <c r="K4" i="16"/>
  <c r="L4" i="16" s="1"/>
  <c r="I4" i="16"/>
  <c r="J4" i="16" s="1"/>
  <c r="G4" i="16"/>
  <c r="F4" i="16"/>
  <c r="E4" i="16"/>
  <c r="D4" i="16"/>
  <c r="B4" i="16"/>
  <c r="AO4" i="16" s="1"/>
  <c r="AH3" i="16"/>
  <c r="AI3" i="16" s="1"/>
  <c r="AA3" i="16"/>
  <c r="Z3" i="16"/>
  <c r="U3" i="16"/>
  <c r="V3" i="16" s="1"/>
  <c r="S3" i="16"/>
  <c r="N3" i="16"/>
  <c r="K3" i="16"/>
  <c r="L3" i="16" s="1"/>
  <c r="G3" i="16"/>
  <c r="H3" i="16" s="1"/>
  <c r="F3" i="16"/>
  <c r="AY3" i="16" s="1"/>
  <c r="E3" i="16"/>
  <c r="D3" i="16"/>
  <c r="B3" i="16"/>
  <c r="AO3" i="16" s="1"/>
  <c r="AZ3" i="16" s="1"/>
  <c r="F46" i="12"/>
  <c r="F409" i="12" s="1"/>
  <c r="F41" i="12"/>
  <c r="F404" i="12" s="1"/>
  <c r="F40" i="12"/>
  <c r="F403" i="12" s="1"/>
  <c r="F39" i="12"/>
  <c r="F402" i="12" s="1"/>
  <c r="F38" i="12"/>
  <c r="F401" i="12" s="1"/>
  <c r="F37" i="12"/>
  <c r="F400" i="12" s="1"/>
  <c r="F36" i="12"/>
  <c r="F399" i="12" s="1"/>
  <c r="F35" i="12"/>
  <c r="F398" i="12" s="1"/>
  <c r="F34" i="12"/>
  <c r="F397" i="12" s="1"/>
  <c r="F33" i="12"/>
  <c r="F396" i="12" s="1"/>
  <c r="F32" i="12"/>
  <c r="F395" i="12" s="1"/>
  <c r="F30" i="12"/>
  <c r="F393" i="12" s="1"/>
  <c r="F29" i="12"/>
  <c r="F392" i="12" s="1"/>
  <c r="F28" i="12"/>
  <c r="F391" i="12" s="1"/>
  <c r="F27" i="12"/>
  <c r="F390" i="12" s="1"/>
  <c r="F26" i="12"/>
  <c r="F389" i="12" s="1"/>
  <c r="F25" i="12"/>
  <c r="F388" i="12" s="1"/>
  <c r="F24" i="12"/>
  <c r="F387" i="12" s="1"/>
  <c r="F23" i="12"/>
  <c r="F386" i="12" s="1"/>
  <c r="F22" i="12"/>
  <c r="F385" i="12" s="1"/>
  <c r="F21" i="12"/>
  <c r="F384" i="12" s="1"/>
  <c r="F20" i="12"/>
  <c r="F383" i="12" s="1"/>
  <c r="F19" i="12"/>
  <c r="F382" i="12" s="1"/>
  <c r="F18" i="12"/>
  <c r="F381" i="12" s="1"/>
  <c r="F17" i="12"/>
  <c r="F380" i="12" s="1"/>
  <c r="F16" i="12"/>
  <c r="F379" i="12" s="1"/>
  <c r="F15" i="12"/>
  <c r="F378" i="12" s="1"/>
  <c r="F14" i="12"/>
  <c r="F377" i="12" s="1"/>
  <c r="F13" i="12"/>
  <c r="F376" i="12" s="1"/>
  <c r="F12" i="12"/>
  <c r="F375" i="12" s="1"/>
  <c r="F11" i="12"/>
  <c r="F374" i="12" s="1"/>
  <c r="Y328" i="11"/>
  <c r="X328" i="11"/>
  <c r="Z328" i="11" s="1"/>
  <c r="W328" i="11"/>
  <c r="V328" i="11"/>
  <c r="U328" i="11"/>
  <c r="Q328" i="11"/>
  <c r="M328" i="11"/>
  <c r="Y327" i="11"/>
  <c r="X327" i="11"/>
  <c r="Z327" i="11" s="1"/>
  <c r="W327" i="11"/>
  <c r="V327" i="11"/>
  <c r="U327" i="11"/>
  <c r="Q327" i="11"/>
  <c r="M327" i="11"/>
  <c r="Y326" i="11"/>
  <c r="X326" i="11"/>
  <c r="V326" i="11"/>
  <c r="U326" i="11"/>
  <c r="W326" i="11" s="1"/>
  <c r="Q326" i="11"/>
  <c r="M326" i="11"/>
  <c r="Y325" i="11"/>
  <c r="X325" i="11"/>
  <c r="Z325" i="11" s="1"/>
  <c r="V325" i="11"/>
  <c r="U325" i="11"/>
  <c r="W325" i="11" s="1"/>
  <c r="Q325" i="11"/>
  <c r="M325" i="11"/>
  <c r="Y324" i="11"/>
  <c r="X324" i="11"/>
  <c r="V324" i="11"/>
  <c r="U324" i="11"/>
  <c r="W324" i="11" s="1"/>
  <c r="Q324" i="11"/>
  <c r="M324" i="11"/>
  <c r="Y323" i="11"/>
  <c r="X323" i="11"/>
  <c r="Z323" i="11" s="1"/>
  <c r="W323" i="11"/>
  <c r="V323" i="11"/>
  <c r="U323" i="11"/>
  <c r="Q323" i="11"/>
  <c r="M323" i="11"/>
  <c r="J323" i="11"/>
  <c r="I323" i="11"/>
  <c r="H323" i="11"/>
  <c r="G323" i="11"/>
  <c r="F323" i="11"/>
  <c r="Y322" i="11"/>
  <c r="X322" i="11"/>
  <c r="V322" i="11"/>
  <c r="U322" i="11"/>
  <c r="Q322" i="11"/>
  <c r="M322" i="11"/>
  <c r="J322" i="11"/>
  <c r="I322" i="11"/>
  <c r="H322" i="11"/>
  <c r="G322" i="11"/>
  <c r="F322" i="11"/>
  <c r="Y321" i="11"/>
  <c r="Z321" i="11" s="1"/>
  <c r="X321" i="11"/>
  <c r="W321" i="11"/>
  <c r="V321" i="11"/>
  <c r="U321" i="11"/>
  <c r="Q321" i="11"/>
  <c r="M321" i="11"/>
  <c r="J321" i="11"/>
  <c r="I321" i="11"/>
  <c r="G321" i="11"/>
  <c r="H321" i="11" s="1"/>
  <c r="F321" i="11"/>
  <c r="Y320" i="11"/>
  <c r="X320" i="11"/>
  <c r="Z320" i="11" s="1"/>
  <c r="W320" i="11"/>
  <c r="V320" i="11"/>
  <c r="U320" i="11"/>
  <c r="Q320" i="11"/>
  <c r="M320" i="11"/>
  <c r="J320" i="11"/>
  <c r="I320" i="11"/>
  <c r="G320" i="11"/>
  <c r="H320" i="11" s="1"/>
  <c r="F320" i="11"/>
  <c r="Y319" i="11"/>
  <c r="X319" i="11"/>
  <c r="Z319" i="11" s="1"/>
  <c r="W319" i="11"/>
  <c r="V319" i="11"/>
  <c r="U319" i="11"/>
  <c r="Q319" i="11"/>
  <c r="M319" i="11"/>
  <c r="J319" i="11"/>
  <c r="I319" i="11"/>
  <c r="G319" i="11"/>
  <c r="H319" i="11" s="1"/>
  <c r="F319" i="11"/>
  <c r="Y318" i="11"/>
  <c r="X318" i="11"/>
  <c r="Z318" i="11" s="1"/>
  <c r="V318" i="11"/>
  <c r="U318" i="11"/>
  <c r="W318" i="11" s="1"/>
  <c r="Q318" i="11"/>
  <c r="M318" i="11"/>
  <c r="J318" i="11"/>
  <c r="I318" i="11"/>
  <c r="H318" i="11"/>
  <c r="G318" i="11"/>
  <c r="F318" i="11"/>
  <c r="Y317" i="11"/>
  <c r="Z317" i="11" s="1"/>
  <c r="X317" i="11"/>
  <c r="V317" i="11"/>
  <c r="U317" i="11"/>
  <c r="Q317" i="11"/>
  <c r="M317" i="11"/>
  <c r="J317" i="11"/>
  <c r="I317" i="11"/>
  <c r="G317" i="11"/>
  <c r="H317" i="11" s="1"/>
  <c r="F317" i="11"/>
  <c r="Z316" i="11"/>
  <c r="Y316" i="11"/>
  <c r="X316" i="11"/>
  <c r="V316" i="11"/>
  <c r="W316" i="11" s="1"/>
  <c r="U316" i="11"/>
  <c r="Q316" i="11"/>
  <c r="M316" i="11"/>
  <c r="J316" i="11"/>
  <c r="I316" i="11"/>
  <c r="H316" i="11"/>
  <c r="G316" i="11"/>
  <c r="F316" i="11"/>
  <c r="Y315" i="11"/>
  <c r="X315" i="11"/>
  <c r="V315" i="11"/>
  <c r="U315" i="11"/>
  <c r="W315" i="11" s="1"/>
  <c r="Q315" i="11"/>
  <c r="M315" i="11"/>
  <c r="J315" i="11"/>
  <c r="I315" i="11"/>
  <c r="H315" i="11"/>
  <c r="G315" i="11"/>
  <c r="F315" i="11"/>
  <c r="Z314" i="11"/>
  <c r="Y314" i="11"/>
  <c r="X314" i="11"/>
  <c r="V314" i="11"/>
  <c r="U314" i="11"/>
  <c r="W314" i="11" s="1"/>
  <c r="Q314" i="11"/>
  <c r="M314" i="11"/>
  <c r="J314" i="11"/>
  <c r="I314" i="11"/>
  <c r="H314" i="11"/>
  <c r="G314" i="11"/>
  <c r="F314" i="11"/>
  <c r="Z313" i="11"/>
  <c r="Y313" i="11"/>
  <c r="X313" i="11"/>
  <c r="V313" i="11"/>
  <c r="U313" i="11"/>
  <c r="Q313" i="11"/>
  <c r="M313" i="11"/>
  <c r="J313" i="11"/>
  <c r="I313" i="11"/>
  <c r="G313" i="11"/>
  <c r="H313" i="11" s="1"/>
  <c r="F313" i="11"/>
  <c r="Z312" i="11"/>
  <c r="Y312" i="11"/>
  <c r="X312" i="11"/>
  <c r="V312" i="11"/>
  <c r="W312" i="11" s="1"/>
  <c r="U312" i="11"/>
  <c r="Q312" i="11"/>
  <c r="M312" i="11"/>
  <c r="J312" i="11"/>
  <c r="I312" i="11"/>
  <c r="G312" i="11"/>
  <c r="H312" i="11" s="1"/>
  <c r="F312" i="11"/>
  <c r="Y311" i="11"/>
  <c r="X311" i="11"/>
  <c r="V311" i="11"/>
  <c r="U311" i="11"/>
  <c r="W311" i="11" s="1"/>
  <c r="Q311" i="11"/>
  <c r="M311" i="11"/>
  <c r="J311" i="11"/>
  <c r="I311" i="11"/>
  <c r="G311" i="11"/>
  <c r="H311" i="11" s="1"/>
  <c r="F311" i="11"/>
  <c r="Y310" i="11"/>
  <c r="X310" i="11"/>
  <c r="Z310" i="11" s="1"/>
  <c r="V310" i="11"/>
  <c r="U310" i="11"/>
  <c r="W310" i="11" s="1"/>
  <c r="Q310" i="11"/>
  <c r="M310" i="11"/>
  <c r="J310" i="11"/>
  <c r="I310" i="11"/>
  <c r="H310" i="11"/>
  <c r="G310" i="11"/>
  <c r="F310" i="11"/>
  <c r="Z309" i="11"/>
  <c r="Y309" i="11"/>
  <c r="X309" i="11"/>
  <c r="V309" i="11"/>
  <c r="W309" i="11" s="1"/>
  <c r="U309" i="11"/>
  <c r="Q309" i="11"/>
  <c r="M309" i="11"/>
  <c r="J309" i="11"/>
  <c r="I309" i="11"/>
  <c r="G309" i="11"/>
  <c r="H309" i="11" s="1"/>
  <c r="F309" i="11"/>
  <c r="Y308" i="11"/>
  <c r="X308" i="11"/>
  <c r="Z308" i="11" s="1"/>
  <c r="V308" i="11"/>
  <c r="W308" i="11" s="1"/>
  <c r="U308" i="11"/>
  <c r="Q308" i="11"/>
  <c r="M308" i="11"/>
  <c r="J308" i="11"/>
  <c r="I308" i="11"/>
  <c r="H308" i="11"/>
  <c r="G308" i="11"/>
  <c r="F308" i="11"/>
  <c r="Y307" i="11"/>
  <c r="X307" i="11"/>
  <c r="Z307" i="11" s="1"/>
  <c r="W307" i="11"/>
  <c r="V307" i="11"/>
  <c r="U307" i="11"/>
  <c r="Q307" i="11"/>
  <c r="M307" i="11"/>
  <c r="J307" i="11"/>
  <c r="I307" i="11"/>
  <c r="H307" i="11"/>
  <c r="G307" i="11"/>
  <c r="F307" i="11"/>
  <c r="Y306" i="11"/>
  <c r="X306" i="11"/>
  <c r="V306" i="11"/>
  <c r="U306" i="11"/>
  <c r="Q306" i="11"/>
  <c r="M306" i="11"/>
  <c r="J306" i="11"/>
  <c r="I306" i="11"/>
  <c r="H306" i="11"/>
  <c r="G306" i="11"/>
  <c r="F306" i="11"/>
  <c r="Y305" i="11"/>
  <c r="Z305" i="11" s="1"/>
  <c r="X305" i="11"/>
  <c r="W305" i="11"/>
  <c r="V305" i="11"/>
  <c r="U305" i="11"/>
  <c r="Q305" i="11"/>
  <c r="M305" i="11"/>
  <c r="J305" i="11"/>
  <c r="I305" i="11"/>
  <c r="G305" i="11"/>
  <c r="H305" i="11" s="1"/>
  <c r="F305" i="11"/>
  <c r="Y304" i="11"/>
  <c r="X304" i="11"/>
  <c r="Z304" i="11" s="1"/>
  <c r="W304" i="11"/>
  <c r="V304" i="11"/>
  <c r="U304" i="11"/>
  <c r="Q304" i="11"/>
  <c r="M304" i="11"/>
  <c r="J304" i="11"/>
  <c r="I304" i="11"/>
  <c r="G304" i="11"/>
  <c r="H304" i="11" s="1"/>
  <c r="F304" i="11"/>
  <c r="Y303" i="11"/>
  <c r="X303" i="11"/>
  <c r="Z303" i="11" s="1"/>
  <c r="W303" i="11"/>
  <c r="V303" i="11"/>
  <c r="U303" i="11"/>
  <c r="Q303" i="11"/>
  <c r="M303" i="11"/>
  <c r="J303" i="11"/>
  <c r="I303" i="11"/>
  <c r="G303" i="11"/>
  <c r="H303" i="11" s="1"/>
  <c r="F303" i="11"/>
  <c r="Y302" i="11"/>
  <c r="X302" i="11"/>
  <c r="Z302" i="11" s="1"/>
  <c r="V302" i="11"/>
  <c r="U302" i="11"/>
  <c r="W302" i="11" s="1"/>
  <c r="Q302" i="11"/>
  <c r="M302" i="11"/>
  <c r="J302" i="11"/>
  <c r="I302" i="11"/>
  <c r="H302" i="11"/>
  <c r="G302" i="11"/>
  <c r="F302" i="11"/>
  <c r="Y301" i="11"/>
  <c r="Z301" i="11" s="1"/>
  <c r="X301" i="11"/>
  <c r="V301" i="11"/>
  <c r="U301" i="11"/>
  <c r="Q301" i="11"/>
  <c r="M301" i="11"/>
  <c r="J301" i="11"/>
  <c r="I301" i="11"/>
  <c r="G301" i="11"/>
  <c r="H301" i="11" s="1"/>
  <c r="F301" i="11"/>
  <c r="Z300" i="11"/>
  <c r="Y300" i="11"/>
  <c r="X300" i="11"/>
  <c r="V300" i="11"/>
  <c r="W300" i="11" s="1"/>
  <c r="U300" i="11"/>
  <c r="Q300" i="11"/>
  <c r="M300" i="11"/>
  <c r="J300" i="11"/>
  <c r="I300" i="11"/>
  <c r="H300" i="11"/>
  <c r="G300" i="11"/>
  <c r="F300" i="11"/>
  <c r="Y299" i="11"/>
  <c r="X299" i="11"/>
  <c r="V299" i="11"/>
  <c r="U299" i="11"/>
  <c r="W299" i="11" s="1"/>
  <c r="Q299" i="11"/>
  <c r="M299" i="11"/>
  <c r="J299" i="11"/>
  <c r="I299" i="11"/>
  <c r="H299" i="11"/>
  <c r="G299" i="11"/>
  <c r="F299" i="11"/>
  <c r="Z298" i="11"/>
  <c r="Y298" i="11"/>
  <c r="X298" i="11"/>
  <c r="V298" i="11"/>
  <c r="U298" i="11"/>
  <c r="W298" i="11" s="1"/>
  <c r="Q298" i="11"/>
  <c r="M298" i="11"/>
  <c r="J298" i="11"/>
  <c r="I298" i="11"/>
  <c r="H298" i="11"/>
  <c r="G298" i="11"/>
  <c r="F298" i="11"/>
  <c r="Z297" i="11"/>
  <c r="Y297" i="11"/>
  <c r="X297" i="11"/>
  <c r="V297" i="11"/>
  <c r="U297" i="11"/>
  <c r="W297" i="11" s="1"/>
  <c r="Q297" i="11"/>
  <c r="M297" i="11"/>
  <c r="J297" i="11"/>
  <c r="I297" i="11"/>
  <c r="G297" i="11"/>
  <c r="H297" i="11" s="1"/>
  <c r="F297" i="11"/>
  <c r="Z296" i="11"/>
  <c r="Y296" i="11"/>
  <c r="X296" i="11"/>
  <c r="V296" i="11"/>
  <c r="W296" i="11" s="1"/>
  <c r="U296" i="11"/>
  <c r="Q296" i="11"/>
  <c r="M296" i="11"/>
  <c r="J296" i="11"/>
  <c r="I296" i="11"/>
  <c r="G296" i="11"/>
  <c r="H296" i="11" s="1"/>
  <c r="F296" i="11"/>
  <c r="Y295" i="11"/>
  <c r="X295" i="11"/>
  <c r="V295" i="11"/>
  <c r="U295" i="11"/>
  <c r="W295" i="11" s="1"/>
  <c r="Q295" i="11"/>
  <c r="M295" i="11"/>
  <c r="J295" i="11"/>
  <c r="I295" i="11"/>
  <c r="G295" i="11"/>
  <c r="H295" i="11" s="1"/>
  <c r="F295" i="11"/>
  <c r="Y294" i="11"/>
  <c r="X294" i="11"/>
  <c r="Z294" i="11" s="1"/>
  <c r="V294" i="11"/>
  <c r="U294" i="11"/>
  <c r="W294" i="11" s="1"/>
  <c r="Q294" i="11"/>
  <c r="M294" i="11"/>
  <c r="J294" i="11"/>
  <c r="I294" i="11"/>
  <c r="H294" i="11"/>
  <c r="G294" i="11"/>
  <c r="F294" i="11"/>
  <c r="Z293" i="11"/>
  <c r="Y293" i="11"/>
  <c r="X293" i="11"/>
  <c r="V293" i="11"/>
  <c r="W293" i="11" s="1"/>
  <c r="U293" i="11"/>
  <c r="Q293" i="11"/>
  <c r="M293" i="11"/>
  <c r="J293" i="11"/>
  <c r="I293" i="11"/>
  <c r="G293" i="11"/>
  <c r="H293" i="11" s="1"/>
  <c r="F293" i="11"/>
  <c r="Y292" i="11"/>
  <c r="X292" i="11"/>
  <c r="Z292" i="11" s="1"/>
  <c r="V292" i="11"/>
  <c r="W292" i="11" s="1"/>
  <c r="U292" i="11"/>
  <c r="Q292" i="11"/>
  <c r="M292" i="11"/>
  <c r="J292" i="11"/>
  <c r="I292" i="11"/>
  <c r="H292" i="11"/>
  <c r="G292" i="11"/>
  <c r="F292" i="11"/>
  <c r="Y291" i="11"/>
  <c r="X291" i="11"/>
  <c r="Z291" i="11" s="1"/>
  <c r="W291" i="11"/>
  <c r="V291" i="11"/>
  <c r="U291" i="11"/>
  <c r="Q291" i="11"/>
  <c r="M291" i="11"/>
  <c r="J291" i="11"/>
  <c r="I291" i="11"/>
  <c r="H291" i="11"/>
  <c r="G291" i="11"/>
  <c r="F291" i="11"/>
  <c r="Y290" i="11"/>
  <c r="X290" i="11"/>
  <c r="V290" i="11"/>
  <c r="U290" i="11"/>
  <c r="Q290" i="11"/>
  <c r="M290" i="11"/>
  <c r="J290" i="11"/>
  <c r="I290" i="11"/>
  <c r="H290" i="11"/>
  <c r="G290" i="11"/>
  <c r="F290" i="11"/>
  <c r="Y289" i="11"/>
  <c r="Z289" i="11" s="1"/>
  <c r="X289" i="11"/>
  <c r="W289" i="11"/>
  <c r="V289" i="11"/>
  <c r="U289" i="11"/>
  <c r="Q289" i="11"/>
  <c r="M289" i="11"/>
  <c r="J289" i="11"/>
  <c r="I289" i="11"/>
  <c r="G289" i="11"/>
  <c r="H289" i="11" s="1"/>
  <c r="F289" i="11"/>
  <c r="Y288" i="11"/>
  <c r="X288" i="11"/>
  <c r="Z288" i="11" s="1"/>
  <c r="W288" i="11"/>
  <c r="V288" i="11"/>
  <c r="U288" i="11"/>
  <c r="Q288" i="11"/>
  <c r="M288" i="11"/>
  <c r="J288" i="11"/>
  <c r="I288" i="11"/>
  <c r="G288" i="11"/>
  <c r="H288" i="11" s="1"/>
  <c r="F288" i="11"/>
  <c r="Y287" i="11"/>
  <c r="X287" i="11"/>
  <c r="Z287" i="11" s="1"/>
  <c r="W287" i="11"/>
  <c r="V287" i="11"/>
  <c r="U287" i="11"/>
  <c r="Q287" i="11"/>
  <c r="M287" i="11"/>
  <c r="J287" i="11"/>
  <c r="I287" i="11"/>
  <c r="G287" i="11"/>
  <c r="H287" i="11" s="1"/>
  <c r="F287" i="11"/>
  <c r="Y286" i="11"/>
  <c r="X286" i="11"/>
  <c r="Z286" i="11" s="1"/>
  <c r="V286" i="11"/>
  <c r="U286" i="11"/>
  <c r="W286" i="11" s="1"/>
  <c r="Q286" i="11"/>
  <c r="M286" i="11"/>
  <c r="J286" i="11"/>
  <c r="I286" i="11"/>
  <c r="H286" i="11"/>
  <c r="G286" i="11"/>
  <c r="F286" i="11"/>
  <c r="Y285" i="11"/>
  <c r="Z285" i="11" s="1"/>
  <c r="X285" i="11"/>
  <c r="V285" i="11"/>
  <c r="U285" i="11"/>
  <c r="Q285" i="11"/>
  <c r="M285" i="11"/>
  <c r="J285" i="11"/>
  <c r="I285" i="11"/>
  <c r="G285" i="11"/>
  <c r="H285" i="11" s="1"/>
  <c r="F285" i="11"/>
  <c r="Z284" i="11"/>
  <c r="Y284" i="11"/>
  <c r="X284" i="11"/>
  <c r="V284" i="11"/>
  <c r="W284" i="11" s="1"/>
  <c r="U284" i="11"/>
  <c r="Q284" i="11"/>
  <c r="M284" i="11"/>
  <c r="J284" i="11"/>
  <c r="I284" i="11"/>
  <c r="H284" i="11"/>
  <c r="G284" i="11"/>
  <c r="F284" i="11"/>
  <c r="Y283" i="11"/>
  <c r="X283" i="11"/>
  <c r="V283" i="11"/>
  <c r="U283" i="11"/>
  <c r="W283" i="11" s="1"/>
  <c r="Q283" i="11"/>
  <c r="M283" i="11"/>
  <c r="J283" i="11"/>
  <c r="I283" i="11"/>
  <c r="H283" i="11"/>
  <c r="G283" i="11"/>
  <c r="F283" i="11"/>
  <c r="Z282" i="11"/>
  <c r="Y282" i="11"/>
  <c r="X282" i="11"/>
  <c r="V282" i="11"/>
  <c r="U282" i="11"/>
  <c r="W282" i="11" s="1"/>
  <c r="Q282" i="11"/>
  <c r="M282" i="11"/>
  <c r="J282" i="11"/>
  <c r="I282" i="11"/>
  <c r="H282" i="11"/>
  <c r="G282" i="11"/>
  <c r="F282" i="11"/>
  <c r="Z281" i="11"/>
  <c r="Y281" i="11"/>
  <c r="X281" i="11"/>
  <c r="V281" i="11"/>
  <c r="U281" i="11"/>
  <c r="Q281" i="11"/>
  <c r="M281" i="11"/>
  <c r="J281" i="11"/>
  <c r="I281" i="11"/>
  <c r="G281" i="11"/>
  <c r="H281" i="11" s="1"/>
  <c r="F281" i="11"/>
  <c r="Z280" i="11"/>
  <c r="Y280" i="11"/>
  <c r="X280" i="11"/>
  <c r="V280" i="11"/>
  <c r="W280" i="11" s="1"/>
  <c r="U280" i="11"/>
  <c r="Q280" i="11"/>
  <c r="M280" i="11"/>
  <c r="J280" i="11"/>
  <c r="I280" i="11"/>
  <c r="G280" i="11"/>
  <c r="H280" i="11" s="1"/>
  <c r="F280" i="11"/>
  <c r="Y279" i="11"/>
  <c r="X279" i="11"/>
  <c r="V279" i="11"/>
  <c r="U279" i="11"/>
  <c r="W279" i="11" s="1"/>
  <c r="Q279" i="11"/>
  <c r="M279" i="11"/>
  <c r="J279" i="11"/>
  <c r="I279" i="11"/>
  <c r="G279" i="11"/>
  <c r="H279" i="11" s="1"/>
  <c r="F279" i="11"/>
  <c r="Y278" i="11"/>
  <c r="X278" i="11"/>
  <c r="Z278" i="11" s="1"/>
  <c r="V278" i="11"/>
  <c r="U278" i="11"/>
  <c r="W278" i="11" s="1"/>
  <c r="Q278" i="11"/>
  <c r="M278" i="11"/>
  <c r="J278" i="11"/>
  <c r="I278" i="11"/>
  <c r="H278" i="11"/>
  <c r="G278" i="11"/>
  <c r="F278" i="11"/>
  <c r="Z277" i="11"/>
  <c r="Y277" i="11"/>
  <c r="X277" i="11"/>
  <c r="V277" i="11"/>
  <c r="W277" i="11" s="1"/>
  <c r="U277" i="11"/>
  <c r="Q277" i="11"/>
  <c r="M277" i="11"/>
  <c r="J277" i="11"/>
  <c r="I277" i="11"/>
  <c r="G277" i="11"/>
  <c r="H277" i="11" s="1"/>
  <c r="F277" i="11"/>
  <c r="Y276" i="11"/>
  <c r="X276" i="11"/>
  <c r="Z276" i="11" s="1"/>
  <c r="V276" i="11"/>
  <c r="W276" i="11" s="1"/>
  <c r="U276" i="11"/>
  <c r="Q276" i="11"/>
  <c r="M276" i="11"/>
  <c r="J276" i="11"/>
  <c r="I276" i="11"/>
  <c r="H276" i="11"/>
  <c r="G276" i="11"/>
  <c r="F276" i="11"/>
  <c r="Y275" i="11"/>
  <c r="X275" i="11"/>
  <c r="Z275" i="11" s="1"/>
  <c r="W275" i="11"/>
  <c r="V275" i="11"/>
  <c r="U275" i="11"/>
  <c r="Q275" i="11"/>
  <c r="M275" i="11"/>
  <c r="J275" i="11"/>
  <c r="I275" i="11"/>
  <c r="H275" i="11"/>
  <c r="G275" i="11"/>
  <c r="F275" i="11"/>
  <c r="Y274" i="11"/>
  <c r="X274" i="11"/>
  <c r="V274" i="11"/>
  <c r="U274" i="11"/>
  <c r="Q274" i="11"/>
  <c r="M274" i="11"/>
  <c r="J274" i="11"/>
  <c r="I274" i="11"/>
  <c r="H274" i="11"/>
  <c r="G274" i="11"/>
  <c r="F274" i="11"/>
  <c r="Y273" i="11"/>
  <c r="Z273" i="11" s="1"/>
  <c r="X273" i="11"/>
  <c r="W273" i="11"/>
  <c r="V273" i="11"/>
  <c r="U273" i="11"/>
  <c r="Q273" i="11"/>
  <c r="M273" i="11"/>
  <c r="J273" i="11"/>
  <c r="I273" i="11"/>
  <c r="G273" i="11"/>
  <c r="H273" i="11" s="1"/>
  <c r="F273" i="11"/>
  <c r="Y272" i="11"/>
  <c r="X272" i="11"/>
  <c r="Z272" i="11" s="1"/>
  <c r="W272" i="11"/>
  <c r="V272" i="11"/>
  <c r="U272" i="11"/>
  <c r="Q272" i="11"/>
  <c r="M272" i="11"/>
  <c r="J272" i="11"/>
  <c r="I272" i="11"/>
  <c r="G272" i="11"/>
  <c r="H272" i="11" s="1"/>
  <c r="F272" i="11"/>
  <c r="Y271" i="11"/>
  <c r="X271" i="11"/>
  <c r="Z271" i="11" s="1"/>
  <c r="W271" i="11"/>
  <c r="V271" i="11"/>
  <c r="U271" i="11"/>
  <c r="Q271" i="11"/>
  <c r="M271" i="11"/>
  <c r="J271" i="11"/>
  <c r="I271" i="11"/>
  <c r="G271" i="11"/>
  <c r="H271" i="11" s="1"/>
  <c r="F271" i="11"/>
  <c r="Y270" i="11"/>
  <c r="X270" i="11"/>
  <c r="Z270" i="11" s="1"/>
  <c r="V270" i="11"/>
  <c r="U270" i="11"/>
  <c r="W270" i="11" s="1"/>
  <c r="Q270" i="11"/>
  <c r="M270" i="11"/>
  <c r="J270" i="11"/>
  <c r="I270" i="11"/>
  <c r="H270" i="11"/>
  <c r="G270" i="11"/>
  <c r="F270" i="11"/>
  <c r="Y269" i="11"/>
  <c r="Z269" i="11" s="1"/>
  <c r="X269" i="11"/>
  <c r="V269" i="11"/>
  <c r="U269" i="11"/>
  <c r="Q269" i="11"/>
  <c r="M269" i="11"/>
  <c r="J269" i="11"/>
  <c r="I269" i="11"/>
  <c r="G269" i="11"/>
  <c r="H269" i="11" s="1"/>
  <c r="F269" i="11"/>
  <c r="Z268" i="11"/>
  <c r="Y268" i="11"/>
  <c r="X268" i="11"/>
  <c r="V268" i="11"/>
  <c r="W268" i="11" s="1"/>
  <c r="U268" i="11"/>
  <c r="Q268" i="11"/>
  <c r="M268" i="11"/>
  <c r="J268" i="11"/>
  <c r="I268" i="11"/>
  <c r="H268" i="11"/>
  <c r="G268" i="11"/>
  <c r="F268" i="11"/>
  <c r="Y267" i="11"/>
  <c r="X267" i="11"/>
  <c r="V267" i="11"/>
  <c r="U267" i="11"/>
  <c r="W267" i="11" s="1"/>
  <c r="Q267" i="11"/>
  <c r="M267" i="11"/>
  <c r="J267" i="11"/>
  <c r="I267" i="11"/>
  <c r="H267" i="11"/>
  <c r="G267" i="11"/>
  <c r="F267" i="11"/>
  <c r="Z266" i="11"/>
  <c r="Y266" i="11"/>
  <c r="X266" i="11"/>
  <c r="V266" i="11"/>
  <c r="U266" i="11"/>
  <c r="W266" i="11" s="1"/>
  <c r="Q266" i="11"/>
  <c r="M266" i="11"/>
  <c r="J266" i="11"/>
  <c r="I266" i="11"/>
  <c r="H266" i="11"/>
  <c r="G266" i="11"/>
  <c r="F266" i="11"/>
  <c r="Z265" i="11"/>
  <c r="Y265" i="11"/>
  <c r="X265" i="11"/>
  <c r="V265" i="11"/>
  <c r="U265" i="11"/>
  <c r="W265" i="11" s="1"/>
  <c r="Q265" i="11"/>
  <c r="M265" i="11"/>
  <c r="J265" i="11"/>
  <c r="I265" i="11"/>
  <c r="G265" i="11"/>
  <c r="H265" i="11" s="1"/>
  <c r="F265" i="11"/>
  <c r="Z264" i="11"/>
  <c r="Y264" i="11"/>
  <c r="X264" i="11"/>
  <c r="V264" i="11"/>
  <c r="W264" i="11" s="1"/>
  <c r="U264" i="11"/>
  <c r="Q264" i="11"/>
  <c r="M264" i="11"/>
  <c r="J264" i="11"/>
  <c r="I264" i="11"/>
  <c r="G264" i="11"/>
  <c r="H264" i="11" s="1"/>
  <c r="F264" i="11"/>
  <c r="Y263" i="11"/>
  <c r="X263" i="11"/>
  <c r="V263" i="11"/>
  <c r="U263" i="11"/>
  <c r="W263" i="11" s="1"/>
  <c r="Q263" i="11"/>
  <c r="M263" i="11"/>
  <c r="J263" i="11"/>
  <c r="I263" i="11"/>
  <c r="G263" i="11"/>
  <c r="H263" i="11" s="1"/>
  <c r="F263" i="11"/>
  <c r="Y262" i="11"/>
  <c r="X262" i="11"/>
  <c r="Z262" i="11" s="1"/>
  <c r="V262" i="11"/>
  <c r="U262" i="11"/>
  <c r="W262" i="11" s="1"/>
  <c r="Q262" i="11"/>
  <c r="M262" i="11"/>
  <c r="J262" i="11"/>
  <c r="I262" i="11"/>
  <c r="H262" i="11"/>
  <c r="G262" i="11"/>
  <c r="F262" i="11"/>
  <c r="Z261" i="11"/>
  <c r="Y261" i="11"/>
  <c r="X261" i="11"/>
  <c r="V261" i="11"/>
  <c r="W261" i="11" s="1"/>
  <c r="U261" i="11"/>
  <c r="Q261" i="11"/>
  <c r="M261" i="11"/>
  <c r="J261" i="11"/>
  <c r="I261" i="11"/>
  <c r="G261" i="11"/>
  <c r="H261" i="11" s="1"/>
  <c r="F261" i="11"/>
  <c r="Y260" i="11"/>
  <c r="X260" i="11"/>
  <c r="Z260" i="11" s="1"/>
  <c r="V260" i="11"/>
  <c r="W260" i="11" s="1"/>
  <c r="U260" i="11"/>
  <c r="Q260" i="11"/>
  <c r="M260" i="11"/>
  <c r="J260" i="11"/>
  <c r="I260" i="11"/>
  <c r="H260" i="11"/>
  <c r="G260" i="11"/>
  <c r="F260" i="11"/>
  <c r="Y259" i="11"/>
  <c r="X259" i="11"/>
  <c r="Z259" i="11" s="1"/>
  <c r="W259" i="11"/>
  <c r="V259" i="11"/>
  <c r="U259" i="11"/>
  <c r="Q259" i="11"/>
  <c r="M259" i="11"/>
  <c r="J259" i="11"/>
  <c r="I259" i="11"/>
  <c r="H259" i="11"/>
  <c r="G259" i="11"/>
  <c r="F259" i="11"/>
  <c r="Y258" i="11"/>
  <c r="X258" i="11"/>
  <c r="V258" i="11"/>
  <c r="U258" i="11"/>
  <c r="Q258" i="11"/>
  <c r="M258" i="11"/>
  <c r="J258" i="11"/>
  <c r="I258" i="11"/>
  <c r="H258" i="11"/>
  <c r="G258" i="11"/>
  <c r="F258" i="11"/>
  <c r="Y257" i="11"/>
  <c r="Z257" i="11" s="1"/>
  <c r="X257" i="11"/>
  <c r="W257" i="11"/>
  <c r="V257" i="11"/>
  <c r="U257" i="11"/>
  <c r="Q257" i="11"/>
  <c r="M257" i="11"/>
  <c r="J257" i="11"/>
  <c r="I257" i="11"/>
  <c r="G257" i="11"/>
  <c r="H257" i="11" s="1"/>
  <c r="F257" i="11"/>
  <c r="Y256" i="11"/>
  <c r="X256" i="11"/>
  <c r="Z256" i="11" s="1"/>
  <c r="W256" i="11"/>
  <c r="V256" i="11"/>
  <c r="U256" i="11"/>
  <c r="Q256" i="11"/>
  <c r="M256" i="11"/>
  <c r="J256" i="11"/>
  <c r="I256" i="11"/>
  <c r="G256" i="11"/>
  <c r="H256" i="11" s="1"/>
  <c r="F256" i="11"/>
  <c r="Y255" i="11"/>
  <c r="X255" i="11"/>
  <c r="Z255" i="11" s="1"/>
  <c r="W255" i="11"/>
  <c r="V255" i="11"/>
  <c r="U255" i="11"/>
  <c r="Q255" i="11"/>
  <c r="M255" i="11"/>
  <c r="J255" i="11"/>
  <c r="I255" i="11"/>
  <c r="G255" i="11"/>
  <c r="H255" i="11" s="1"/>
  <c r="F255" i="11"/>
  <c r="Y254" i="11"/>
  <c r="X254" i="11"/>
  <c r="Z254" i="11" s="1"/>
  <c r="V254" i="11"/>
  <c r="U254" i="11"/>
  <c r="W254" i="11" s="1"/>
  <c r="Q254" i="11"/>
  <c r="M254" i="11"/>
  <c r="J254" i="11"/>
  <c r="I254" i="11"/>
  <c r="G254" i="11"/>
  <c r="H254" i="11" s="1"/>
  <c r="F254" i="11"/>
  <c r="Y253" i="11"/>
  <c r="X253" i="11"/>
  <c r="Z253" i="11" s="1"/>
  <c r="V253" i="11"/>
  <c r="U253" i="11"/>
  <c r="Q253" i="11"/>
  <c r="M253" i="11"/>
  <c r="J253" i="11"/>
  <c r="I253" i="11"/>
  <c r="H253" i="11"/>
  <c r="G253" i="11"/>
  <c r="F253" i="11"/>
  <c r="Y252" i="11"/>
  <c r="Z252" i="11" s="1"/>
  <c r="X252" i="11"/>
  <c r="W252" i="11"/>
  <c r="V252" i="11"/>
  <c r="U252" i="11"/>
  <c r="Q252" i="11"/>
  <c r="M252" i="11"/>
  <c r="J252" i="11"/>
  <c r="I252" i="11"/>
  <c r="G252" i="11"/>
  <c r="H252" i="11" s="1"/>
  <c r="F252" i="11"/>
  <c r="Y251" i="11"/>
  <c r="X251" i="11"/>
  <c r="Z251" i="11" s="1"/>
  <c r="W251" i="11"/>
  <c r="V251" i="11"/>
  <c r="U251" i="11"/>
  <c r="Q251" i="11"/>
  <c r="M251" i="11"/>
  <c r="J251" i="11"/>
  <c r="I251" i="11"/>
  <c r="H251" i="11"/>
  <c r="G251" i="11"/>
  <c r="F251" i="11"/>
  <c r="Y250" i="11"/>
  <c r="X250" i="11"/>
  <c r="Z250" i="11" s="1"/>
  <c r="W250" i="11"/>
  <c r="V250" i="11"/>
  <c r="U250" i="11"/>
  <c r="Q250" i="11"/>
  <c r="M250" i="11"/>
  <c r="J250" i="11"/>
  <c r="I250" i="11"/>
  <c r="H250" i="11"/>
  <c r="G250" i="11"/>
  <c r="F250" i="11"/>
  <c r="Y249" i="11"/>
  <c r="X249" i="11"/>
  <c r="Z249" i="11" s="1"/>
  <c r="V249" i="11"/>
  <c r="U249" i="11"/>
  <c r="W249" i="11" s="1"/>
  <c r="Q249" i="11"/>
  <c r="M249" i="11"/>
  <c r="J249" i="11"/>
  <c r="I249" i="11"/>
  <c r="H249" i="11"/>
  <c r="G249" i="11"/>
  <c r="F249" i="11"/>
  <c r="Y248" i="11"/>
  <c r="Z248" i="11" s="1"/>
  <c r="X248" i="11"/>
  <c r="V248" i="11"/>
  <c r="U248" i="11"/>
  <c r="W248" i="11" s="1"/>
  <c r="Q248" i="11"/>
  <c r="M248" i="11"/>
  <c r="J248" i="11"/>
  <c r="I248" i="11"/>
  <c r="G248" i="11"/>
  <c r="H248" i="11" s="1"/>
  <c r="F248" i="11"/>
  <c r="Y247" i="11"/>
  <c r="X247" i="11"/>
  <c r="Z247" i="11" s="1"/>
  <c r="V247" i="11"/>
  <c r="W247" i="11" s="1"/>
  <c r="U247" i="11"/>
  <c r="Q247" i="11"/>
  <c r="M247" i="11"/>
  <c r="J247" i="11"/>
  <c r="I247" i="11"/>
  <c r="H247" i="11"/>
  <c r="G247" i="11"/>
  <c r="F247" i="11"/>
  <c r="Y246" i="11"/>
  <c r="X246" i="11"/>
  <c r="V246" i="11"/>
  <c r="U246" i="11"/>
  <c r="W246" i="11" s="1"/>
  <c r="Q246" i="11"/>
  <c r="M246" i="11"/>
  <c r="J246" i="11"/>
  <c r="I246" i="11"/>
  <c r="H246" i="11"/>
  <c r="G246" i="11"/>
  <c r="F246" i="11"/>
  <c r="Z245" i="11"/>
  <c r="Y245" i="11"/>
  <c r="X245" i="11"/>
  <c r="V245" i="11"/>
  <c r="U245" i="11"/>
  <c r="W245" i="11" s="1"/>
  <c r="Q245" i="11"/>
  <c r="M245" i="11"/>
  <c r="J245" i="11"/>
  <c r="I245" i="11"/>
  <c r="H245" i="11"/>
  <c r="G245" i="11"/>
  <c r="F245" i="11"/>
  <c r="Z244" i="11"/>
  <c r="Y244" i="11"/>
  <c r="X244" i="11"/>
  <c r="V244" i="11"/>
  <c r="U244" i="11"/>
  <c r="W244" i="11" s="1"/>
  <c r="Q244" i="11"/>
  <c r="M244" i="11"/>
  <c r="J244" i="11"/>
  <c r="I244" i="11"/>
  <c r="G244" i="11"/>
  <c r="H244" i="11" s="1"/>
  <c r="F244" i="11"/>
  <c r="Z243" i="11"/>
  <c r="Y243" i="11"/>
  <c r="X243" i="11"/>
  <c r="V243" i="11"/>
  <c r="W243" i="11" s="1"/>
  <c r="U243" i="11"/>
  <c r="Q243" i="11"/>
  <c r="M243" i="11"/>
  <c r="J243" i="11"/>
  <c r="I243" i="11"/>
  <c r="G243" i="11"/>
  <c r="H243" i="11" s="1"/>
  <c r="F243" i="11"/>
  <c r="Y242" i="11"/>
  <c r="X242" i="11"/>
  <c r="V242" i="11"/>
  <c r="U242" i="11"/>
  <c r="W242" i="11" s="1"/>
  <c r="Q242" i="11"/>
  <c r="M242" i="11"/>
  <c r="J242" i="11"/>
  <c r="I242" i="11"/>
  <c r="G242" i="11"/>
  <c r="H242" i="11" s="1"/>
  <c r="F242" i="11"/>
  <c r="Z241" i="11"/>
  <c r="Y241" i="11"/>
  <c r="X241" i="11"/>
  <c r="V241" i="11"/>
  <c r="U241" i="11"/>
  <c r="Q241" i="11"/>
  <c r="M241" i="11"/>
  <c r="J241" i="11"/>
  <c r="I241" i="11"/>
  <c r="H241" i="11"/>
  <c r="G241" i="11"/>
  <c r="F241" i="11"/>
  <c r="Z240" i="11"/>
  <c r="Y240" i="11"/>
  <c r="X240" i="11"/>
  <c r="W240" i="11"/>
  <c r="V240" i="11"/>
  <c r="U240" i="11"/>
  <c r="Q240" i="11"/>
  <c r="M240" i="11"/>
  <c r="J240" i="11"/>
  <c r="I240" i="11"/>
  <c r="G240" i="11"/>
  <c r="H240" i="11" s="1"/>
  <c r="F240" i="11"/>
  <c r="Z239" i="11"/>
  <c r="Y239" i="11"/>
  <c r="X239" i="11"/>
  <c r="W239" i="11"/>
  <c r="V239" i="11"/>
  <c r="U239" i="11"/>
  <c r="Q239" i="11"/>
  <c r="M239" i="11"/>
  <c r="J239" i="11"/>
  <c r="I239" i="11"/>
  <c r="G239" i="11"/>
  <c r="H239" i="11" s="1"/>
  <c r="F239" i="11"/>
  <c r="Y238" i="11"/>
  <c r="X238" i="11"/>
  <c r="Z238" i="11" s="1"/>
  <c r="W238" i="11"/>
  <c r="V238" i="11"/>
  <c r="U238" i="11"/>
  <c r="Q238" i="11"/>
  <c r="M238" i="11"/>
  <c r="J238" i="11"/>
  <c r="I238" i="11"/>
  <c r="G238" i="11"/>
  <c r="H238" i="11" s="1"/>
  <c r="F238" i="11"/>
  <c r="Y237" i="11"/>
  <c r="X237" i="11"/>
  <c r="Z237" i="11" s="1"/>
  <c r="V237" i="11"/>
  <c r="U237" i="11"/>
  <c r="Q237" i="11"/>
  <c r="M237" i="11"/>
  <c r="J237" i="11"/>
  <c r="I237" i="11"/>
  <c r="H237" i="11"/>
  <c r="G237" i="11"/>
  <c r="F237" i="11"/>
  <c r="Y236" i="11"/>
  <c r="Z236" i="11" s="1"/>
  <c r="X236" i="11"/>
  <c r="W236" i="11"/>
  <c r="V236" i="11"/>
  <c r="U236" i="11"/>
  <c r="Q236" i="11"/>
  <c r="M236" i="11"/>
  <c r="J236" i="11"/>
  <c r="I236" i="11"/>
  <c r="G236" i="11"/>
  <c r="H236" i="11" s="1"/>
  <c r="F236" i="11"/>
  <c r="Y235" i="11"/>
  <c r="X235" i="11"/>
  <c r="Z235" i="11" s="1"/>
  <c r="W235" i="11"/>
  <c r="V235" i="11"/>
  <c r="U235" i="11"/>
  <c r="Q235" i="11"/>
  <c r="M235" i="11"/>
  <c r="J235" i="11"/>
  <c r="I235" i="11"/>
  <c r="H235" i="11"/>
  <c r="G235" i="11"/>
  <c r="F235" i="11"/>
  <c r="Y234" i="11"/>
  <c r="X234" i="11"/>
  <c r="Z234" i="11" s="1"/>
  <c r="W234" i="11"/>
  <c r="V234" i="11"/>
  <c r="U234" i="11"/>
  <c r="Q234" i="11"/>
  <c r="M234" i="11"/>
  <c r="J234" i="11"/>
  <c r="I234" i="11"/>
  <c r="H234" i="11"/>
  <c r="G234" i="11"/>
  <c r="F234" i="11"/>
  <c r="Y233" i="11"/>
  <c r="X233" i="11"/>
  <c r="Z233" i="11" s="1"/>
  <c r="V233" i="11"/>
  <c r="U233" i="11"/>
  <c r="W233" i="11" s="1"/>
  <c r="Q233" i="11"/>
  <c r="M233" i="11"/>
  <c r="J233" i="11"/>
  <c r="I233" i="11"/>
  <c r="H233" i="11"/>
  <c r="G233" i="11"/>
  <c r="F233" i="11"/>
  <c r="Y232" i="11"/>
  <c r="Z232" i="11" s="1"/>
  <c r="X232" i="11"/>
  <c r="V232" i="11"/>
  <c r="U232" i="11"/>
  <c r="W232" i="11" s="1"/>
  <c r="Q232" i="11"/>
  <c r="M232" i="11"/>
  <c r="J232" i="11"/>
  <c r="I232" i="11"/>
  <c r="G232" i="11"/>
  <c r="H232" i="11" s="1"/>
  <c r="F232" i="11"/>
  <c r="Y231" i="11"/>
  <c r="X231" i="11"/>
  <c r="Z231" i="11" s="1"/>
  <c r="V231" i="11"/>
  <c r="W231" i="11" s="1"/>
  <c r="U231" i="11"/>
  <c r="Q231" i="11"/>
  <c r="M231" i="11"/>
  <c r="J231" i="11"/>
  <c r="I231" i="11"/>
  <c r="H231" i="11"/>
  <c r="G231" i="11"/>
  <c r="F231" i="11"/>
  <c r="Y230" i="11"/>
  <c r="X230" i="11"/>
  <c r="V230" i="11"/>
  <c r="U230" i="11"/>
  <c r="W230" i="11" s="1"/>
  <c r="Q230" i="11"/>
  <c r="M230" i="11"/>
  <c r="J230" i="11"/>
  <c r="I230" i="11"/>
  <c r="H230" i="11"/>
  <c r="G230" i="11"/>
  <c r="F230" i="11"/>
  <c r="Z229" i="11"/>
  <c r="Y229" i="11"/>
  <c r="X229" i="11"/>
  <c r="V229" i="11"/>
  <c r="U229" i="11"/>
  <c r="W229" i="11" s="1"/>
  <c r="Q229" i="11"/>
  <c r="M229" i="11"/>
  <c r="J229" i="11"/>
  <c r="I229" i="11"/>
  <c r="H229" i="11"/>
  <c r="G229" i="11"/>
  <c r="F229" i="11"/>
  <c r="Z228" i="11"/>
  <c r="Y228" i="11"/>
  <c r="X228" i="11"/>
  <c r="V228" i="11"/>
  <c r="U228" i="11"/>
  <c r="W228" i="11" s="1"/>
  <c r="Q228" i="11"/>
  <c r="M228" i="11"/>
  <c r="J228" i="11"/>
  <c r="I228" i="11"/>
  <c r="G228" i="11"/>
  <c r="H228" i="11" s="1"/>
  <c r="F228" i="11"/>
  <c r="Z227" i="11"/>
  <c r="Y227" i="11"/>
  <c r="X227" i="11"/>
  <c r="V227" i="11"/>
  <c r="W227" i="11" s="1"/>
  <c r="U227" i="11"/>
  <c r="Q227" i="11"/>
  <c r="M227" i="11"/>
  <c r="J227" i="11"/>
  <c r="I227" i="11"/>
  <c r="G227" i="11"/>
  <c r="H227" i="11" s="1"/>
  <c r="F227" i="11"/>
  <c r="Y226" i="11"/>
  <c r="X226" i="11"/>
  <c r="V226" i="11"/>
  <c r="U226" i="11"/>
  <c r="W226" i="11" s="1"/>
  <c r="Q226" i="11"/>
  <c r="M226" i="11"/>
  <c r="J226" i="11"/>
  <c r="I226" i="11"/>
  <c r="G226" i="11"/>
  <c r="H226" i="11" s="1"/>
  <c r="F226" i="11"/>
  <c r="Z225" i="11"/>
  <c r="Y225" i="11"/>
  <c r="X225" i="11"/>
  <c r="V225" i="11"/>
  <c r="U225" i="11"/>
  <c r="Q225" i="11"/>
  <c r="M225" i="11"/>
  <c r="J225" i="11"/>
  <c r="I225" i="11"/>
  <c r="H225" i="11"/>
  <c r="G225" i="11"/>
  <c r="F225" i="11"/>
  <c r="Z224" i="11"/>
  <c r="Y224" i="11"/>
  <c r="X224" i="11"/>
  <c r="W224" i="11"/>
  <c r="V224" i="11"/>
  <c r="U224" i="11"/>
  <c r="Q224" i="11"/>
  <c r="M224" i="11"/>
  <c r="J224" i="11"/>
  <c r="I224" i="11"/>
  <c r="G224" i="11"/>
  <c r="H224" i="11" s="1"/>
  <c r="F224" i="11"/>
  <c r="Z223" i="11"/>
  <c r="Y223" i="11"/>
  <c r="X223" i="11"/>
  <c r="W223" i="11"/>
  <c r="V223" i="11"/>
  <c r="U223" i="11"/>
  <c r="Q223" i="11"/>
  <c r="M223" i="11"/>
  <c r="J223" i="11"/>
  <c r="I223" i="11"/>
  <c r="G223" i="11"/>
  <c r="H223" i="11" s="1"/>
  <c r="F223" i="11"/>
  <c r="Y222" i="11"/>
  <c r="X222" i="11"/>
  <c r="Z222" i="11" s="1"/>
  <c r="W222" i="11"/>
  <c r="V222" i="11"/>
  <c r="U222" i="11"/>
  <c r="Q222" i="11"/>
  <c r="M222" i="11"/>
  <c r="J222" i="11"/>
  <c r="I222" i="11"/>
  <c r="G222" i="11"/>
  <c r="H222" i="11" s="1"/>
  <c r="F222" i="11"/>
  <c r="Y221" i="11"/>
  <c r="X221" i="11"/>
  <c r="Z221" i="11" s="1"/>
  <c r="V221" i="11"/>
  <c r="U221" i="11"/>
  <c r="Q221" i="11"/>
  <c r="M221" i="11"/>
  <c r="J221" i="11"/>
  <c r="I221" i="11"/>
  <c r="H221" i="11"/>
  <c r="G221" i="11"/>
  <c r="F221" i="11"/>
  <c r="Y220" i="11"/>
  <c r="Z220" i="11" s="1"/>
  <c r="X220" i="11"/>
  <c r="W220" i="11"/>
  <c r="V220" i="11"/>
  <c r="U220" i="11"/>
  <c r="Q220" i="11"/>
  <c r="M220" i="11"/>
  <c r="J220" i="11"/>
  <c r="I220" i="11"/>
  <c r="G220" i="11"/>
  <c r="H220" i="11" s="1"/>
  <c r="F220" i="11"/>
  <c r="Y219" i="11"/>
  <c r="X219" i="11"/>
  <c r="Z219" i="11" s="1"/>
  <c r="W219" i="11"/>
  <c r="V219" i="11"/>
  <c r="U219" i="11"/>
  <c r="Q219" i="11"/>
  <c r="M219" i="11"/>
  <c r="J219" i="11"/>
  <c r="I219" i="11"/>
  <c r="H219" i="11"/>
  <c r="G219" i="11"/>
  <c r="F219" i="11"/>
  <c r="Y218" i="11"/>
  <c r="X218" i="11"/>
  <c r="Z218" i="11" s="1"/>
  <c r="W218" i="11"/>
  <c r="V218" i="11"/>
  <c r="U218" i="11"/>
  <c r="Q218" i="11"/>
  <c r="M218" i="11"/>
  <c r="J218" i="11"/>
  <c r="I218" i="11"/>
  <c r="H218" i="11"/>
  <c r="G218" i="11"/>
  <c r="F218" i="11"/>
  <c r="Y217" i="11"/>
  <c r="X217" i="11"/>
  <c r="Z217" i="11" s="1"/>
  <c r="V217" i="11"/>
  <c r="U217" i="11"/>
  <c r="W217" i="11" s="1"/>
  <c r="Q217" i="11"/>
  <c r="M217" i="11"/>
  <c r="J217" i="11"/>
  <c r="I217" i="11"/>
  <c r="H217" i="11"/>
  <c r="G217" i="11"/>
  <c r="F217" i="11"/>
  <c r="Y216" i="11"/>
  <c r="Z216" i="11" s="1"/>
  <c r="X216" i="11"/>
  <c r="V216" i="11"/>
  <c r="U216" i="11"/>
  <c r="W216" i="11" s="1"/>
  <c r="Q216" i="11"/>
  <c r="M216" i="11"/>
  <c r="I216" i="11"/>
  <c r="H216" i="11"/>
  <c r="G216" i="11"/>
  <c r="F216" i="11"/>
  <c r="Y215" i="11"/>
  <c r="Z215" i="11" s="1"/>
  <c r="X215" i="11"/>
  <c r="V215" i="11"/>
  <c r="U215" i="11"/>
  <c r="W215" i="11" s="1"/>
  <c r="Q215" i="11"/>
  <c r="M215" i="11"/>
  <c r="I215" i="11"/>
  <c r="H215" i="11"/>
  <c r="G215" i="11"/>
  <c r="F215" i="11"/>
  <c r="Y214" i="11"/>
  <c r="Z214" i="11" s="1"/>
  <c r="X214" i="11"/>
  <c r="V214" i="11"/>
  <c r="U214" i="11"/>
  <c r="W214" i="11" s="1"/>
  <c r="Q214" i="11"/>
  <c r="M214" i="11"/>
  <c r="I214" i="11"/>
  <c r="H214" i="11"/>
  <c r="G214" i="11"/>
  <c r="F214" i="11"/>
  <c r="Y213" i="11"/>
  <c r="Z213" i="11" s="1"/>
  <c r="X213" i="11"/>
  <c r="V213" i="11"/>
  <c r="U213" i="11"/>
  <c r="W213" i="11" s="1"/>
  <c r="Q213" i="11"/>
  <c r="M213" i="11"/>
  <c r="I213" i="11"/>
  <c r="H213" i="11"/>
  <c r="G213" i="11"/>
  <c r="F213" i="11"/>
  <c r="Y212" i="11"/>
  <c r="Z212" i="11" s="1"/>
  <c r="X212" i="11"/>
  <c r="V212" i="11"/>
  <c r="U212" i="11"/>
  <c r="W212" i="11" s="1"/>
  <c r="Q212" i="11"/>
  <c r="M212" i="11"/>
  <c r="I212" i="11"/>
  <c r="H212" i="11"/>
  <c r="G212" i="11"/>
  <c r="F212" i="11"/>
  <c r="Y211" i="11"/>
  <c r="Z211" i="11" s="1"/>
  <c r="X211" i="11"/>
  <c r="V211" i="11"/>
  <c r="U211" i="11"/>
  <c r="W211" i="11" s="1"/>
  <c r="Q211" i="11"/>
  <c r="M211" i="11"/>
  <c r="I211" i="11"/>
  <c r="H211" i="11"/>
  <c r="G211" i="11"/>
  <c r="F211" i="11"/>
  <c r="Y210" i="11"/>
  <c r="Z210" i="11" s="1"/>
  <c r="X210" i="11"/>
  <c r="V210" i="11"/>
  <c r="U210" i="11"/>
  <c r="W210" i="11" s="1"/>
  <c r="Q210" i="11"/>
  <c r="M210" i="11"/>
  <c r="I210" i="11"/>
  <c r="H210" i="11"/>
  <c r="G210" i="11"/>
  <c r="F210" i="11"/>
  <c r="Y209" i="11"/>
  <c r="Z209" i="11" s="1"/>
  <c r="X209" i="11"/>
  <c r="V209" i="11"/>
  <c r="U209" i="11"/>
  <c r="W209" i="11" s="1"/>
  <c r="Q209" i="11"/>
  <c r="M209" i="11"/>
  <c r="I209" i="11"/>
  <c r="H209" i="11"/>
  <c r="G209" i="11"/>
  <c r="F209" i="11"/>
  <c r="Y208" i="11"/>
  <c r="Z208" i="11" s="1"/>
  <c r="X208" i="11"/>
  <c r="V208" i="11"/>
  <c r="U208" i="11"/>
  <c r="W208" i="11" s="1"/>
  <c r="Q208" i="11"/>
  <c r="M208" i="11"/>
  <c r="I208" i="11"/>
  <c r="H208" i="11"/>
  <c r="G208" i="11"/>
  <c r="F208" i="11"/>
  <c r="Y207" i="11"/>
  <c r="Z207" i="11" s="1"/>
  <c r="X207" i="11"/>
  <c r="V207" i="11"/>
  <c r="U207" i="11"/>
  <c r="W207" i="11" s="1"/>
  <c r="Q207" i="11"/>
  <c r="M207" i="11"/>
  <c r="I207" i="11"/>
  <c r="H207" i="11"/>
  <c r="G207" i="11"/>
  <c r="F207" i="11"/>
  <c r="Y206" i="11"/>
  <c r="Z206" i="11" s="1"/>
  <c r="X206" i="11"/>
  <c r="V206" i="11"/>
  <c r="U206" i="11"/>
  <c r="W206" i="11" s="1"/>
  <c r="Q206" i="11"/>
  <c r="M206" i="11"/>
  <c r="I206" i="11"/>
  <c r="H206" i="11"/>
  <c r="G206" i="11"/>
  <c r="F206" i="11"/>
  <c r="Y205" i="11"/>
  <c r="Z205" i="11" s="1"/>
  <c r="X205" i="11"/>
  <c r="V205" i="11"/>
  <c r="U205" i="11"/>
  <c r="W205" i="11" s="1"/>
  <c r="Q205" i="11"/>
  <c r="M205" i="11"/>
  <c r="I205" i="11"/>
  <c r="H205" i="11"/>
  <c r="G205" i="11"/>
  <c r="F205" i="11"/>
  <c r="Y204" i="11"/>
  <c r="Z204" i="11" s="1"/>
  <c r="X204" i="11"/>
  <c r="V204" i="11"/>
  <c r="U204" i="11"/>
  <c r="W204" i="11" s="1"/>
  <c r="Q204" i="11"/>
  <c r="M204" i="11"/>
  <c r="I204" i="11"/>
  <c r="H204" i="11"/>
  <c r="G204" i="11"/>
  <c r="F204" i="11"/>
  <c r="Y203" i="11"/>
  <c r="Z203" i="11" s="1"/>
  <c r="X203" i="11"/>
  <c r="V203" i="11"/>
  <c r="U203" i="11"/>
  <c r="W203" i="11" s="1"/>
  <c r="Q203" i="11"/>
  <c r="M203" i="11"/>
  <c r="I203" i="11"/>
  <c r="H203" i="11"/>
  <c r="G203" i="11"/>
  <c r="F203" i="11"/>
  <c r="Y202" i="11"/>
  <c r="Z202" i="11" s="1"/>
  <c r="X202" i="11"/>
  <c r="V202" i="11"/>
  <c r="U202" i="11"/>
  <c r="W202" i="11" s="1"/>
  <c r="Q202" i="11"/>
  <c r="M202" i="11"/>
  <c r="I202" i="11"/>
  <c r="H202" i="11"/>
  <c r="G202" i="11"/>
  <c r="F202" i="11"/>
  <c r="Y201" i="11"/>
  <c r="Z201" i="11" s="1"/>
  <c r="X201" i="11"/>
  <c r="V201" i="11"/>
  <c r="U201" i="11"/>
  <c r="W201" i="11" s="1"/>
  <c r="Q201" i="11"/>
  <c r="M201" i="11"/>
  <c r="I201" i="11"/>
  <c r="H201" i="11"/>
  <c r="G201" i="11"/>
  <c r="F201" i="11"/>
  <c r="Y200" i="11"/>
  <c r="Z200" i="11" s="1"/>
  <c r="X200" i="11"/>
  <c r="V200" i="11"/>
  <c r="U200" i="11"/>
  <c r="W200" i="11" s="1"/>
  <c r="Q200" i="11"/>
  <c r="M200" i="11"/>
  <c r="I200" i="11"/>
  <c r="H200" i="11"/>
  <c r="G200" i="11"/>
  <c r="F200" i="11"/>
  <c r="Y199" i="11"/>
  <c r="Z199" i="11" s="1"/>
  <c r="X199" i="11"/>
  <c r="V199" i="11"/>
  <c r="U199" i="11"/>
  <c r="W199" i="11" s="1"/>
  <c r="Q199" i="11"/>
  <c r="M199" i="11"/>
  <c r="I199" i="11"/>
  <c r="H199" i="11"/>
  <c r="G199" i="11"/>
  <c r="F199" i="11"/>
  <c r="Y198" i="11"/>
  <c r="Z198" i="11" s="1"/>
  <c r="X198" i="11"/>
  <c r="V198" i="11"/>
  <c r="U198" i="11"/>
  <c r="W198" i="11" s="1"/>
  <c r="Q198" i="11"/>
  <c r="M198" i="11"/>
  <c r="I198" i="11"/>
  <c r="H198" i="11"/>
  <c r="G198" i="11"/>
  <c r="F198" i="11"/>
  <c r="Y197" i="11"/>
  <c r="Z197" i="11" s="1"/>
  <c r="X197" i="11"/>
  <c r="V197" i="11"/>
  <c r="U197" i="11"/>
  <c r="W197" i="11" s="1"/>
  <c r="Q197" i="11"/>
  <c r="M197" i="11"/>
  <c r="I197" i="11"/>
  <c r="H197" i="11"/>
  <c r="G197" i="11"/>
  <c r="F197" i="11"/>
  <c r="Y196" i="11"/>
  <c r="Z196" i="11" s="1"/>
  <c r="X196" i="11"/>
  <c r="V196" i="11"/>
  <c r="U196" i="11"/>
  <c r="W196" i="11" s="1"/>
  <c r="Q196" i="11"/>
  <c r="M196" i="11"/>
  <c r="I196" i="11"/>
  <c r="H196" i="11"/>
  <c r="G196" i="11"/>
  <c r="F196" i="11"/>
  <c r="Y195" i="11"/>
  <c r="Z195" i="11" s="1"/>
  <c r="X195" i="11"/>
  <c r="V195" i="11"/>
  <c r="U195" i="11"/>
  <c r="W195" i="11" s="1"/>
  <c r="Q195" i="11"/>
  <c r="M195" i="11"/>
  <c r="I195" i="11"/>
  <c r="H195" i="11"/>
  <c r="G195" i="11"/>
  <c r="F195" i="11"/>
  <c r="Y194" i="11"/>
  <c r="Z194" i="11" s="1"/>
  <c r="X194" i="11"/>
  <c r="V194" i="11"/>
  <c r="U194" i="11"/>
  <c r="W194" i="11" s="1"/>
  <c r="Q194" i="11"/>
  <c r="M194" i="11"/>
  <c r="I194" i="11"/>
  <c r="H194" i="11"/>
  <c r="G194" i="11"/>
  <c r="F194" i="11"/>
  <c r="Y193" i="11"/>
  <c r="Z193" i="11" s="1"/>
  <c r="X193" i="11"/>
  <c r="V193" i="11"/>
  <c r="U193" i="11"/>
  <c r="W193" i="11" s="1"/>
  <c r="Q193" i="11"/>
  <c r="M193" i="11"/>
  <c r="I193" i="11"/>
  <c r="H193" i="11"/>
  <c r="G193" i="11"/>
  <c r="F193" i="11"/>
  <c r="Y192" i="11"/>
  <c r="Z192" i="11" s="1"/>
  <c r="X192" i="11"/>
  <c r="V192" i="11"/>
  <c r="U192" i="11"/>
  <c r="W192" i="11" s="1"/>
  <c r="Q192" i="11"/>
  <c r="M192" i="11"/>
  <c r="I192" i="11"/>
  <c r="H192" i="11"/>
  <c r="G192" i="11"/>
  <c r="F192" i="11"/>
  <c r="Y191" i="11"/>
  <c r="Z191" i="11" s="1"/>
  <c r="X191" i="11"/>
  <c r="V191" i="11"/>
  <c r="U191" i="11"/>
  <c r="W191" i="11" s="1"/>
  <c r="Q191" i="11"/>
  <c r="M191" i="11"/>
  <c r="I191" i="11"/>
  <c r="H191" i="11"/>
  <c r="G191" i="11"/>
  <c r="F191" i="11"/>
  <c r="Y190" i="11"/>
  <c r="Z190" i="11" s="1"/>
  <c r="X190" i="11"/>
  <c r="V190" i="11"/>
  <c r="U190" i="11"/>
  <c r="W190" i="11" s="1"/>
  <c r="Q190" i="11"/>
  <c r="M190" i="11"/>
  <c r="I190" i="11"/>
  <c r="H190" i="11"/>
  <c r="G190" i="11"/>
  <c r="F190" i="11"/>
  <c r="Y189" i="11"/>
  <c r="Z189" i="11" s="1"/>
  <c r="X189" i="11"/>
  <c r="V189" i="11"/>
  <c r="U189" i="11"/>
  <c r="W189" i="11" s="1"/>
  <c r="Q189" i="11"/>
  <c r="M189" i="11"/>
  <c r="I189" i="11"/>
  <c r="H189" i="11"/>
  <c r="G189" i="11"/>
  <c r="F189" i="11"/>
  <c r="Y188" i="11"/>
  <c r="Z188" i="11" s="1"/>
  <c r="X188" i="11"/>
  <c r="V188" i="11"/>
  <c r="U188" i="11"/>
  <c r="W188" i="11" s="1"/>
  <c r="Q188" i="11"/>
  <c r="M188" i="11"/>
  <c r="I188" i="11"/>
  <c r="H188" i="11"/>
  <c r="G188" i="11"/>
  <c r="F188" i="11"/>
  <c r="Y187" i="11"/>
  <c r="Z187" i="11" s="1"/>
  <c r="X187" i="11"/>
  <c r="V187" i="11"/>
  <c r="U187" i="11"/>
  <c r="W187" i="11" s="1"/>
  <c r="Q187" i="11"/>
  <c r="M187" i="11"/>
  <c r="I187" i="11"/>
  <c r="H187" i="11"/>
  <c r="G187" i="11"/>
  <c r="F187" i="11"/>
  <c r="Y186" i="11"/>
  <c r="Z186" i="11" s="1"/>
  <c r="X186" i="11"/>
  <c r="V186" i="11"/>
  <c r="U186" i="11"/>
  <c r="W186" i="11" s="1"/>
  <c r="Q186" i="11"/>
  <c r="M186" i="11"/>
  <c r="I186" i="11"/>
  <c r="H186" i="11"/>
  <c r="G186" i="11"/>
  <c r="F186" i="11"/>
  <c r="Y185" i="11"/>
  <c r="Z185" i="11" s="1"/>
  <c r="X185" i="11"/>
  <c r="V185" i="11"/>
  <c r="U185" i="11"/>
  <c r="W185" i="11" s="1"/>
  <c r="Q185" i="11"/>
  <c r="M185" i="11"/>
  <c r="I185" i="11"/>
  <c r="H185" i="11"/>
  <c r="G185" i="11"/>
  <c r="F185" i="11"/>
  <c r="Y184" i="11"/>
  <c r="Z184" i="11" s="1"/>
  <c r="X184" i="11"/>
  <c r="V184" i="11"/>
  <c r="U184" i="11"/>
  <c r="W184" i="11" s="1"/>
  <c r="Q184" i="11"/>
  <c r="M184" i="11"/>
  <c r="I184" i="11"/>
  <c r="H184" i="11"/>
  <c r="G184" i="11"/>
  <c r="F184" i="11"/>
  <c r="Y183" i="11"/>
  <c r="Z183" i="11" s="1"/>
  <c r="X183" i="11"/>
  <c r="V183" i="11"/>
  <c r="U183" i="11"/>
  <c r="W183" i="11" s="1"/>
  <c r="Q183" i="11"/>
  <c r="M183" i="11"/>
  <c r="I183" i="11"/>
  <c r="H183" i="11"/>
  <c r="G183" i="11"/>
  <c r="F183" i="11"/>
  <c r="Y182" i="11"/>
  <c r="Z182" i="11" s="1"/>
  <c r="X182" i="11"/>
  <c r="V182" i="11"/>
  <c r="U182" i="11"/>
  <c r="W182" i="11" s="1"/>
  <c r="Q182" i="11"/>
  <c r="M182" i="11"/>
  <c r="I182" i="11"/>
  <c r="H182" i="11"/>
  <c r="G182" i="11"/>
  <c r="F182" i="11"/>
  <c r="Y181" i="11"/>
  <c r="Z181" i="11" s="1"/>
  <c r="X181" i="11"/>
  <c r="V181" i="11"/>
  <c r="U181" i="11"/>
  <c r="W181" i="11" s="1"/>
  <c r="Q181" i="11"/>
  <c r="M181" i="11"/>
  <c r="I181" i="11"/>
  <c r="H181" i="11"/>
  <c r="G181" i="11"/>
  <c r="F181" i="11"/>
  <c r="Y180" i="11"/>
  <c r="Z180" i="11" s="1"/>
  <c r="X180" i="11"/>
  <c r="V180" i="11"/>
  <c r="U180" i="11"/>
  <c r="W180" i="11" s="1"/>
  <c r="Q180" i="11"/>
  <c r="M180" i="11"/>
  <c r="I180" i="11"/>
  <c r="H180" i="11"/>
  <c r="G180" i="11"/>
  <c r="F180" i="11"/>
  <c r="Y179" i="11"/>
  <c r="Z179" i="11" s="1"/>
  <c r="X179" i="11"/>
  <c r="V179" i="11"/>
  <c r="U179" i="11"/>
  <c r="W179" i="11" s="1"/>
  <c r="Q179" i="11"/>
  <c r="M179" i="11"/>
  <c r="I179" i="11"/>
  <c r="H179" i="11"/>
  <c r="G179" i="11"/>
  <c r="F179" i="11"/>
  <c r="Y178" i="11"/>
  <c r="Z178" i="11" s="1"/>
  <c r="X178" i="11"/>
  <c r="V178" i="11"/>
  <c r="U178" i="11"/>
  <c r="W178" i="11" s="1"/>
  <c r="Q178" i="11"/>
  <c r="M178" i="11"/>
  <c r="I178" i="11"/>
  <c r="H178" i="11"/>
  <c r="G178" i="11"/>
  <c r="F178" i="11"/>
  <c r="Y177" i="11"/>
  <c r="Z177" i="11" s="1"/>
  <c r="X177" i="11"/>
  <c r="V177" i="11"/>
  <c r="U177" i="11"/>
  <c r="W177" i="11" s="1"/>
  <c r="Q177" i="11"/>
  <c r="M177" i="11"/>
  <c r="I177" i="11"/>
  <c r="H177" i="11"/>
  <c r="G177" i="11"/>
  <c r="F177" i="11"/>
  <c r="Y176" i="11"/>
  <c r="Z176" i="11" s="1"/>
  <c r="X176" i="11"/>
  <c r="V176" i="11"/>
  <c r="U176" i="11"/>
  <c r="W176" i="11" s="1"/>
  <c r="Q176" i="11"/>
  <c r="M176" i="11"/>
  <c r="I176" i="11"/>
  <c r="H176" i="11"/>
  <c r="G176" i="11"/>
  <c r="F176" i="11"/>
  <c r="Y175" i="11"/>
  <c r="Z175" i="11" s="1"/>
  <c r="X175" i="11"/>
  <c r="V175" i="11"/>
  <c r="U175" i="11"/>
  <c r="W175" i="11" s="1"/>
  <c r="Q175" i="11"/>
  <c r="M175" i="11"/>
  <c r="I175" i="11"/>
  <c r="H175" i="11"/>
  <c r="G175" i="11"/>
  <c r="F175" i="11"/>
  <c r="Y174" i="11"/>
  <c r="Z174" i="11" s="1"/>
  <c r="X174" i="11"/>
  <c r="V174" i="11"/>
  <c r="U174" i="11"/>
  <c r="W174" i="11" s="1"/>
  <c r="Q174" i="11"/>
  <c r="M174" i="11"/>
  <c r="I174" i="11"/>
  <c r="H174" i="11"/>
  <c r="G174" i="11"/>
  <c r="F174" i="11"/>
  <c r="Y173" i="11"/>
  <c r="Z173" i="11" s="1"/>
  <c r="X173" i="11"/>
  <c r="V173" i="11"/>
  <c r="U173" i="11"/>
  <c r="W173" i="11" s="1"/>
  <c r="Q173" i="11"/>
  <c r="M173" i="11"/>
  <c r="I173" i="11"/>
  <c r="H173" i="11"/>
  <c r="G173" i="11"/>
  <c r="F173" i="11"/>
  <c r="Y172" i="11"/>
  <c r="Z172" i="11" s="1"/>
  <c r="X172" i="11"/>
  <c r="V172" i="11"/>
  <c r="U172" i="11"/>
  <c r="W172" i="11" s="1"/>
  <c r="Q172" i="11"/>
  <c r="M172" i="11"/>
  <c r="I172" i="11"/>
  <c r="H172" i="11"/>
  <c r="G172" i="11"/>
  <c r="F172" i="11"/>
  <c r="Y171" i="11"/>
  <c r="Z171" i="11" s="1"/>
  <c r="X171" i="11"/>
  <c r="V171" i="11"/>
  <c r="U171" i="11"/>
  <c r="W171" i="11" s="1"/>
  <c r="Q171" i="11"/>
  <c r="M171" i="11"/>
  <c r="I171" i="11"/>
  <c r="H171" i="11"/>
  <c r="G171" i="11"/>
  <c r="F171" i="11"/>
  <c r="Y170" i="11"/>
  <c r="Z170" i="11" s="1"/>
  <c r="X170" i="11"/>
  <c r="V170" i="11"/>
  <c r="U170" i="11"/>
  <c r="W170" i="11" s="1"/>
  <c r="Q170" i="11"/>
  <c r="M170" i="11"/>
  <c r="I170" i="11"/>
  <c r="H170" i="11"/>
  <c r="G170" i="11"/>
  <c r="F170" i="11"/>
  <c r="Y169" i="11"/>
  <c r="Z169" i="11" s="1"/>
  <c r="X169" i="11"/>
  <c r="V169" i="11"/>
  <c r="U169" i="11"/>
  <c r="W169" i="11" s="1"/>
  <c r="Q169" i="11"/>
  <c r="M169" i="11"/>
  <c r="I169" i="11"/>
  <c r="H169" i="11"/>
  <c r="G169" i="11"/>
  <c r="F169" i="11"/>
  <c r="Y168" i="11"/>
  <c r="Z168" i="11" s="1"/>
  <c r="X168" i="11"/>
  <c r="V168" i="11"/>
  <c r="U168" i="11"/>
  <c r="W168" i="11" s="1"/>
  <c r="Q168" i="11"/>
  <c r="M168" i="11"/>
  <c r="I168" i="11"/>
  <c r="H168" i="11"/>
  <c r="G168" i="11"/>
  <c r="F168" i="11"/>
  <c r="Y167" i="11"/>
  <c r="Z167" i="11" s="1"/>
  <c r="X167" i="11"/>
  <c r="V167" i="11"/>
  <c r="U167" i="11"/>
  <c r="W167" i="11" s="1"/>
  <c r="Q167" i="11"/>
  <c r="M167" i="11"/>
  <c r="I167" i="11"/>
  <c r="H167" i="11"/>
  <c r="G167" i="11"/>
  <c r="F167" i="11"/>
  <c r="Y166" i="11"/>
  <c r="Z166" i="11" s="1"/>
  <c r="X166" i="11"/>
  <c r="V166" i="11"/>
  <c r="U166" i="11"/>
  <c r="W166" i="11" s="1"/>
  <c r="Q166" i="11"/>
  <c r="M166" i="11"/>
  <c r="I166" i="11"/>
  <c r="H166" i="11"/>
  <c r="G166" i="11"/>
  <c r="F166" i="11"/>
  <c r="Y165" i="11"/>
  <c r="Z165" i="11" s="1"/>
  <c r="X165" i="11"/>
  <c r="V165" i="11"/>
  <c r="U165" i="11"/>
  <c r="W165" i="11" s="1"/>
  <c r="Q165" i="11"/>
  <c r="M165" i="11"/>
  <c r="I165" i="11"/>
  <c r="H165" i="11"/>
  <c r="G165" i="11"/>
  <c r="F165" i="11"/>
  <c r="Y164" i="11"/>
  <c r="Z164" i="11" s="1"/>
  <c r="X164" i="11"/>
  <c r="V164" i="11"/>
  <c r="U164" i="11"/>
  <c r="W164" i="11" s="1"/>
  <c r="Q164" i="11"/>
  <c r="M164" i="11"/>
  <c r="I164" i="11"/>
  <c r="H164" i="11"/>
  <c r="G164" i="11"/>
  <c r="F164" i="11"/>
  <c r="Y163" i="11"/>
  <c r="Z163" i="11" s="1"/>
  <c r="X163" i="11"/>
  <c r="V163" i="11"/>
  <c r="U163" i="11"/>
  <c r="W163" i="11" s="1"/>
  <c r="Q163" i="11"/>
  <c r="M163" i="11"/>
  <c r="I163" i="11"/>
  <c r="H163" i="11"/>
  <c r="G163" i="11"/>
  <c r="F163" i="11"/>
  <c r="Y162" i="11"/>
  <c r="Z162" i="11" s="1"/>
  <c r="X162" i="11"/>
  <c r="V162" i="11"/>
  <c r="U162" i="11"/>
  <c r="W162" i="11" s="1"/>
  <c r="Q162" i="11"/>
  <c r="M162" i="11"/>
  <c r="I162" i="11"/>
  <c r="H162" i="11"/>
  <c r="G162" i="11"/>
  <c r="F162" i="11"/>
  <c r="Y161" i="11"/>
  <c r="Z161" i="11" s="1"/>
  <c r="X161" i="11"/>
  <c r="V161" i="11"/>
  <c r="U161" i="11"/>
  <c r="W161" i="11" s="1"/>
  <c r="Q161" i="11"/>
  <c r="M161" i="11"/>
  <c r="I161" i="11"/>
  <c r="H161" i="11"/>
  <c r="G161" i="11"/>
  <c r="F161" i="11"/>
  <c r="Y160" i="11"/>
  <c r="Z160" i="11" s="1"/>
  <c r="X160" i="11"/>
  <c r="V160" i="11"/>
  <c r="U160" i="11"/>
  <c r="W160" i="11" s="1"/>
  <c r="Q160" i="11"/>
  <c r="M160" i="11"/>
  <c r="I160" i="11"/>
  <c r="H160" i="11"/>
  <c r="G160" i="11"/>
  <c r="F160" i="11"/>
  <c r="Y159" i="11"/>
  <c r="Z159" i="11" s="1"/>
  <c r="X159" i="11"/>
  <c r="V159" i="11"/>
  <c r="U159" i="11"/>
  <c r="W159" i="11" s="1"/>
  <c r="Q159" i="11"/>
  <c r="M159" i="11"/>
  <c r="I159" i="11"/>
  <c r="H159" i="11"/>
  <c r="G159" i="11"/>
  <c r="F159" i="11"/>
  <c r="Y158" i="11"/>
  <c r="Z158" i="11" s="1"/>
  <c r="X158" i="11"/>
  <c r="V158" i="11"/>
  <c r="U158" i="11"/>
  <c r="W158" i="11" s="1"/>
  <c r="Q158" i="11"/>
  <c r="M158" i="11"/>
  <c r="I158" i="11"/>
  <c r="H158" i="11"/>
  <c r="G158" i="11"/>
  <c r="F158" i="11"/>
  <c r="Y157" i="11"/>
  <c r="Z157" i="11" s="1"/>
  <c r="X157" i="11"/>
  <c r="V157" i="11"/>
  <c r="U157" i="11"/>
  <c r="W157" i="11" s="1"/>
  <c r="Q157" i="11"/>
  <c r="M157" i="11"/>
  <c r="I157" i="11"/>
  <c r="H157" i="11"/>
  <c r="G157" i="11"/>
  <c r="F157" i="11"/>
  <c r="Y156" i="11"/>
  <c r="Z156" i="11" s="1"/>
  <c r="X156" i="11"/>
  <c r="V156" i="11"/>
  <c r="U156" i="11"/>
  <c r="W156" i="11" s="1"/>
  <c r="Q156" i="11"/>
  <c r="M156" i="11"/>
  <c r="I156" i="11"/>
  <c r="H156" i="11"/>
  <c r="G156" i="11"/>
  <c r="F156" i="11"/>
  <c r="Y155" i="11"/>
  <c r="Z155" i="11" s="1"/>
  <c r="X155" i="11"/>
  <c r="V155" i="11"/>
  <c r="U155" i="11"/>
  <c r="W155" i="11" s="1"/>
  <c r="Q155" i="11"/>
  <c r="M155" i="11"/>
  <c r="I155" i="11"/>
  <c r="H155" i="11"/>
  <c r="G155" i="11"/>
  <c r="F155" i="11"/>
  <c r="Y154" i="11"/>
  <c r="Z154" i="11" s="1"/>
  <c r="X154" i="11"/>
  <c r="V154" i="11"/>
  <c r="U154" i="11"/>
  <c r="W154" i="11" s="1"/>
  <c r="Q154" i="11"/>
  <c r="M154" i="11"/>
  <c r="I154" i="11"/>
  <c r="H154" i="11"/>
  <c r="G154" i="11"/>
  <c r="F154" i="11"/>
  <c r="Y153" i="11"/>
  <c r="Z153" i="11" s="1"/>
  <c r="X153" i="11"/>
  <c r="V153" i="11"/>
  <c r="U153" i="11"/>
  <c r="W153" i="11" s="1"/>
  <c r="Q153" i="11"/>
  <c r="M153" i="11"/>
  <c r="I153" i="11"/>
  <c r="H153" i="11"/>
  <c r="G153" i="11"/>
  <c r="F153" i="11"/>
  <c r="Y152" i="11"/>
  <c r="Z152" i="11" s="1"/>
  <c r="X152" i="11"/>
  <c r="V152" i="11"/>
  <c r="U152" i="11"/>
  <c r="W152" i="11" s="1"/>
  <c r="Q152" i="11"/>
  <c r="M152" i="11"/>
  <c r="I152" i="11"/>
  <c r="H152" i="11"/>
  <c r="G152" i="11"/>
  <c r="F152" i="11"/>
  <c r="Y151" i="11"/>
  <c r="Z151" i="11" s="1"/>
  <c r="X151" i="11"/>
  <c r="V151" i="11"/>
  <c r="U151" i="11"/>
  <c r="W151" i="11" s="1"/>
  <c r="Q151" i="11"/>
  <c r="M151" i="11"/>
  <c r="I151" i="11"/>
  <c r="H151" i="11"/>
  <c r="G151" i="11"/>
  <c r="F151" i="11"/>
  <c r="Y150" i="11"/>
  <c r="Z150" i="11" s="1"/>
  <c r="X150" i="11"/>
  <c r="V150" i="11"/>
  <c r="U150" i="11"/>
  <c r="W150" i="11" s="1"/>
  <c r="Q150" i="11"/>
  <c r="M150" i="11"/>
  <c r="I150" i="11"/>
  <c r="H150" i="11"/>
  <c r="G150" i="11"/>
  <c r="F150" i="11"/>
  <c r="Y149" i="11"/>
  <c r="Z149" i="11" s="1"/>
  <c r="X149" i="11"/>
  <c r="V149" i="11"/>
  <c r="U149" i="11"/>
  <c r="W149" i="11" s="1"/>
  <c r="Q149" i="11"/>
  <c r="M149" i="11"/>
  <c r="I149" i="11"/>
  <c r="H149" i="11"/>
  <c r="G149" i="11"/>
  <c r="F149" i="11"/>
  <c r="Y148" i="11"/>
  <c r="Z148" i="11" s="1"/>
  <c r="X148" i="11"/>
  <c r="V148" i="11"/>
  <c r="U148" i="11"/>
  <c r="W148" i="11" s="1"/>
  <c r="Q148" i="11"/>
  <c r="M148" i="11"/>
  <c r="I148" i="11"/>
  <c r="H148" i="11"/>
  <c r="G148" i="11"/>
  <c r="F148" i="11"/>
  <c r="Y147" i="11"/>
  <c r="Z147" i="11" s="1"/>
  <c r="X147" i="11"/>
  <c r="V147" i="11"/>
  <c r="U147" i="11"/>
  <c r="W147" i="11" s="1"/>
  <c r="Q147" i="11"/>
  <c r="M147" i="11"/>
  <c r="I147" i="11"/>
  <c r="H147" i="11"/>
  <c r="G147" i="11"/>
  <c r="F147" i="11"/>
  <c r="Y146" i="11"/>
  <c r="Z146" i="11" s="1"/>
  <c r="X146" i="11"/>
  <c r="V146" i="11"/>
  <c r="U146" i="11"/>
  <c r="W146" i="11" s="1"/>
  <c r="Q146" i="11"/>
  <c r="M146" i="11"/>
  <c r="I146" i="11"/>
  <c r="H146" i="11"/>
  <c r="G146" i="11"/>
  <c r="F146" i="11"/>
  <c r="Y145" i="11"/>
  <c r="Z145" i="11" s="1"/>
  <c r="X145" i="11"/>
  <c r="V145" i="11"/>
  <c r="U145" i="11"/>
  <c r="W145" i="11" s="1"/>
  <c r="Q145" i="11"/>
  <c r="M145" i="11"/>
  <c r="I145" i="11"/>
  <c r="H145" i="11"/>
  <c r="G145" i="11"/>
  <c r="F145" i="11"/>
  <c r="Y144" i="11"/>
  <c r="Z144" i="11" s="1"/>
  <c r="X144" i="11"/>
  <c r="V144" i="11"/>
  <c r="U144" i="11"/>
  <c r="W144" i="11" s="1"/>
  <c r="Q144" i="11"/>
  <c r="M144" i="11"/>
  <c r="I144" i="11"/>
  <c r="H144" i="11"/>
  <c r="G144" i="11"/>
  <c r="F144" i="11"/>
  <c r="Y143" i="11"/>
  <c r="Z143" i="11" s="1"/>
  <c r="X143" i="11"/>
  <c r="V143" i="11"/>
  <c r="U143" i="11"/>
  <c r="W143" i="11" s="1"/>
  <c r="Q143" i="11"/>
  <c r="M143" i="11"/>
  <c r="I143" i="11"/>
  <c r="H143" i="11"/>
  <c r="G143" i="11"/>
  <c r="F143" i="11"/>
  <c r="Y142" i="11"/>
  <c r="Z142" i="11" s="1"/>
  <c r="X142" i="11"/>
  <c r="V142" i="11"/>
  <c r="U142" i="11"/>
  <c r="W142" i="11" s="1"/>
  <c r="Q142" i="11"/>
  <c r="M142" i="11"/>
  <c r="I142" i="11"/>
  <c r="H142" i="11"/>
  <c r="G142" i="11"/>
  <c r="F142" i="11"/>
  <c r="Y141" i="11"/>
  <c r="Z141" i="11" s="1"/>
  <c r="X141" i="11"/>
  <c r="V141" i="11"/>
  <c r="U141" i="11"/>
  <c r="W141" i="11" s="1"/>
  <c r="Q141" i="11"/>
  <c r="M141" i="11"/>
  <c r="I141" i="11"/>
  <c r="H141" i="11"/>
  <c r="G141" i="11"/>
  <c r="F141" i="11"/>
  <c r="Y140" i="11"/>
  <c r="Z140" i="11" s="1"/>
  <c r="X140" i="11"/>
  <c r="V140" i="11"/>
  <c r="U140" i="11"/>
  <c r="W140" i="11" s="1"/>
  <c r="Q140" i="11"/>
  <c r="M140" i="11"/>
  <c r="I140" i="11"/>
  <c r="H140" i="11"/>
  <c r="G140" i="11"/>
  <c r="F140" i="11"/>
  <c r="Y139" i="11"/>
  <c r="Z139" i="11" s="1"/>
  <c r="X139" i="11"/>
  <c r="V139" i="11"/>
  <c r="U139" i="11"/>
  <c r="W139" i="11" s="1"/>
  <c r="Q139" i="11"/>
  <c r="M139" i="11"/>
  <c r="I139" i="11"/>
  <c r="H139" i="11"/>
  <c r="G139" i="11"/>
  <c r="F139" i="11"/>
  <c r="Y138" i="11"/>
  <c r="Z138" i="11" s="1"/>
  <c r="X138" i="11"/>
  <c r="V138" i="11"/>
  <c r="U138" i="11"/>
  <c r="W138" i="11" s="1"/>
  <c r="Q138" i="11"/>
  <c r="M138" i="11"/>
  <c r="I138" i="11"/>
  <c r="H138" i="11"/>
  <c r="G138" i="11"/>
  <c r="F138" i="11"/>
  <c r="Y137" i="11"/>
  <c r="Z137" i="11" s="1"/>
  <c r="X137" i="11"/>
  <c r="V137" i="11"/>
  <c r="U137" i="11"/>
  <c r="W137" i="11" s="1"/>
  <c r="Q137" i="11"/>
  <c r="M137" i="11"/>
  <c r="I137" i="11"/>
  <c r="H137" i="11"/>
  <c r="G137" i="11"/>
  <c r="F137" i="11"/>
  <c r="Y136" i="11"/>
  <c r="Z136" i="11" s="1"/>
  <c r="X136" i="11"/>
  <c r="V136" i="11"/>
  <c r="U136" i="11"/>
  <c r="W136" i="11" s="1"/>
  <c r="Q136" i="11"/>
  <c r="M136" i="11"/>
  <c r="I136" i="11"/>
  <c r="H136" i="11"/>
  <c r="G136" i="11"/>
  <c r="F136" i="11"/>
  <c r="Y135" i="11"/>
  <c r="Z135" i="11" s="1"/>
  <c r="X135" i="11"/>
  <c r="V135" i="11"/>
  <c r="U135" i="11"/>
  <c r="W135" i="11" s="1"/>
  <c r="Q135" i="11"/>
  <c r="M135" i="11"/>
  <c r="I135" i="11"/>
  <c r="H135" i="11"/>
  <c r="G135" i="11"/>
  <c r="F135" i="11"/>
  <c r="Y134" i="11"/>
  <c r="Z134" i="11" s="1"/>
  <c r="X134" i="11"/>
  <c r="V134" i="11"/>
  <c r="U134" i="11"/>
  <c r="W134" i="11" s="1"/>
  <c r="Q134" i="11"/>
  <c r="M134" i="11"/>
  <c r="I134" i="11"/>
  <c r="H134" i="11"/>
  <c r="G134" i="11"/>
  <c r="F134" i="11"/>
  <c r="Y133" i="11"/>
  <c r="Z133" i="11" s="1"/>
  <c r="X133" i="11"/>
  <c r="V133" i="11"/>
  <c r="U133" i="11"/>
  <c r="W133" i="11" s="1"/>
  <c r="Q133" i="11"/>
  <c r="M133" i="11"/>
  <c r="I133" i="11"/>
  <c r="H133" i="11"/>
  <c r="G133" i="11"/>
  <c r="F133" i="11"/>
  <c r="Y132" i="11"/>
  <c r="Z132" i="11" s="1"/>
  <c r="X132" i="11"/>
  <c r="V132" i="11"/>
  <c r="U132" i="11"/>
  <c r="W132" i="11" s="1"/>
  <c r="Q132" i="11"/>
  <c r="M132" i="11"/>
  <c r="I132" i="11"/>
  <c r="H132" i="11"/>
  <c r="G132" i="11"/>
  <c r="F132" i="11"/>
  <c r="Y131" i="11"/>
  <c r="Z131" i="11" s="1"/>
  <c r="X131" i="11"/>
  <c r="V131" i="11"/>
  <c r="U131" i="11"/>
  <c r="W131" i="11" s="1"/>
  <c r="Q131" i="11"/>
  <c r="M131" i="11"/>
  <c r="I131" i="11"/>
  <c r="H131" i="11"/>
  <c r="G131" i="11"/>
  <c r="F131" i="11"/>
  <c r="Y130" i="11"/>
  <c r="Z130" i="11" s="1"/>
  <c r="X130" i="11"/>
  <c r="V130" i="11"/>
  <c r="U130" i="11"/>
  <c r="W130" i="11" s="1"/>
  <c r="Q130" i="11"/>
  <c r="M130" i="11"/>
  <c r="I130" i="11"/>
  <c r="H130" i="11"/>
  <c r="G130" i="11"/>
  <c r="F130" i="11"/>
  <c r="Y129" i="11"/>
  <c r="Z129" i="11" s="1"/>
  <c r="X129" i="11"/>
  <c r="V129" i="11"/>
  <c r="U129" i="11"/>
  <c r="W129" i="11" s="1"/>
  <c r="Q129" i="11"/>
  <c r="M129" i="11"/>
  <c r="I129" i="11"/>
  <c r="H129" i="11"/>
  <c r="G129" i="11"/>
  <c r="F129" i="11"/>
  <c r="Y128" i="11"/>
  <c r="Z128" i="11" s="1"/>
  <c r="X128" i="11"/>
  <c r="V128" i="11"/>
  <c r="U128" i="11"/>
  <c r="W128" i="11" s="1"/>
  <c r="Q128" i="11"/>
  <c r="M128" i="11"/>
  <c r="I128" i="11"/>
  <c r="H128" i="11"/>
  <c r="G128" i="11"/>
  <c r="F128" i="11"/>
  <c r="Y127" i="11"/>
  <c r="Z127" i="11" s="1"/>
  <c r="X127" i="11"/>
  <c r="V127" i="11"/>
  <c r="U127" i="11"/>
  <c r="W127" i="11" s="1"/>
  <c r="Q127" i="11"/>
  <c r="M127" i="11"/>
  <c r="I127" i="11"/>
  <c r="H127" i="11"/>
  <c r="G127" i="11"/>
  <c r="F127" i="11"/>
  <c r="Y126" i="11"/>
  <c r="Z126" i="11" s="1"/>
  <c r="X126" i="11"/>
  <c r="V126" i="11"/>
  <c r="U126" i="11"/>
  <c r="W126" i="11" s="1"/>
  <c r="Q126" i="11"/>
  <c r="M126" i="11"/>
  <c r="I126" i="11"/>
  <c r="H126" i="11"/>
  <c r="G126" i="11"/>
  <c r="F126" i="11"/>
  <c r="Y125" i="11"/>
  <c r="Z125" i="11" s="1"/>
  <c r="X125" i="11"/>
  <c r="V125" i="11"/>
  <c r="U125" i="11"/>
  <c r="W125" i="11" s="1"/>
  <c r="Q125" i="11"/>
  <c r="M125" i="11"/>
  <c r="I125" i="11"/>
  <c r="H125" i="11"/>
  <c r="G125" i="11"/>
  <c r="F125" i="11"/>
  <c r="Y124" i="11"/>
  <c r="Z124" i="11" s="1"/>
  <c r="X124" i="11"/>
  <c r="V124" i="11"/>
  <c r="U124" i="11"/>
  <c r="W124" i="11" s="1"/>
  <c r="Q124" i="11"/>
  <c r="M124" i="11"/>
  <c r="I124" i="11"/>
  <c r="H124" i="11"/>
  <c r="G124" i="11"/>
  <c r="F124" i="11"/>
  <c r="Y123" i="11"/>
  <c r="Z123" i="11" s="1"/>
  <c r="X123" i="11"/>
  <c r="V123" i="11"/>
  <c r="U123" i="11"/>
  <c r="W123" i="11" s="1"/>
  <c r="Q123" i="11"/>
  <c r="M123" i="11"/>
  <c r="I123" i="11"/>
  <c r="H123" i="11"/>
  <c r="G123" i="11"/>
  <c r="F123" i="11"/>
  <c r="Y122" i="11"/>
  <c r="Z122" i="11" s="1"/>
  <c r="X122" i="11"/>
  <c r="V122" i="11"/>
  <c r="U122" i="11"/>
  <c r="W122" i="11" s="1"/>
  <c r="Q122" i="11"/>
  <c r="M122" i="11"/>
  <c r="I122" i="11"/>
  <c r="H122" i="11"/>
  <c r="G122" i="11"/>
  <c r="F122" i="11"/>
  <c r="Y121" i="11"/>
  <c r="Z121" i="11" s="1"/>
  <c r="X121" i="11"/>
  <c r="V121" i="11"/>
  <c r="U121" i="11"/>
  <c r="W121" i="11" s="1"/>
  <c r="Q121" i="11"/>
  <c r="M121" i="11"/>
  <c r="I121" i="11"/>
  <c r="H121" i="11"/>
  <c r="G121" i="11"/>
  <c r="F121" i="11"/>
  <c r="Y120" i="11"/>
  <c r="Z120" i="11" s="1"/>
  <c r="X120" i="11"/>
  <c r="V120" i="11"/>
  <c r="U120" i="11"/>
  <c r="W120" i="11" s="1"/>
  <c r="Q120" i="11"/>
  <c r="M120" i="11"/>
  <c r="I120" i="11"/>
  <c r="H120" i="11"/>
  <c r="G120" i="11"/>
  <c r="F120" i="11"/>
  <c r="Y119" i="11"/>
  <c r="Z119" i="11" s="1"/>
  <c r="X119" i="11"/>
  <c r="V119" i="11"/>
  <c r="U119" i="11"/>
  <c r="W119" i="11" s="1"/>
  <c r="Q119" i="11"/>
  <c r="M119" i="11"/>
  <c r="I119" i="11"/>
  <c r="H119" i="11"/>
  <c r="G119" i="11"/>
  <c r="F119" i="11"/>
  <c r="Y118" i="11"/>
  <c r="Z118" i="11" s="1"/>
  <c r="X118" i="11"/>
  <c r="V118" i="11"/>
  <c r="U118" i="11"/>
  <c r="W118" i="11" s="1"/>
  <c r="Q118" i="11"/>
  <c r="M118" i="11"/>
  <c r="I118" i="11"/>
  <c r="H118" i="11"/>
  <c r="G118" i="11"/>
  <c r="F118" i="11"/>
  <c r="Y117" i="11"/>
  <c r="Z117" i="11" s="1"/>
  <c r="X117" i="11"/>
  <c r="V117" i="11"/>
  <c r="U117" i="11"/>
  <c r="W117" i="11" s="1"/>
  <c r="Q117" i="11"/>
  <c r="M117" i="11"/>
  <c r="I117" i="11"/>
  <c r="H117" i="11"/>
  <c r="G117" i="11"/>
  <c r="F117" i="11"/>
  <c r="Y116" i="11"/>
  <c r="Z116" i="11" s="1"/>
  <c r="X116" i="11"/>
  <c r="V116" i="11"/>
  <c r="U116" i="11"/>
  <c r="W116" i="11" s="1"/>
  <c r="Q116" i="11"/>
  <c r="M116" i="11"/>
  <c r="I116" i="11"/>
  <c r="H116" i="11"/>
  <c r="G116" i="11"/>
  <c r="F116" i="11"/>
  <c r="Y115" i="11"/>
  <c r="Z115" i="11" s="1"/>
  <c r="X115" i="11"/>
  <c r="V115" i="11"/>
  <c r="U115" i="11"/>
  <c r="W115" i="11" s="1"/>
  <c r="Q115" i="11"/>
  <c r="M115" i="11"/>
  <c r="I115" i="11"/>
  <c r="H115" i="11"/>
  <c r="G115" i="11"/>
  <c r="F115" i="11"/>
  <c r="Y114" i="11"/>
  <c r="Z114" i="11" s="1"/>
  <c r="X114" i="11"/>
  <c r="V114" i="11"/>
  <c r="U114" i="11"/>
  <c r="W114" i="11" s="1"/>
  <c r="Q114" i="11"/>
  <c r="M114" i="11"/>
  <c r="I114" i="11"/>
  <c r="H114" i="11"/>
  <c r="G114" i="11"/>
  <c r="F114" i="11"/>
  <c r="Y113" i="11"/>
  <c r="Z113" i="11" s="1"/>
  <c r="X113" i="11"/>
  <c r="V113" i="11"/>
  <c r="U113" i="11"/>
  <c r="W113" i="11" s="1"/>
  <c r="Q113" i="11"/>
  <c r="M113" i="11"/>
  <c r="I113" i="11"/>
  <c r="H113" i="11"/>
  <c r="G113" i="11"/>
  <c r="F113" i="11"/>
  <c r="Y112" i="11"/>
  <c r="Z112" i="11" s="1"/>
  <c r="X112" i="11"/>
  <c r="V112" i="11"/>
  <c r="U112" i="11"/>
  <c r="W112" i="11" s="1"/>
  <c r="Q112" i="11"/>
  <c r="M112" i="11"/>
  <c r="I112" i="11"/>
  <c r="H112" i="11"/>
  <c r="G112" i="11"/>
  <c r="F112" i="11"/>
  <c r="Y111" i="11"/>
  <c r="Z111" i="11" s="1"/>
  <c r="X111" i="11"/>
  <c r="V111" i="11"/>
  <c r="U111" i="11"/>
  <c r="W111" i="11" s="1"/>
  <c r="Q111" i="11"/>
  <c r="M111" i="11"/>
  <c r="I111" i="11"/>
  <c r="H111" i="11"/>
  <c r="G111" i="11"/>
  <c r="F111" i="11"/>
  <c r="Y110" i="11"/>
  <c r="X110" i="11"/>
  <c r="V110" i="11"/>
  <c r="U110" i="11"/>
  <c r="W110" i="11" s="1"/>
  <c r="Q110" i="11"/>
  <c r="M110" i="11"/>
  <c r="I110" i="11"/>
  <c r="H110" i="11"/>
  <c r="G110" i="11"/>
  <c r="F110" i="11"/>
  <c r="Y109" i="11"/>
  <c r="X109" i="11"/>
  <c r="V109" i="11"/>
  <c r="U109" i="11"/>
  <c r="W109" i="11" s="1"/>
  <c r="Q109" i="11"/>
  <c r="M109" i="11"/>
  <c r="I109" i="11"/>
  <c r="H109" i="11"/>
  <c r="G109" i="11"/>
  <c r="F109" i="11"/>
  <c r="Y108" i="11"/>
  <c r="X108" i="11"/>
  <c r="V108" i="11"/>
  <c r="U108" i="11"/>
  <c r="W108" i="11" s="1"/>
  <c r="Q108" i="11"/>
  <c r="M108" i="11"/>
  <c r="I108" i="11"/>
  <c r="H108" i="11"/>
  <c r="G108" i="11"/>
  <c r="F108" i="11"/>
  <c r="Y107" i="11"/>
  <c r="X107" i="11"/>
  <c r="V107" i="11"/>
  <c r="U107" i="11"/>
  <c r="W107" i="11" s="1"/>
  <c r="Q107" i="11"/>
  <c r="M107" i="11"/>
  <c r="I107" i="11"/>
  <c r="H107" i="11"/>
  <c r="G107" i="11"/>
  <c r="F107" i="11"/>
  <c r="Y106" i="11"/>
  <c r="X106" i="11"/>
  <c r="V106" i="11"/>
  <c r="U106" i="11"/>
  <c r="W106" i="11" s="1"/>
  <c r="Q106" i="11"/>
  <c r="M106" i="11"/>
  <c r="I106" i="11"/>
  <c r="H106" i="11"/>
  <c r="G106" i="11"/>
  <c r="F106" i="11"/>
  <c r="Y105" i="11"/>
  <c r="X105" i="11"/>
  <c r="V105" i="11"/>
  <c r="U105" i="11"/>
  <c r="W105" i="11" s="1"/>
  <c r="Q105" i="11"/>
  <c r="M105" i="11"/>
  <c r="I105" i="11"/>
  <c r="H105" i="11"/>
  <c r="G105" i="11"/>
  <c r="F105" i="11"/>
  <c r="Y104" i="11"/>
  <c r="X104" i="11"/>
  <c r="V104" i="11"/>
  <c r="U104" i="11"/>
  <c r="W104" i="11" s="1"/>
  <c r="Q104" i="11"/>
  <c r="M104" i="11"/>
  <c r="I104" i="11"/>
  <c r="H104" i="11"/>
  <c r="G104" i="11"/>
  <c r="F104" i="11"/>
  <c r="Y103" i="11"/>
  <c r="X103" i="11"/>
  <c r="V103" i="11"/>
  <c r="U103" i="11"/>
  <c r="W103" i="11" s="1"/>
  <c r="Q103" i="11"/>
  <c r="M103" i="11"/>
  <c r="I103" i="11"/>
  <c r="H103" i="11"/>
  <c r="G103" i="11"/>
  <c r="F103" i="11"/>
  <c r="Y102" i="11"/>
  <c r="X102" i="11"/>
  <c r="V102" i="11"/>
  <c r="U102" i="11"/>
  <c r="W102" i="11" s="1"/>
  <c r="Q102" i="11"/>
  <c r="M102" i="11"/>
  <c r="I102" i="11"/>
  <c r="H102" i="11"/>
  <c r="G102" i="11"/>
  <c r="F102" i="11"/>
  <c r="Y101" i="11"/>
  <c r="X101" i="11"/>
  <c r="V101" i="11"/>
  <c r="U101" i="11"/>
  <c r="W101" i="11" s="1"/>
  <c r="Q101" i="11"/>
  <c r="M101" i="11"/>
  <c r="I101" i="11"/>
  <c r="H101" i="11"/>
  <c r="G101" i="11"/>
  <c r="F101" i="11"/>
  <c r="Y100" i="11"/>
  <c r="X100" i="11"/>
  <c r="V100" i="11"/>
  <c r="U100" i="11"/>
  <c r="W100" i="11" s="1"/>
  <c r="Q100" i="11"/>
  <c r="M100" i="11"/>
  <c r="I100" i="11"/>
  <c r="H100" i="11"/>
  <c r="G100" i="11"/>
  <c r="F100" i="11"/>
  <c r="Y99" i="11"/>
  <c r="X99" i="11"/>
  <c r="V99" i="11"/>
  <c r="U99" i="11"/>
  <c r="W99" i="11" s="1"/>
  <c r="Q99" i="11"/>
  <c r="M99" i="11"/>
  <c r="I99" i="11"/>
  <c r="H99" i="11"/>
  <c r="G99" i="11"/>
  <c r="F99" i="11"/>
  <c r="Y98" i="11"/>
  <c r="X98" i="11"/>
  <c r="V98" i="11"/>
  <c r="U98" i="11"/>
  <c r="W98" i="11" s="1"/>
  <c r="Q98" i="11"/>
  <c r="M98" i="11"/>
  <c r="I98" i="11"/>
  <c r="H98" i="11"/>
  <c r="G98" i="11"/>
  <c r="F98" i="11"/>
  <c r="Y97" i="11"/>
  <c r="X97" i="11"/>
  <c r="V97" i="11"/>
  <c r="U97" i="11"/>
  <c r="W97" i="11" s="1"/>
  <c r="Q97" i="11"/>
  <c r="M97" i="11"/>
  <c r="I97" i="11"/>
  <c r="H97" i="11"/>
  <c r="G97" i="11"/>
  <c r="F97" i="11"/>
  <c r="Y96" i="11"/>
  <c r="X96" i="11"/>
  <c r="V96" i="11"/>
  <c r="U96" i="11"/>
  <c r="W96" i="11" s="1"/>
  <c r="Q96" i="11"/>
  <c r="M96" i="11"/>
  <c r="I96" i="11"/>
  <c r="H96" i="11"/>
  <c r="G96" i="11"/>
  <c r="F96" i="11"/>
  <c r="Y95" i="11"/>
  <c r="X95" i="11"/>
  <c r="V95" i="11"/>
  <c r="U95" i="11"/>
  <c r="W95" i="11" s="1"/>
  <c r="Q95" i="11"/>
  <c r="M95" i="11"/>
  <c r="I95" i="11"/>
  <c r="H95" i="11"/>
  <c r="G95" i="11"/>
  <c r="F95" i="11"/>
  <c r="Y94" i="11"/>
  <c r="X94" i="11"/>
  <c r="V94" i="11"/>
  <c r="U94" i="11"/>
  <c r="W94" i="11" s="1"/>
  <c r="Q94" i="11"/>
  <c r="M94" i="11"/>
  <c r="I94" i="11"/>
  <c r="H94" i="11"/>
  <c r="G94" i="11"/>
  <c r="F94" i="11"/>
  <c r="Y93" i="11"/>
  <c r="X93" i="11"/>
  <c r="V93" i="11"/>
  <c r="U93" i="11"/>
  <c r="W93" i="11" s="1"/>
  <c r="Q93" i="11"/>
  <c r="M93" i="11"/>
  <c r="I93" i="11"/>
  <c r="H93" i="11"/>
  <c r="G93" i="11"/>
  <c r="F93" i="11"/>
  <c r="Y92" i="11"/>
  <c r="X92" i="11"/>
  <c r="V92" i="11"/>
  <c r="U92" i="11"/>
  <c r="W92" i="11" s="1"/>
  <c r="Q92" i="11"/>
  <c r="M92" i="11"/>
  <c r="I92" i="11"/>
  <c r="H92" i="11"/>
  <c r="G92" i="11"/>
  <c r="F92" i="11"/>
  <c r="Y91" i="11"/>
  <c r="X91" i="11"/>
  <c r="V91" i="11"/>
  <c r="U91" i="11"/>
  <c r="W91" i="11" s="1"/>
  <c r="Q91" i="11"/>
  <c r="M91" i="11"/>
  <c r="I91" i="11"/>
  <c r="H91" i="11"/>
  <c r="G91" i="11"/>
  <c r="F91" i="11"/>
  <c r="Y90" i="11"/>
  <c r="X90" i="11"/>
  <c r="V90" i="11"/>
  <c r="U90" i="11"/>
  <c r="W90" i="11" s="1"/>
  <c r="Q90" i="11"/>
  <c r="M90" i="11"/>
  <c r="I90" i="11"/>
  <c r="H90" i="11"/>
  <c r="G90" i="11"/>
  <c r="F90" i="11"/>
  <c r="Y89" i="11"/>
  <c r="X89" i="11"/>
  <c r="V89" i="11"/>
  <c r="U89" i="11"/>
  <c r="W89" i="11" s="1"/>
  <c r="Q89" i="11"/>
  <c r="M89" i="11"/>
  <c r="I89" i="11"/>
  <c r="H89" i="11"/>
  <c r="G89" i="11"/>
  <c r="F89" i="11"/>
  <c r="Y88" i="11"/>
  <c r="X88" i="11"/>
  <c r="V88" i="11"/>
  <c r="U88" i="11"/>
  <c r="W88" i="11" s="1"/>
  <c r="Q88" i="11"/>
  <c r="M88" i="11"/>
  <c r="I88" i="11"/>
  <c r="H88" i="11"/>
  <c r="G88" i="11"/>
  <c r="F88" i="11"/>
  <c r="Y87" i="11"/>
  <c r="X87" i="11"/>
  <c r="V87" i="11"/>
  <c r="U87" i="11"/>
  <c r="W87" i="11" s="1"/>
  <c r="Q87" i="11"/>
  <c r="M87" i="11"/>
  <c r="I87" i="11"/>
  <c r="H87" i="11"/>
  <c r="G87" i="11"/>
  <c r="F87" i="11"/>
  <c r="Y86" i="11"/>
  <c r="X86" i="11"/>
  <c r="V86" i="11"/>
  <c r="U86" i="11"/>
  <c r="W86" i="11" s="1"/>
  <c r="Q86" i="11"/>
  <c r="M86" i="11"/>
  <c r="I86" i="11"/>
  <c r="H86" i="11"/>
  <c r="G86" i="11"/>
  <c r="F86" i="11"/>
  <c r="Y85" i="11"/>
  <c r="X85" i="11"/>
  <c r="V85" i="11"/>
  <c r="U85" i="11"/>
  <c r="W85" i="11" s="1"/>
  <c r="Q85" i="11"/>
  <c r="M85" i="11"/>
  <c r="I85" i="11"/>
  <c r="H85" i="11"/>
  <c r="G85" i="11"/>
  <c r="F85" i="11"/>
  <c r="Y84" i="11"/>
  <c r="X84" i="11"/>
  <c r="V84" i="11"/>
  <c r="U84" i="11"/>
  <c r="W84" i="11" s="1"/>
  <c r="Q84" i="11"/>
  <c r="M84" i="11"/>
  <c r="I84" i="11"/>
  <c r="H84" i="11"/>
  <c r="G84" i="11"/>
  <c r="F84" i="11"/>
  <c r="Y83" i="11"/>
  <c r="X83" i="11"/>
  <c r="V83" i="11"/>
  <c r="U83" i="11"/>
  <c r="W83" i="11" s="1"/>
  <c r="Q83" i="11"/>
  <c r="M83" i="11"/>
  <c r="I83" i="11"/>
  <c r="H83" i="11"/>
  <c r="G83" i="11"/>
  <c r="F83" i="11"/>
  <c r="Y82" i="11"/>
  <c r="X82" i="11"/>
  <c r="V82" i="11"/>
  <c r="U82" i="11"/>
  <c r="W82" i="11" s="1"/>
  <c r="Q82" i="11"/>
  <c r="M82" i="11"/>
  <c r="Y81" i="11"/>
  <c r="X81" i="11"/>
  <c r="V81" i="11"/>
  <c r="U81" i="11"/>
  <c r="W81" i="11" s="1"/>
  <c r="Q81" i="11"/>
  <c r="M81" i="11"/>
  <c r="I81" i="11"/>
  <c r="H81" i="11"/>
  <c r="G81" i="11"/>
  <c r="F81" i="11"/>
  <c r="Y80" i="11"/>
  <c r="X80" i="11"/>
  <c r="V80" i="11"/>
  <c r="U80" i="11"/>
  <c r="W80" i="11" s="1"/>
  <c r="Q80" i="11"/>
  <c r="M80" i="11"/>
  <c r="I80" i="11"/>
  <c r="H80" i="11"/>
  <c r="G80" i="11"/>
  <c r="F80" i="11"/>
  <c r="Y79" i="11"/>
  <c r="X79" i="11"/>
  <c r="V79" i="11"/>
  <c r="U79" i="11"/>
  <c r="W79" i="11" s="1"/>
  <c r="Q79" i="11"/>
  <c r="M79" i="11"/>
  <c r="I79" i="11"/>
  <c r="H79" i="11"/>
  <c r="G79" i="11"/>
  <c r="F79" i="11"/>
  <c r="Y78" i="11"/>
  <c r="X78" i="11"/>
  <c r="V78" i="11"/>
  <c r="U78" i="11"/>
  <c r="W78" i="11" s="1"/>
  <c r="Q78" i="11"/>
  <c r="M78" i="11"/>
  <c r="I78" i="11"/>
  <c r="H78" i="11"/>
  <c r="G78" i="11"/>
  <c r="F78" i="11"/>
  <c r="Y77" i="11"/>
  <c r="X77" i="11"/>
  <c r="V77" i="11"/>
  <c r="U77" i="11"/>
  <c r="W77" i="11" s="1"/>
  <c r="Q77" i="11"/>
  <c r="M77" i="11"/>
  <c r="I77" i="11"/>
  <c r="H77" i="11"/>
  <c r="G77" i="11"/>
  <c r="F77" i="11"/>
  <c r="Y76" i="11"/>
  <c r="X76" i="11"/>
  <c r="V76" i="11"/>
  <c r="U76" i="11"/>
  <c r="W76" i="11" s="1"/>
  <c r="Q76" i="11"/>
  <c r="M76" i="11"/>
  <c r="I76" i="11"/>
  <c r="H76" i="11"/>
  <c r="G76" i="11"/>
  <c r="F76" i="11"/>
  <c r="Y75" i="11"/>
  <c r="X75" i="11"/>
  <c r="V75" i="11"/>
  <c r="U75" i="11"/>
  <c r="W75" i="11" s="1"/>
  <c r="Q75" i="11"/>
  <c r="M75" i="11"/>
  <c r="I75" i="11"/>
  <c r="H75" i="11"/>
  <c r="G75" i="11"/>
  <c r="F75" i="11"/>
  <c r="Y74" i="11"/>
  <c r="X74" i="11"/>
  <c r="V74" i="11"/>
  <c r="U74" i="11"/>
  <c r="W74" i="11" s="1"/>
  <c r="Q74" i="11"/>
  <c r="M74" i="11"/>
  <c r="I74" i="11"/>
  <c r="H74" i="11"/>
  <c r="G74" i="11"/>
  <c r="F74" i="11"/>
  <c r="Y73" i="11"/>
  <c r="X73" i="11"/>
  <c r="V73" i="11"/>
  <c r="U73" i="11"/>
  <c r="W73" i="11" s="1"/>
  <c r="Q73" i="11"/>
  <c r="M73" i="11"/>
  <c r="I73" i="11"/>
  <c r="H73" i="11"/>
  <c r="G73" i="11"/>
  <c r="F73" i="11"/>
  <c r="Y72" i="11"/>
  <c r="X72" i="11"/>
  <c r="V72" i="11"/>
  <c r="U72" i="11"/>
  <c r="W72" i="11" s="1"/>
  <c r="Q72" i="11"/>
  <c r="M72" i="11"/>
  <c r="I72" i="11"/>
  <c r="H72" i="11"/>
  <c r="G72" i="11"/>
  <c r="F72" i="11"/>
  <c r="Y71" i="11"/>
  <c r="X71" i="11"/>
  <c r="V71" i="11"/>
  <c r="U71" i="11"/>
  <c r="W71" i="11" s="1"/>
  <c r="Q71" i="11"/>
  <c r="M71" i="11"/>
  <c r="I71" i="11"/>
  <c r="H71" i="11"/>
  <c r="G71" i="11"/>
  <c r="F71" i="11"/>
  <c r="Y70" i="11"/>
  <c r="X70" i="11"/>
  <c r="V70" i="11"/>
  <c r="U70" i="11"/>
  <c r="W70" i="11" s="1"/>
  <c r="Q70" i="11"/>
  <c r="M70" i="11"/>
  <c r="I70" i="11"/>
  <c r="H70" i="11"/>
  <c r="G70" i="11"/>
  <c r="F70" i="11"/>
  <c r="Y69" i="11"/>
  <c r="X69" i="11"/>
  <c r="V69" i="11"/>
  <c r="U69" i="11"/>
  <c r="W69" i="11" s="1"/>
  <c r="Q69" i="11"/>
  <c r="M69" i="11"/>
  <c r="I69" i="11"/>
  <c r="H69" i="11"/>
  <c r="G69" i="11"/>
  <c r="F69" i="11"/>
  <c r="Y68" i="11"/>
  <c r="X68" i="11"/>
  <c r="V68" i="11"/>
  <c r="U68" i="11"/>
  <c r="W68" i="11" s="1"/>
  <c r="Q68" i="11"/>
  <c r="M68" i="11"/>
  <c r="I68" i="11"/>
  <c r="H68" i="11"/>
  <c r="G68" i="11"/>
  <c r="F68" i="11"/>
  <c r="Y67" i="11"/>
  <c r="X67" i="11"/>
  <c r="V67" i="11"/>
  <c r="U67" i="11"/>
  <c r="W67" i="11" s="1"/>
  <c r="Q67" i="11"/>
  <c r="M67" i="11"/>
  <c r="I67" i="11"/>
  <c r="H67" i="11"/>
  <c r="G67" i="11"/>
  <c r="F67" i="11"/>
  <c r="Y66" i="11"/>
  <c r="X66" i="11"/>
  <c r="V66" i="11"/>
  <c r="U66" i="11"/>
  <c r="W66" i="11" s="1"/>
  <c r="Q66" i="11"/>
  <c r="M66" i="11"/>
  <c r="I66" i="11"/>
  <c r="H66" i="11"/>
  <c r="G66" i="11"/>
  <c r="F66" i="11"/>
  <c r="Y65" i="11"/>
  <c r="X65" i="11"/>
  <c r="V65" i="11"/>
  <c r="U65" i="11"/>
  <c r="W65" i="11" s="1"/>
  <c r="Q65" i="11"/>
  <c r="M65" i="11"/>
  <c r="I65" i="11"/>
  <c r="H65" i="11"/>
  <c r="G65" i="11"/>
  <c r="F65" i="11"/>
  <c r="Y64" i="11"/>
  <c r="X64" i="11"/>
  <c r="V64" i="11"/>
  <c r="U64" i="11"/>
  <c r="W64" i="11" s="1"/>
  <c r="Q64" i="11"/>
  <c r="M64" i="11"/>
  <c r="I64" i="11"/>
  <c r="H64" i="11"/>
  <c r="G64" i="11"/>
  <c r="F64" i="11"/>
  <c r="Y63" i="11"/>
  <c r="X63" i="11"/>
  <c r="V63" i="11"/>
  <c r="U63" i="11"/>
  <c r="W63" i="11" s="1"/>
  <c r="Q63" i="11"/>
  <c r="M63" i="11"/>
  <c r="I63" i="11"/>
  <c r="H63" i="11"/>
  <c r="G63" i="11"/>
  <c r="F63" i="11"/>
  <c r="Y62" i="11"/>
  <c r="X62" i="11"/>
  <c r="V62" i="11"/>
  <c r="U62" i="11"/>
  <c r="W62" i="11" s="1"/>
  <c r="Q62" i="11"/>
  <c r="M62" i="11"/>
  <c r="I62" i="11"/>
  <c r="H62" i="11"/>
  <c r="G62" i="11"/>
  <c r="F62" i="11"/>
  <c r="Y61" i="11"/>
  <c r="X61" i="11"/>
  <c r="V61" i="11"/>
  <c r="U61" i="11"/>
  <c r="W61" i="11" s="1"/>
  <c r="Q61" i="11"/>
  <c r="M61" i="11"/>
  <c r="I61" i="11"/>
  <c r="H61" i="11"/>
  <c r="G61" i="11"/>
  <c r="F61" i="11"/>
  <c r="Y60" i="11"/>
  <c r="X60" i="11"/>
  <c r="V60" i="11"/>
  <c r="U60" i="11"/>
  <c r="W60" i="11" s="1"/>
  <c r="Q60" i="11"/>
  <c r="M60" i="11"/>
  <c r="I60" i="11"/>
  <c r="H60" i="11"/>
  <c r="G60" i="11"/>
  <c r="F60" i="11"/>
  <c r="Y59" i="11"/>
  <c r="X59" i="11"/>
  <c r="V59" i="11"/>
  <c r="U59" i="11"/>
  <c r="W59" i="11" s="1"/>
  <c r="Q59" i="11"/>
  <c r="M59" i="11"/>
  <c r="I59" i="11"/>
  <c r="H59" i="11"/>
  <c r="G59" i="11"/>
  <c r="F59" i="11"/>
  <c r="Y58" i="11"/>
  <c r="X58" i="11"/>
  <c r="V58" i="11"/>
  <c r="U58" i="11"/>
  <c r="W58" i="11" s="1"/>
  <c r="Q58" i="11"/>
  <c r="M58" i="11"/>
  <c r="I58" i="11"/>
  <c r="H58" i="11"/>
  <c r="G58" i="11"/>
  <c r="F58" i="11"/>
  <c r="Y57" i="11"/>
  <c r="X57" i="11"/>
  <c r="V57" i="11"/>
  <c r="U57" i="11"/>
  <c r="W57" i="11" s="1"/>
  <c r="Q57" i="11"/>
  <c r="M57" i="11"/>
  <c r="I57" i="11"/>
  <c r="H57" i="11"/>
  <c r="G57" i="11"/>
  <c r="F57" i="11"/>
  <c r="Y56" i="11"/>
  <c r="X56" i="11"/>
  <c r="V56" i="11"/>
  <c r="U56" i="11"/>
  <c r="W56" i="11" s="1"/>
  <c r="Q56" i="11"/>
  <c r="M56" i="11"/>
  <c r="I56" i="11"/>
  <c r="H56" i="11"/>
  <c r="G56" i="11"/>
  <c r="F56" i="11"/>
  <c r="Y55" i="11"/>
  <c r="X55" i="11"/>
  <c r="V55" i="11"/>
  <c r="U55" i="11"/>
  <c r="W55" i="11" s="1"/>
  <c r="Q55" i="11"/>
  <c r="M55" i="11"/>
  <c r="I55" i="11"/>
  <c r="H55" i="11"/>
  <c r="G55" i="11"/>
  <c r="F55" i="11"/>
  <c r="Y54" i="11"/>
  <c r="X54" i="11"/>
  <c r="V54" i="11"/>
  <c r="U54" i="11"/>
  <c r="W54" i="11" s="1"/>
  <c r="Q54" i="11"/>
  <c r="M54" i="11"/>
  <c r="I54" i="11"/>
  <c r="H54" i="11"/>
  <c r="G54" i="11"/>
  <c r="F54" i="11"/>
  <c r="Y53" i="11"/>
  <c r="X53" i="11"/>
  <c r="V53" i="11"/>
  <c r="U53" i="11"/>
  <c r="W53" i="11" s="1"/>
  <c r="Q53" i="11"/>
  <c r="M53" i="11"/>
  <c r="I53" i="11"/>
  <c r="H53" i="11"/>
  <c r="G53" i="11"/>
  <c r="F53" i="11"/>
  <c r="Y52" i="11"/>
  <c r="X52" i="11"/>
  <c r="V52" i="11"/>
  <c r="U52" i="11"/>
  <c r="W52" i="11" s="1"/>
  <c r="Q52" i="11"/>
  <c r="M52" i="11"/>
  <c r="I52" i="11"/>
  <c r="H52" i="11"/>
  <c r="G52" i="11"/>
  <c r="F52" i="11"/>
  <c r="Y51" i="11"/>
  <c r="X51" i="11"/>
  <c r="V51" i="11"/>
  <c r="U51" i="11"/>
  <c r="W51" i="11" s="1"/>
  <c r="Q51" i="11"/>
  <c r="M51" i="11"/>
  <c r="I51" i="11"/>
  <c r="H51" i="11"/>
  <c r="G51" i="11"/>
  <c r="F51" i="11"/>
  <c r="Y50" i="11"/>
  <c r="X50" i="11"/>
  <c r="V50" i="11"/>
  <c r="U50" i="11"/>
  <c r="W50" i="11" s="1"/>
  <c r="Q50" i="11"/>
  <c r="M50" i="11"/>
  <c r="I50" i="11"/>
  <c r="H50" i="11"/>
  <c r="G50" i="11"/>
  <c r="F50" i="11"/>
  <c r="Y49" i="11"/>
  <c r="X49" i="11"/>
  <c r="V49" i="11"/>
  <c r="U49" i="11"/>
  <c r="W49" i="11" s="1"/>
  <c r="Q49" i="11"/>
  <c r="M49" i="11"/>
  <c r="I49" i="11"/>
  <c r="H49" i="11"/>
  <c r="G49" i="11"/>
  <c r="F49" i="11"/>
  <c r="Y48" i="11"/>
  <c r="X48" i="11"/>
  <c r="V48" i="11"/>
  <c r="U48" i="11"/>
  <c r="W48" i="11" s="1"/>
  <c r="Q48" i="11"/>
  <c r="M48" i="11"/>
  <c r="I48" i="11"/>
  <c r="H48" i="11"/>
  <c r="G48" i="11"/>
  <c r="F48" i="11"/>
  <c r="Y47" i="11"/>
  <c r="X47" i="11"/>
  <c r="V47" i="11"/>
  <c r="U47" i="11"/>
  <c r="W47" i="11" s="1"/>
  <c r="Q47" i="11"/>
  <c r="M47" i="11"/>
  <c r="I47" i="11"/>
  <c r="H47" i="11"/>
  <c r="G47" i="11"/>
  <c r="F47" i="11"/>
  <c r="Y46" i="11"/>
  <c r="X46" i="11"/>
  <c r="V46" i="11"/>
  <c r="U46" i="11"/>
  <c r="W46" i="11" s="1"/>
  <c r="Q46" i="11"/>
  <c r="M46" i="11"/>
  <c r="I46" i="11"/>
  <c r="H46" i="11"/>
  <c r="G46" i="11"/>
  <c r="F46" i="11"/>
  <c r="Y45" i="11"/>
  <c r="X45" i="11"/>
  <c r="V45" i="11"/>
  <c r="U45" i="11"/>
  <c r="W45" i="11" s="1"/>
  <c r="Q45" i="11"/>
  <c r="M45" i="11"/>
  <c r="I45" i="11"/>
  <c r="H45" i="11"/>
  <c r="G45" i="11"/>
  <c r="F45" i="11"/>
  <c r="Y44" i="11"/>
  <c r="X44" i="11"/>
  <c r="V44" i="11"/>
  <c r="U44" i="11"/>
  <c r="W44" i="11" s="1"/>
  <c r="Q44" i="11"/>
  <c r="M44" i="11"/>
  <c r="I44" i="11"/>
  <c r="H44" i="11"/>
  <c r="G44" i="11"/>
  <c r="F44" i="11"/>
  <c r="Y43" i="11"/>
  <c r="X43" i="11"/>
  <c r="V43" i="11"/>
  <c r="U43" i="11"/>
  <c r="W43" i="11" s="1"/>
  <c r="Q43" i="11"/>
  <c r="M43" i="11"/>
  <c r="I43" i="11"/>
  <c r="H43" i="11"/>
  <c r="G43" i="11"/>
  <c r="F43" i="11"/>
  <c r="Y42" i="11"/>
  <c r="X42" i="11"/>
  <c r="V42" i="11"/>
  <c r="U42" i="11"/>
  <c r="W42" i="11" s="1"/>
  <c r="Q42" i="11"/>
  <c r="M42" i="11"/>
  <c r="I42" i="11"/>
  <c r="H42" i="11"/>
  <c r="G42" i="11"/>
  <c r="F42" i="11"/>
  <c r="Y41" i="11"/>
  <c r="X41" i="11"/>
  <c r="V41" i="11"/>
  <c r="U41" i="11"/>
  <c r="W41" i="11" s="1"/>
  <c r="Q41" i="11"/>
  <c r="M41" i="11"/>
  <c r="I41" i="11"/>
  <c r="G41" i="11"/>
  <c r="H41" i="11" s="1"/>
  <c r="F41" i="11"/>
  <c r="Y40" i="11"/>
  <c r="X40" i="11"/>
  <c r="V40" i="11"/>
  <c r="U40" i="11"/>
  <c r="W40" i="11" s="1"/>
  <c r="M40" i="11"/>
  <c r="I40" i="11"/>
  <c r="G40" i="11"/>
  <c r="H40" i="11" s="1"/>
  <c r="F40" i="11"/>
  <c r="Y39" i="11"/>
  <c r="X39" i="11"/>
  <c r="Z39" i="11" s="1"/>
  <c r="W39" i="11"/>
  <c r="V39" i="11"/>
  <c r="U39" i="11"/>
  <c r="M39" i="11"/>
  <c r="I39" i="11"/>
  <c r="G39" i="11"/>
  <c r="H39" i="11" s="1"/>
  <c r="F39" i="11"/>
  <c r="Z38" i="11"/>
  <c r="Y38" i="11"/>
  <c r="X38" i="11"/>
  <c r="W38" i="11"/>
  <c r="V38" i="11"/>
  <c r="U38" i="11"/>
  <c r="M38" i="11"/>
  <c r="I38" i="11"/>
  <c r="H38" i="11"/>
  <c r="G38" i="11"/>
  <c r="F38" i="11"/>
  <c r="Z37" i="11"/>
  <c r="Y37" i="11"/>
  <c r="X37" i="11"/>
  <c r="V37" i="11"/>
  <c r="U37" i="11"/>
  <c r="W37" i="11" s="1"/>
  <c r="M37" i="11"/>
  <c r="I37" i="11"/>
  <c r="G37" i="11"/>
  <c r="H37" i="11" s="1"/>
  <c r="F37" i="11"/>
  <c r="Y36" i="11"/>
  <c r="X36" i="11"/>
  <c r="V36" i="11"/>
  <c r="U36" i="11"/>
  <c r="W36" i="11" s="1"/>
  <c r="M36" i="11"/>
  <c r="I36" i="11"/>
  <c r="G36" i="11"/>
  <c r="H36" i="11" s="1"/>
  <c r="F36" i="11"/>
  <c r="Y35" i="11"/>
  <c r="X35" i="11"/>
  <c r="Z35" i="11" s="1"/>
  <c r="W35" i="11"/>
  <c r="V35" i="11"/>
  <c r="U35" i="11"/>
  <c r="Q35" i="11"/>
  <c r="M35" i="11"/>
  <c r="I35" i="11"/>
  <c r="G35" i="11"/>
  <c r="H35" i="11" s="1"/>
  <c r="F35" i="11"/>
  <c r="Y34" i="11"/>
  <c r="X34" i="11"/>
  <c r="Z34" i="11" s="1"/>
  <c r="W34" i="11"/>
  <c r="V34" i="11"/>
  <c r="U34" i="11"/>
  <c r="Q34" i="11"/>
  <c r="M34" i="11"/>
  <c r="I34" i="11"/>
  <c r="G34" i="11"/>
  <c r="H34" i="11" s="1"/>
  <c r="F34" i="11"/>
  <c r="Y33" i="11"/>
  <c r="X33" i="11"/>
  <c r="Z33" i="11" s="1"/>
  <c r="W33" i="11"/>
  <c r="V33" i="11"/>
  <c r="U33" i="11"/>
  <c r="Q33" i="11"/>
  <c r="M33" i="11"/>
  <c r="I33" i="11"/>
  <c r="G33" i="11"/>
  <c r="H33" i="11" s="1"/>
  <c r="F33" i="11"/>
  <c r="Y32" i="11"/>
  <c r="X32" i="11"/>
  <c r="Z32" i="11" s="1"/>
  <c r="W32" i="11"/>
  <c r="V32" i="11"/>
  <c r="U32" i="11"/>
  <c r="Q32" i="11"/>
  <c r="M32" i="11"/>
  <c r="I32" i="11"/>
  <c r="G32" i="11"/>
  <c r="H32" i="11" s="1"/>
  <c r="F32" i="11"/>
  <c r="Y31" i="11"/>
  <c r="X31" i="11"/>
  <c r="Z31" i="11" s="1"/>
  <c r="W31" i="11"/>
  <c r="V31" i="11"/>
  <c r="U31" i="11"/>
  <c r="Q31" i="11"/>
  <c r="M31" i="11"/>
  <c r="I31" i="11"/>
  <c r="G31" i="11"/>
  <c r="H31" i="11" s="1"/>
  <c r="F31" i="11"/>
  <c r="Y30" i="11"/>
  <c r="X30" i="11"/>
  <c r="Z30" i="11" s="1"/>
  <c r="W30" i="11"/>
  <c r="V30" i="11"/>
  <c r="U30" i="11"/>
  <c r="Q30" i="11"/>
  <c r="M30" i="11"/>
  <c r="I30" i="11"/>
  <c r="G30" i="11"/>
  <c r="H30" i="11" s="1"/>
  <c r="F30" i="11"/>
  <c r="Y29" i="11"/>
  <c r="X29" i="11"/>
  <c r="Z29" i="11" s="1"/>
  <c r="W29" i="11"/>
  <c r="V29" i="11"/>
  <c r="U29" i="11"/>
  <c r="Q29" i="11"/>
  <c r="M29" i="11"/>
  <c r="I29" i="11"/>
  <c r="G29" i="11"/>
  <c r="H29" i="11" s="1"/>
  <c r="F29" i="11"/>
  <c r="Y28" i="11"/>
  <c r="X28" i="11"/>
  <c r="Z28" i="11" s="1"/>
  <c r="W28" i="11"/>
  <c r="V28" i="11"/>
  <c r="U28" i="11"/>
  <c r="Q28" i="11"/>
  <c r="M28" i="11"/>
  <c r="I28" i="11"/>
  <c r="G28" i="11"/>
  <c r="H28" i="11" s="1"/>
  <c r="F28" i="11"/>
  <c r="Y27" i="11"/>
  <c r="X27" i="11"/>
  <c r="Z27" i="11" s="1"/>
  <c r="W27" i="11"/>
  <c r="V27" i="11"/>
  <c r="U27" i="11"/>
  <c r="Q27" i="11"/>
  <c r="M27" i="11"/>
  <c r="I27" i="11"/>
  <c r="G27" i="11"/>
  <c r="H27" i="11" s="1"/>
  <c r="F27" i="11"/>
  <c r="Y26" i="11"/>
  <c r="X26" i="11"/>
  <c r="Z26" i="11" s="1"/>
  <c r="W26" i="11"/>
  <c r="V26" i="11"/>
  <c r="U26" i="11"/>
  <c r="Q26" i="11"/>
  <c r="M26" i="11"/>
  <c r="I26" i="11"/>
  <c r="G26" i="11"/>
  <c r="H26" i="11" s="1"/>
  <c r="F26" i="11"/>
  <c r="Y25" i="11"/>
  <c r="X25" i="11"/>
  <c r="Z25" i="11" s="1"/>
  <c r="W25" i="11"/>
  <c r="V25" i="11"/>
  <c r="U25" i="11"/>
  <c r="Q25" i="11"/>
  <c r="M25" i="11"/>
  <c r="I25" i="11"/>
  <c r="G25" i="11"/>
  <c r="H25" i="11" s="1"/>
  <c r="F25" i="11"/>
  <c r="Y24" i="11"/>
  <c r="X24" i="11"/>
  <c r="Z24" i="11" s="1"/>
  <c r="W24" i="11"/>
  <c r="V24" i="11"/>
  <c r="U24" i="11"/>
  <c r="Q24" i="11"/>
  <c r="M24" i="11"/>
  <c r="I24" i="11"/>
  <c r="G24" i="11"/>
  <c r="H24" i="11" s="1"/>
  <c r="F24" i="11"/>
  <c r="Y23" i="11"/>
  <c r="X23" i="11"/>
  <c r="Z23" i="11" s="1"/>
  <c r="W23" i="11"/>
  <c r="V23" i="11"/>
  <c r="U23" i="11"/>
  <c r="Q23" i="11"/>
  <c r="M23" i="11"/>
  <c r="I23" i="11"/>
  <c r="G23" i="11"/>
  <c r="H23" i="11" s="1"/>
  <c r="F23" i="11"/>
  <c r="Y22" i="11"/>
  <c r="X22" i="11"/>
  <c r="Z22" i="11" s="1"/>
  <c r="W22" i="11"/>
  <c r="V22" i="11"/>
  <c r="U22" i="11"/>
  <c r="Q22" i="11"/>
  <c r="M22" i="11"/>
  <c r="I22" i="11"/>
  <c r="G22" i="11"/>
  <c r="H22" i="11" s="1"/>
  <c r="F22" i="11"/>
  <c r="Y21" i="11"/>
  <c r="X21" i="11"/>
  <c r="Z21" i="11" s="1"/>
  <c r="W21" i="11"/>
  <c r="V21" i="11"/>
  <c r="U21" i="11"/>
  <c r="Q21" i="11"/>
  <c r="M21" i="11"/>
  <c r="I21" i="11"/>
  <c r="G21" i="11"/>
  <c r="H21" i="11" s="1"/>
  <c r="F21" i="11"/>
  <c r="Y20" i="11"/>
  <c r="X20" i="11"/>
  <c r="Z20" i="11" s="1"/>
  <c r="W20" i="11"/>
  <c r="V20" i="11"/>
  <c r="U20" i="11"/>
  <c r="Q20" i="11"/>
  <c r="M20" i="11"/>
  <c r="I20" i="11"/>
  <c r="G20" i="11"/>
  <c r="H20" i="11" s="1"/>
  <c r="F20" i="11"/>
  <c r="Y19" i="11"/>
  <c r="X19" i="11"/>
  <c r="Z19" i="11" s="1"/>
  <c r="W19" i="11"/>
  <c r="V19" i="11"/>
  <c r="U19" i="11"/>
  <c r="Q19" i="11"/>
  <c r="M19" i="11"/>
  <c r="I19" i="11"/>
  <c r="G19" i="11"/>
  <c r="H19" i="11" s="1"/>
  <c r="F19" i="11"/>
  <c r="Y18" i="11"/>
  <c r="X18" i="11"/>
  <c r="Z18" i="11" s="1"/>
  <c r="W18" i="11"/>
  <c r="V18" i="11"/>
  <c r="U18" i="11"/>
  <c r="Q18" i="11"/>
  <c r="M18" i="11"/>
  <c r="I18" i="11"/>
  <c r="G18" i="11"/>
  <c r="H18" i="11" s="1"/>
  <c r="F18" i="11"/>
  <c r="Y17" i="11"/>
  <c r="X17" i="11"/>
  <c r="Z17" i="11" s="1"/>
  <c r="W17" i="11"/>
  <c r="V17" i="11"/>
  <c r="U17" i="11"/>
  <c r="Q17" i="11"/>
  <c r="M17" i="11"/>
  <c r="I17" i="11"/>
  <c r="G17" i="11"/>
  <c r="H17" i="11" s="1"/>
  <c r="F17" i="11"/>
  <c r="Y16" i="11"/>
  <c r="X16" i="11"/>
  <c r="Z16" i="11" s="1"/>
  <c r="W16" i="11"/>
  <c r="V16" i="11"/>
  <c r="U16" i="11"/>
  <c r="Q16" i="11"/>
  <c r="M16" i="11"/>
  <c r="I16" i="11"/>
  <c r="G16" i="11"/>
  <c r="H16" i="11" s="1"/>
  <c r="F16" i="11"/>
  <c r="Y15" i="11"/>
  <c r="X15" i="11"/>
  <c r="Z15" i="11" s="1"/>
  <c r="W15" i="11"/>
  <c r="V15" i="11"/>
  <c r="U15" i="11"/>
  <c r="Q15" i="11"/>
  <c r="M15" i="11"/>
  <c r="I15" i="11"/>
  <c r="G15" i="11"/>
  <c r="H15" i="11" s="1"/>
  <c r="F15" i="11"/>
  <c r="Y14" i="11"/>
  <c r="X14" i="11"/>
  <c r="Z14" i="11" s="1"/>
  <c r="W14" i="11"/>
  <c r="V14" i="11"/>
  <c r="U14" i="11"/>
  <c r="Q14" i="11"/>
  <c r="M14" i="11"/>
  <c r="I14" i="11"/>
  <c r="G14" i="11"/>
  <c r="H14" i="11" s="1"/>
  <c r="F14" i="11"/>
  <c r="Y13" i="11"/>
  <c r="X13" i="11"/>
  <c r="Z13" i="11" s="1"/>
  <c r="W13" i="11"/>
  <c r="V13" i="11"/>
  <c r="U13" i="11"/>
  <c r="Q13" i="11"/>
  <c r="M13" i="11"/>
  <c r="I13" i="11"/>
  <c r="G13" i="11"/>
  <c r="H13" i="11" s="1"/>
  <c r="F13" i="11"/>
  <c r="Y12" i="11"/>
  <c r="X12" i="11"/>
  <c r="Z12" i="11" s="1"/>
  <c r="W12" i="11"/>
  <c r="V12" i="11"/>
  <c r="U12" i="11"/>
  <c r="Q12" i="11"/>
  <c r="M12" i="11"/>
  <c r="I12" i="11"/>
  <c r="G12" i="11"/>
  <c r="H12" i="11" s="1"/>
  <c r="F12" i="11"/>
  <c r="Y11" i="11"/>
  <c r="X11" i="11"/>
  <c r="Z11" i="11" s="1"/>
  <c r="W11" i="11"/>
  <c r="V11" i="11"/>
  <c r="U11" i="11"/>
  <c r="Q11" i="11"/>
  <c r="M11" i="11"/>
  <c r="I11" i="11"/>
  <c r="G11" i="11"/>
  <c r="H11" i="11" s="1"/>
  <c r="F11" i="11"/>
  <c r="Y10" i="11"/>
  <c r="X10" i="11"/>
  <c r="Z10" i="11" s="1"/>
  <c r="W10" i="11"/>
  <c r="V10" i="11"/>
  <c r="U10" i="11"/>
  <c r="Q10" i="11"/>
  <c r="M10" i="11"/>
  <c r="I10" i="11"/>
  <c r="G10" i="11"/>
  <c r="H10" i="11" s="1"/>
  <c r="F10" i="11"/>
  <c r="Y9" i="11"/>
  <c r="X9" i="11"/>
  <c r="Z9" i="11" s="1"/>
  <c r="W9" i="11"/>
  <c r="V9" i="11"/>
  <c r="U9" i="11"/>
  <c r="Q9" i="11"/>
  <c r="M9" i="11"/>
  <c r="I9" i="11"/>
  <c r="G9" i="11"/>
  <c r="H9" i="11" s="1"/>
  <c r="F9" i="11"/>
  <c r="Y8" i="11"/>
  <c r="X8" i="11"/>
  <c r="Z8" i="11" s="1"/>
  <c r="W8" i="11"/>
  <c r="V8" i="11"/>
  <c r="U8" i="11"/>
  <c r="Q8" i="11"/>
  <c r="M8" i="11"/>
  <c r="I8" i="11"/>
  <c r="G8" i="11"/>
  <c r="H8" i="11" s="1"/>
  <c r="F8" i="11"/>
  <c r="Y7" i="11"/>
  <c r="X7" i="11"/>
  <c r="Z7" i="11" s="1"/>
  <c r="W7" i="11"/>
  <c r="V7" i="11"/>
  <c r="U7" i="11"/>
  <c r="Q7" i="11"/>
  <c r="M7" i="11"/>
  <c r="I7" i="11"/>
  <c r="G7" i="11"/>
  <c r="H7" i="11" s="1"/>
  <c r="F7" i="11"/>
  <c r="Y6" i="11"/>
  <c r="X6" i="11"/>
  <c r="Z6" i="11" s="1"/>
  <c r="W6" i="11"/>
  <c r="V6" i="11"/>
  <c r="U6" i="11"/>
  <c r="Q6" i="11"/>
  <c r="M6" i="11"/>
  <c r="I6" i="11"/>
  <c r="G6" i="11"/>
  <c r="H6" i="11" s="1"/>
  <c r="F6" i="11"/>
  <c r="Y5" i="11"/>
  <c r="X5" i="11"/>
  <c r="Z5" i="11" s="1"/>
  <c r="W5" i="11"/>
  <c r="V5" i="11"/>
  <c r="U5" i="11"/>
  <c r="Q5" i="11"/>
  <c r="M5" i="11"/>
  <c r="I5" i="11"/>
  <c r="G5" i="11"/>
  <c r="H5" i="11" s="1"/>
  <c r="F5" i="11"/>
  <c r="Y4" i="11"/>
  <c r="X4" i="11"/>
  <c r="Z4" i="11" s="1"/>
  <c r="W4" i="11"/>
  <c r="V4" i="11"/>
  <c r="U4" i="11"/>
  <c r="Q4" i="11"/>
  <c r="M4" i="11"/>
  <c r="I4" i="11"/>
  <c r="G4" i="11"/>
  <c r="H4" i="11" s="1"/>
  <c r="F4" i="11"/>
  <c r="Y3" i="11"/>
  <c r="X3" i="11"/>
  <c r="Z3" i="11" s="1"/>
  <c r="W3" i="11"/>
  <c r="V3" i="11"/>
  <c r="U3" i="11"/>
  <c r="Q3" i="11"/>
  <c r="M3" i="11"/>
  <c r="I3" i="11"/>
  <c r="G3" i="11"/>
  <c r="H3" i="11" s="1"/>
  <c r="F3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I2" i="11"/>
  <c r="H2" i="11"/>
  <c r="G2" i="11"/>
  <c r="F2" i="11"/>
  <c r="E24" i="3"/>
  <c r="D24" i="3"/>
  <c r="C24" i="3"/>
  <c r="H20" i="3"/>
  <c r="G20" i="3"/>
  <c r="F20" i="3"/>
  <c r="E20" i="3"/>
  <c r="D20" i="3"/>
  <c r="C20" i="3"/>
  <c r="H16" i="3"/>
  <c r="G16" i="3"/>
  <c r="F16" i="3"/>
  <c r="E16" i="3"/>
  <c r="D16" i="3"/>
  <c r="C16" i="3"/>
  <c r="H12" i="3"/>
  <c r="G12" i="3"/>
  <c r="F12" i="3"/>
  <c r="E12" i="3"/>
  <c r="D12" i="3"/>
  <c r="C12" i="3"/>
  <c r="H8" i="3"/>
  <c r="G8" i="3"/>
  <c r="F8" i="3"/>
  <c r="E8" i="3"/>
  <c r="D8" i="3"/>
  <c r="C8" i="3"/>
  <c r="H4" i="3"/>
  <c r="G4" i="3"/>
  <c r="F4" i="3"/>
  <c r="E4" i="3"/>
  <c r="D4" i="3"/>
  <c r="C4" i="3"/>
  <c r="V56" i="2"/>
  <c r="K56" i="2"/>
  <c r="F56" i="2"/>
  <c r="V55" i="2"/>
  <c r="K55" i="2"/>
  <c r="F55" i="2"/>
  <c r="V54" i="2"/>
  <c r="K54" i="2"/>
  <c r="F54" i="2"/>
  <c r="V53" i="2"/>
  <c r="K53" i="2"/>
  <c r="F53" i="2"/>
  <c r="V52" i="2"/>
  <c r="K52" i="2"/>
  <c r="F52" i="2"/>
  <c r="V51" i="2"/>
  <c r="K51" i="2"/>
  <c r="F51" i="2"/>
  <c r="V50" i="2"/>
  <c r="K50" i="2"/>
  <c r="F50" i="2"/>
  <c r="V49" i="2"/>
  <c r="K49" i="2"/>
  <c r="F49" i="2"/>
  <c r="V48" i="2"/>
  <c r="K48" i="2"/>
  <c r="F48" i="2"/>
  <c r="K47" i="2"/>
  <c r="V47" i="2" s="1"/>
  <c r="F47" i="2"/>
  <c r="V44" i="2"/>
  <c r="K44" i="2"/>
  <c r="V43" i="2"/>
  <c r="L43" i="2"/>
  <c r="K43" i="2"/>
  <c r="V42" i="2"/>
  <c r="K42" i="2"/>
  <c r="E42" i="2"/>
  <c r="V41" i="2"/>
  <c r="K41" i="2"/>
  <c r="V40" i="2"/>
  <c r="K40" i="2"/>
  <c r="V39" i="2"/>
  <c r="K39" i="2"/>
  <c r="K38" i="2"/>
  <c r="V38" i="2" s="1"/>
  <c r="E38" i="2"/>
  <c r="V37" i="2"/>
  <c r="K37" i="2"/>
  <c r="E37" i="2"/>
  <c r="K36" i="2"/>
  <c r="V36" i="2" s="1"/>
  <c r="E36" i="2"/>
  <c r="V35" i="2"/>
  <c r="K35" i="2"/>
  <c r="V34" i="2"/>
  <c r="K34" i="2"/>
  <c r="K33" i="2"/>
  <c r="V33" i="2" s="1"/>
  <c r="U30" i="2"/>
  <c r="O30" i="2"/>
  <c r="K30" i="2"/>
  <c r="C30" i="2"/>
  <c r="C22" i="16" s="1"/>
  <c r="U29" i="2"/>
  <c r="O29" i="2"/>
  <c r="K29" i="2"/>
  <c r="C29" i="2"/>
  <c r="C21" i="16" s="1"/>
  <c r="U28" i="2"/>
  <c r="O28" i="2"/>
  <c r="K28" i="2"/>
  <c r="C28" i="2"/>
  <c r="C20" i="16" s="1"/>
  <c r="U27" i="2"/>
  <c r="O27" i="2"/>
  <c r="K27" i="2"/>
  <c r="C27" i="2"/>
  <c r="C19" i="16" s="1"/>
  <c r="U26" i="2"/>
  <c r="O26" i="2"/>
  <c r="K26" i="2"/>
  <c r="C26" i="2"/>
  <c r="C18" i="16" s="1"/>
  <c r="U25" i="2"/>
  <c r="O25" i="2"/>
  <c r="K25" i="2"/>
  <c r="C25" i="2"/>
  <c r="C17" i="16" s="1"/>
  <c r="U24" i="2"/>
  <c r="O24" i="2"/>
  <c r="K24" i="2"/>
  <c r="C24" i="2"/>
  <c r="C16" i="16" s="1"/>
  <c r="U23" i="2"/>
  <c r="O23" i="2"/>
  <c r="K23" i="2"/>
  <c r="C23" i="2"/>
  <c r="C15" i="16" s="1"/>
  <c r="U22" i="2"/>
  <c r="O22" i="2"/>
  <c r="K22" i="2"/>
  <c r="C22" i="2"/>
  <c r="C14" i="16" s="1"/>
  <c r="U21" i="2"/>
  <c r="O21" i="2"/>
  <c r="K21" i="2"/>
  <c r="C21" i="2"/>
  <c r="C13" i="16" s="1"/>
  <c r="U20" i="2"/>
  <c r="O20" i="2"/>
  <c r="K20" i="2"/>
  <c r="C20" i="2"/>
  <c r="C12" i="16" s="1"/>
  <c r="U19" i="2"/>
  <c r="O19" i="2"/>
  <c r="K19" i="2"/>
  <c r="C19" i="2"/>
  <c r="C11" i="16" s="1"/>
  <c r="U18" i="2"/>
  <c r="O18" i="2"/>
  <c r="K18" i="2"/>
  <c r="C18" i="2"/>
  <c r="C10" i="16" s="1"/>
  <c r="U17" i="2"/>
  <c r="O17" i="2"/>
  <c r="K17" i="2"/>
  <c r="C17" i="2"/>
  <c r="C9" i="16" s="1"/>
  <c r="U16" i="2"/>
  <c r="O16" i="2"/>
  <c r="K16" i="2"/>
  <c r="C16" i="2"/>
  <c r="C8" i="16" s="1"/>
  <c r="U15" i="2"/>
  <c r="O15" i="2"/>
  <c r="K15" i="2"/>
  <c r="C15" i="2"/>
  <c r="C7" i="16" s="1"/>
  <c r="U14" i="2"/>
  <c r="O14" i="2"/>
  <c r="K14" i="2"/>
  <c r="C14" i="2"/>
  <c r="C6" i="16" s="1"/>
  <c r="U13" i="2"/>
  <c r="O13" i="2"/>
  <c r="C5" i="16"/>
  <c r="C4" i="16"/>
  <c r="C3" i="16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M3" i="16" l="1"/>
  <c r="AL14" i="16"/>
  <c r="H4" i="16"/>
  <c r="M4" i="16" s="1"/>
  <c r="T5" i="16"/>
  <c r="AV5" i="16" s="1"/>
  <c r="T12" i="16"/>
  <c r="AV12" i="16" s="1"/>
  <c r="H18" i="16"/>
  <c r="AO5" i="16"/>
  <c r="R6" i="16"/>
  <c r="AT6" i="16" s="1"/>
  <c r="H10" i="16"/>
  <c r="M10" i="16" s="1"/>
  <c r="AC19" i="16"/>
  <c r="AL5" i="16"/>
  <c r="AD5" i="16"/>
  <c r="AE5" i="16" s="1"/>
  <c r="T6" i="16"/>
  <c r="AV6" i="16" s="1"/>
  <c r="T7" i="16"/>
  <c r="AV7" i="16" s="1"/>
  <c r="AL12" i="16"/>
  <c r="AW14" i="16"/>
  <c r="R4" i="16"/>
  <c r="AW5" i="16"/>
  <c r="AC13" i="16"/>
  <c r="AC15" i="16"/>
  <c r="AK18" i="16"/>
  <c r="AL18" i="16" s="1"/>
  <c r="AO6" i="16"/>
  <c r="AZ6" i="16" s="1"/>
  <c r="AK10" i="16"/>
  <c r="R10" i="16"/>
  <c r="AT10" i="16" s="1"/>
  <c r="T14" i="16"/>
  <c r="AV14" i="16" s="1"/>
  <c r="AM18" i="16"/>
  <c r="AN18" i="16" s="1"/>
  <c r="R19" i="16"/>
  <c r="AT19" i="16" s="1"/>
  <c r="AY19" i="16"/>
  <c r="AY4" i="16"/>
  <c r="R7" i="16"/>
  <c r="AT7" i="16" s="1"/>
  <c r="AD14" i="16"/>
  <c r="AE14" i="16" s="1"/>
  <c r="AD16" i="16"/>
  <c r="AE16" i="16" s="1"/>
  <c r="R8" i="16"/>
  <c r="AT8" i="16" s="1"/>
  <c r="R12" i="16"/>
  <c r="AT12" i="16" s="1"/>
  <c r="AW12" i="16"/>
  <c r="H14" i="16"/>
  <c r="M14" i="16" s="1"/>
  <c r="R14" i="16"/>
  <c r="AT14" i="16" s="1"/>
  <c r="H16" i="16"/>
  <c r="M16" i="16" s="1"/>
  <c r="AO16" i="16"/>
  <c r="AZ16" i="16" s="1"/>
  <c r="AK20" i="16"/>
  <c r="AL20" i="16" s="1"/>
  <c r="AS20" i="16" s="1"/>
  <c r="AW3" i="16"/>
  <c r="AC4" i="16"/>
  <c r="AM4" i="16"/>
  <c r="AN4" i="16" s="1"/>
  <c r="AI5" i="16"/>
  <c r="AY5" i="16"/>
  <c r="AD6" i="16"/>
  <c r="AE6" i="16" s="1"/>
  <c r="AW6" i="16"/>
  <c r="AK7" i="16"/>
  <c r="AL7" i="16" s="1"/>
  <c r="AD10" i="16"/>
  <c r="AE10" i="16" s="1"/>
  <c r="AY12" i="16"/>
  <c r="AY14" i="16"/>
  <c r="AW16" i="16"/>
  <c r="H20" i="16"/>
  <c r="M20" i="16" s="1"/>
  <c r="AO20" i="16"/>
  <c r="AZ20" i="16" s="1"/>
  <c r="H22" i="16"/>
  <c r="M22" i="16" s="1"/>
  <c r="AK22" i="16"/>
  <c r="H23" i="16"/>
  <c r="M23" i="16" s="1"/>
  <c r="AD12" i="16"/>
  <c r="AE12" i="16" s="1"/>
  <c r="AO12" i="16"/>
  <c r="AZ12" i="16" s="1"/>
  <c r="AO14" i="16"/>
  <c r="T4" i="16"/>
  <c r="AV4" i="16" s="1"/>
  <c r="R5" i="16"/>
  <c r="AT5" i="16" s="1"/>
  <c r="T10" i="16"/>
  <c r="AV10" i="16" s="1"/>
  <c r="AL10" i="16"/>
  <c r="H12" i="16"/>
  <c r="M12" i="16" s="1"/>
  <c r="R16" i="16"/>
  <c r="AT16" i="16" s="1"/>
  <c r="AF3" i="16"/>
  <c r="AD4" i="16"/>
  <c r="AE4" i="16" s="1"/>
  <c r="AD7" i="16"/>
  <c r="AE7" i="16" s="1"/>
  <c r="T8" i="16"/>
  <c r="AV8" i="16" s="1"/>
  <c r="AW10" i="16"/>
  <c r="T16" i="16"/>
  <c r="AV16" i="16" s="1"/>
  <c r="AC22" i="16"/>
  <c r="M18" i="16"/>
  <c r="AB3" i="16"/>
  <c r="AP3" i="16" s="1"/>
  <c r="AU8" i="16"/>
  <c r="AU5" i="16"/>
  <c r="AQ15" i="16"/>
  <c r="AQ19" i="16"/>
  <c r="AD3" i="16"/>
  <c r="AE3" i="16" s="1"/>
  <c r="AM3" i="16"/>
  <c r="R3" i="16"/>
  <c r="T3" i="16"/>
  <c r="AV3" i="16" s="1"/>
  <c r="AJ3" i="16"/>
  <c r="Z40" i="11"/>
  <c r="Z42" i="11"/>
  <c r="Z44" i="11"/>
  <c r="Z46" i="11"/>
  <c r="Z48" i="11"/>
  <c r="Z50" i="11"/>
  <c r="Z52" i="11"/>
  <c r="Z54" i="11"/>
  <c r="Z56" i="11"/>
  <c r="Z58" i="11"/>
  <c r="Z60" i="11"/>
  <c r="Z62" i="11"/>
  <c r="Z64" i="11"/>
  <c r="Z66" i="11"/>
  <c r="Z68" i="11"/>
  <c r="Z70" i="11"/>
  <c r="Z72" i="11"/>
  <c r="Z74" i="11"/>
  <c r="Z76" i="11"/>
  <c r="Z78" i="11"/>
  <c r="Z80" i="11"/>
  <c r="Z82" i="11"/>
  <c r="Z84" i="11"/>
  <c r="Z86" i="11"/>
  <c r="Z88" i="11"/>
  <c r="Z90" i="11"/>
  <c r="Z92" i="11"/>
  <c r="Z94" i="11"/>
  <c r="Z96" i="11"/>
  <c r="Z98" i="11"/>
  <c r="Z100" i="11"/>
  <c r="Z102" i="11"/>
  <c r="Z104" i="11"/>
  <c r="Z106" i="11"/>
  <c r="Z108" i="11"/>
  <c r="Z110" i="11"/>
  <c r="W313" i="11"/>
  <c r="Z36" i="11"/>
  <c r="Z41" i="11"/>
  <c r="Z43" i="11"/>
  <c r="Z45" i="11"/>
  <c r="Z47" i="11"/>
  <c r="Z49" i="11"/>
  <c r="Z51" i="11"/>
  <c r="Z53" i="11"/>
  <c r="Z55" i="11"/>
  <c r="Z57" i="11"/>
  <c r="Z59" i="11"/>
  <c r="Z61" i="11"/>
  <c r="Z63" i="11"/>
  <c r="Z65" i="11"/>
  <c r="Z67" i="11"/>
  <c r="Z69" i="11"/>
  <c r="Z71" i="11"/>
  <c r="Z73" i="11"/>
  <c r="Z75" i="11"/>
  <c r="Z77" i="11"/>
  <c r="Z79" i="11"/>
  <c r="Z81" i="11"/>
  <c r="Z83" i="11"/>
  <c r="Z85" i="11"/>
  <c r="Z87" i="11"/>
  <c r="Z89" i="11"/>
  <c r="Z91" i="11"/>
  <c r="Z93" i="11"/>
  <c r="Z95" i="11"/>
  <c r="Z97" i="11"/>
  <c r="Z99" i="11"/>
  <c r="Z101" i="11"/>
  <c r="Z103" i="11"/>
  <c r="Z105" i="11"/>
  <c r="Z107" i="11"/>
  <c r="Z109" i="11"/>
  <c r="W281" i="11"/>
  <c r="W225" i="11"/>
  <c r="Z230" i="11"/>
  <c r="W241" i="11"/>
  <c r="Z246" i="11"/>
  <c r="Z258" i="11"/>
  <c r="Z274" i="11"/>
  <c r="Z290" i="11"/>
  <c r="Z306" i="11"/>
  <c r="Z322" i="11"/>
  <c r="AB7" i="16"/>
  <c r="AW7" i="16"/>
  <c r="AJ9" i="16"/>
  <c r="AF9" i="16"/>
  <c r="AG9" i="16" s="1"/>
  <c r="AK9" i="16"/>
  <c r="AL9" i="16" s="1"/>
  <c r="AD9" i="16"/>
  <c r="AE9" i="16" s="1"/>
  <c r="AO9" i="16"/>
  <c r="AM9" i="16"/>
  <c r="AN9" i="16" s="1"/>
  <c r="AC9" i="16"/>
  <c r="AY11" i="16"/>
  <c r="R11" i="16"/>
  <c r="AT11" i="16" s="1"/>
  <c r="T11" i="16"/>
  <c r="AV11" i="16" s="1"/>
  <c r="AV18" i="16"/>
  <c r="AU18" i="16"/>
  <c r="AB18" i="16"/>
  <c r="AW18" i="16"/>
  <c r="H6" i="16"/>
  <c r="M6" i="16" s="1"/>
  <c r="AN13" i="16"/>
  <c r="AQ13" i="16"/>
  <c r="W221" i="11"/>
  <c r="Z226" i="11"/>
  <c r="W237" i="11"/>
  <c r="Z242" i="11"/>
  <c r="W253" i="11"/>
  <c r="Z267" i="11"/>
  <c r="W269" i="11"/>
  <c r="Z283" i="11"/>
  <c r="W285" i="11"/>
  <c r="Z299" i="11"/>
  <c r="W301" i="11"/>
  <c r="Z315" i="11"/>
  <c r="W317" i="11"/>
  <c r="Z324" i="11"/>
  <c r="AQ11" i="16"/>
  <c r="AJ17" i="16"/>
  <c r="AF17" i="16"/>
  <c r="AG17" i="16" s="1"/>
  <c r="AK17" i="16"/>
  <c r="AL17" i="16" s="1"/>
  <c r="AD17" i="16"/>
  <c r="AE17" i="16" s="1"/>
  <c r="AO17" i="16"/>
  <c r="AM17" i="16"/>
  <c r="AN17" i="16" s="1"/>
  <c r="AC17" i="16"/>
  <c r="AZ4" i="16"/>
  <c r="AZ7" i="16"/>
  <c r="AW8" i="16"/>
  <c r="AY9" i="16"/>
  <c r="R9" i="16"/>
  <c r="AT9" i="16" s="1"/>
  <c r="T9" i="16"/>
  <c r="AV9" i="16" s="1"/>
  <c r="AC11" i="16"/>
  <c r="AJ15" i="16"/>
  <c r="AF15" i="16"/>
  <c r="AG15" i="16" s="1"/>
  <c r="AK15" i="16"/>
  <c r="AL15" i="16" s="1"/>
  <c r="AS15" i="16" s="1"/>
  <c r="AD15" i="16"/>
  <c r="AE15" i="16" s="1"/>
  <c r="AO15" i="16"/>
  <c r="AY17" i="16"/>
  <c r="R17" i="16"/>
  <c r="AT17" i="16" s="1"/>
  <c r="T17" i="16"/>
  <c r="AV17" i="16" s="1"/>
  <c r="AY20" i="16"/>
  <c r="T20" i="16"/>
  <c r="R20" i="16"/>
  <c r="AT20" i="16" s="1"/>
  <c r="H5" i="16"/>
  <c r="M5" i="16" s="1"/>
  <c r="H8" i="16"/>
  <c r="M8" i="16" s="1"/>
  <c r="AJ11" i="16"/>
  <c r="AF11" i="16"/>
  <c r="AG11" i="16" s="1"/>
  <c r="AK11" i="16"/>
  <c r="AL11" i="16" s="1"/>
  <c r="AS11" i="16" s="1"/>
  <c r="AD11" i="16"/>
  <c r="AE11" i="16" s="1"/>
  <c r="AO11" i="16"/>
  <c r="AY13" i="16"/>
  <c r="R13" i="16"/>
  <c r="AT13" i="16" s="1"/>
  <c r="T13" i="16"/>
  <c r="AV13" i="16" s="1"/>
  <c r="W258" i="11"/>
  <c r="Z263" i="11"/>
  <c r="W274" i="11"/>
  <c r="Z279" i="11"/>
  <c r="W290" i="11"/>
  <c r="Z295" i="11"/>
  <c r="W306" i="11"/>
  <c r="Z311" i="11"/>
  <c r="W322" i="11"/>
  <c r="Z326" i="11"/>
  <c r="AW4" i="16"/>
  <c r="AZ5" i="16"/>
  <c r="H7" i="16"/>
  <c r="M7" i="16" s="1"/>
  <c r="AJ13" i="16"/>
  <c r="AF13" i="16"/>
  <c r="AG13" i="16" s="1"/>
  <c r="AK13" i="16"/>
  <c r="AL13" i="16" s="1"/>
  <c r="AD13" i="16"/>
  <c r="AE13" i="16" s="1"/>
  <c r="P13" i="16" s="1"/>
  <c r="AO13" i="16"/>
  <c r="AY15" i="16"/>
  <c r="R15" i="16"/>
  <c r="AT15" i="16" s="1"/>
  <c r="T15" i="16"/>
  <c r="AV15" i="16" s="1"/>
  <c r="H19" i="16"/>
  <c r="M19" i="16" s="1"/>
  <c r="AJ23" i="16"/>
  <c r="AF23" i="16"/>
  <c r="AG23" i="16" s="1"/>
  <c r="AD23" i="16"/>
  <c r="AE23" i="16" s="1"/>
  <c r="AM23" i="16"/>
  <c r="AN23" i="16" s="1"/>
  <c r="AO23" i="16"/>
  <c r="AK23" i="16"/>
  <c r="AL23" i="16" s="1"/>
  <c r="AC23" i="16"/>
  <c r="T23" i="16"/>
  <c r="AV23" i="16" s="1"/>
  <c r="R23" i="16"/>
  <c r="AT23" i="16" s="1"/>
  <c r="AJ6" i="16"/>
  <c r="AF6" i="16"/>
  <c r="AG6" i="16" s="1"/>
  <c r="AC6" i="16"/>
  <c r="AM6" i="16"/>
  <c r="AJ8" i="16"/>
  <c r="AF8" i="16"/>
  <c r="AM8" i="16"/>
  <c r="AN8" i="16" s="1"/>
  <c r="AC8" i="16"/>
  <c r="AO8" i="16"/>
  <c r="H9" i="16"/>
  <c r="M9" i="16" s="1"/>
  <c r="AW9" i="16"/>
  <c r="AZ10" i="16"/>
  <c r="AU10" i="16"/>
  <c r="H11" i="16"/>
  <c r="M11" i="16" s="1"/>
  <c r="AW11" i="16"/>
  <c r="H13" i="16"/>
  <c r="M13" i="16" s="1"/>
  <c r="AW13" i="16"/>
  <c r="AZ14" i="16"/>
  <c r="H15" i="16"/>
  <c r="M15" i="16" s="1"/>
  <c r="AW15" i="16"/>
  <c r="AU16" i="16"/>
  <c r="H17" i="16"/>
  <c r="M17" i="16" s="1"/>
  <c r="AW17" i="16"/>
  <c r="AJ21" i="16"/>
  <c r="AF21" i="16"/>
  <c r="AG21" i="16" s="1"/>
  <c r="AD21" i="16"/>
  <c r="AE21" i="16" s="1"/>
  <c r="P21" i="16" s="1"/>
  <c r="AK21" i="16"/>
  <c r="AL21" i="16" s="1"/>
  <c r="AM21" i="16"/>
  <c r="AO21" i="16"/>
  <c r="T21" i="16"/>
  <c r="AC3" i="16"/>
  <c r="AK3" i="16"/>
  <c r="AL3" i="16" s="1"/>
  <c r="AJ4" i="16"/>
  <c r="AF4" i="16"/>
  <c r="AK4" i="16"/>
  <c r="AL4" i="16" s="1"/>
  <c r="AJ5" i="16"/>
  <c r="AF5" i="16"/>
  <c r="AG5" i="16" s="1"/>
  <c r="AC5" i="16"/>
  <c r="AM5" i="16"/>
  <c r="AN5" i="16" s="1"/>
  <c r="AS5" i="16" s="1"/>
  <c r="AK6" i="16"/>
  <c r="AL6" i="16" s="1"/>
  <c r="AJ7" i="16"/>
  <c r="AF7" i="16"/>
  <c r="AG7" i="16" s="1"/>
  <c r="AC7" i="16"/>
  <c r="AM7" i="16"/>
  <c r="AN7" i="16" s="1"/>
  <c r="AE8" i="16"/>
  <c r="AK8" i="16"/>
  <c r="AL8" i="16" s="1"/>
  <c r="T22" i="16"/>
  <c r="AV22" i="16" s="1"/>
  <c r="R22" i="16"/>
  <c r="AT22" i="16" s="1"/>
  <c r="AY22" i="16"/>
  <c r="AJ10" i="16"/>
  <c r="AF10" i="16"/>
  <c r="AC10" i="16"/>
  <c r="P10" i="16" s="1"/>
  <c r="AM10" i="16"/>
  <c r="AN10" i="16" s="1"/>
  <c r="AJ12" i="16"/>
  <c r="Q12" i="16" s="1"/>
  <c r="AF12" i="16"/>
  <c r="AC12" i="16"/>
  <c r="AM12" i="16"/>
  <c r="AN12" i="16" s="1"/>
  <c r="AJ14" i="16"/>
  <c r="Q14" i="16" s="1"/>
  <c r="AF14" i="16"/>
  <c r="AC14" i="16"/>
  <c r="P14" i="16" s="1"/>
  <c r="AM14" i="16"/>
  <c r="AN14" i="16" s="1"/>
  <c r="AS14" i="16" s="1"/>
  <c r="AJ16" i="16"/>
  <c r="Q16" i="16" s="1"/>
  <c r="AF16" i="16"/>
  <c r="AC16" i="16"/>
  <c r="AM16" i="16"/>
  <c r="AN16" i="16" s="1"/>
  <c r="AS16" i="16" s="1"/>
  <c r="AJ18" i="16"/>
  <c r="AF18" i="16"/>
  <c r="AG18" i="16" s="1"/>
  <c r="AO18" i="16"/>
  <c r="AD18" i="16"/>
  <c r="AE18" i="16" s="1"/>
  <c r="P18" i="16" s="1"/>
  <c r="AY18" i="16"/>
  <c r="R18" i="16"/>
  <c r="AT18" i="16" s="1"/>
  <c r="AJ19" i="16"/>
  <c r="AF19" i="16"/>
  <c r="AG19" i="16" s="1"/>
  <c r="AD19" i="16"/>
  <c r="AE19" i="16" s="1"/>
  <c r="P19" i="16" s="1"/>
  <c r="AO19" i="16"/>
  <c r="T19" i="16"/>
  <c r="AV19" i="16" s="1"/>
  <c r="AK19" i="16"/>
  <c r="AL19" i="16" s="1"/>
  <c r="AS19" i="16" s="1"/>
  <c r="AW20" i="16"/>
  <c r="AL22" i="16"/>
  <c r="AJ20" i="16"/>
  <c r="AF20" i="16"/>
  <c r="AG20" i="16" s="1"/>
  <c r="AD20" i="16"/>
  <c r="AE20" i="16" s="1"/>
  <c r="AC20" i="16"/>
  <c r="AQ20" i="16"/>
  <c r="M21" i="16"/>
  <c r="AW21" i="16"/>
  <c r="AZ22" i="16"/>
  <c r="AW22" i="16"/>
  <c r="AW23" i="16"/>
  <c r="AW19" i="16"/>
  <c r="R21" i="16"/>
  <c r="AT21" i="16" s="1"/>
  <c r="AJ22" i="16"/>
  <c r="AF22" i="16"/>
  <c r="AG22" i="16" s="1"/>
  <c r="AD22" i="16"/>
  <c r="AE22" i="16" s="1"/>
  <c r="AM22" i="16"/>
  <c r="AN22" i="16" s="1"/>
  <c r="AN3" i="16" l="1"/>
  <c r="AS3" i="16" s="1"/>
  <c r="AG4" i="16"/>
  <c r="AG26" i="16" s="1"/>
  <c r="AT4" i="16"/>
  <c r="U12" i="2"/>
  <c r="Q18" i="16"/>
  <c r="Q10" i="16"/>
  <c r="AS7" i="16"/>
  <c r="AU14" i="16"/>
  <c r="AS18" i="16"/>
  <c r="AP21" i="16"/>
  <c r="Q7" i="16"/>
  <c r="AS4" i="16"/>
  <c r="AU7" i="16"/>
  <c r="AQ18" i="16"/>
  <c r="AU4" i="16"/>
  <c r="P22" i="16"/>
  <c r="AU15" i="16"/>
  <c r="P7" i="16"/>
  <c r="P4" i="16"/>
  <c r="AU12" i="16"/>
  <c r="P15" i="16"/>
  <c r="AU6" i="16"/>
  <c r="AS12" i="16"/>
  <c r="AS10" i="16"/>
  <c r="Q5" i="16"/>
  <c r="Q20" i="16"/>
  <c r="P6" i="16"/>
  <c r="AG3" i="16"/>
  <c r="AG25" i="16" s="1"/>
  <c r="P5" i="16"/>
  <c r="P16" i="16"/>
  <c r="P12" i="16"/>
  <c r="AQ4" i="16"/>
  <c r="AU11" i="16"/>
  <c r="AP11" i="16"/>
  <c r="Q11" i="16"/>
  <c r="AR15" i="16"/>
  <c r="P3" i="16"/>
  <c r="Q21" i="16"/>
  <c r="AP17" i="16"/>
  <c r="AP22" i="16"/>
  <c r="Q22" i="16"/>
  <c r="AR18" i="16"/>
  <c r="AU9" i="16"/>
  <c r="AS22" i="16"/>
  <c r="AS17" i="16"/>
  <c r="AU23" i="16"/>
  <c r="Q17" i="16"/>
  <c r="AS9" i="16"/>
  <c r="AU17" i="16"/>
  <c r="AP13" i="16"/>
  <c r="AP9" i="16"/>
  <c r="P8" i="16"/>
  <c r="AR23" i="16"/>
  <c r="P11" i="16"/>
  <c r="AQ16" i="16"/>
  <c r="AT3" i="16"/>
  <c r="U11" i="2"/>
  <c r="Q3" i="16"/>
  <c r="AQ3" i="16"/>
  <c r="AU3" i="16"/>
  <c r="P20" i="16"/>
  <c r="AG14" i="16"/>
  <c r="AP14" i="16"/>
  <c r="AR19" i="16"/>
  <c r="AR7" i="16"/>
  <c r="AG29" i="16"/>
  <c r="AZ21" i="16"/>
  <c r="AR21" i="16"/>
  <c r="AS8" i="16"/>
  <c r="AZ23" i="16"/>
  <c r="Q23" i="16"/>
  <c r="AG35" i="16"/>
  <c r="AR13" i="16"/>
  <c r="AP6" i="16"/>
  <c r="AQ10" i="16"/>
  <c r="AZ15" i="16"/>
  <c r="Q15" i="16"/>
  <c r="P17" i="16"/>
  <c r="AS13" i="16"/>
  <c r="P9" i="16"/>
  <c r="AQ9" i="16"/>
  <c r="AG16" i="16"/>
  <c r="AR16" i="16" s="1"/>
  <c r="AP16" i="16"/>
  <c r="AP10" i="16"/>
  <c r="AG10" i="16"/>
  <c r="AN6" i="16"/>
  <c r="AS6" i="16" s="1"/>
  <c r="AQ6" i="16"/>
  <c r="AZ11" i="16"/>
  <c r="AP23" i="16"/>
  <c r="AR20" i="16"/>
  <c r="Q19" i="16"/>
  <c r="AU13" i="16"/>
  <c r="AG27" i="16"/>
  <c r="AR5" i="16"/>
  <c r="Q4" i="16"/>
  <c r="AN21" i="16"/>
  <c r="AS21" i="16" s="1"/>
  <c r="AQ21" i="16"/>
  <c r="AP8" i="16"/>
  <c r="AG8" i="16"/>
  <c r="AG28" i="16"/>
  <c r="AR6" i="16"/>
  <c r="AS23" i="16"/>
  <c r="AU19" i="16"/>
  <c r="AZ13" i="16"/>
  <c r="Q13" i="16"/>
  <c r="AQ14" i="16"/>
  <c r="AR17" i="16"/>
  <c r="AR9" i="16"/>
  <c r="AG31" i="16"/>
  <c r="AQ7" i="16"/>
  <c r="AP12" i="16"/>
  <c r="AG12" i="16"/>
  <c r="AV21" i="16"/>
  <c r="AU21" i="16"/>
  <c r="AP18" i="16"/>
  <c r="AQ5" i="16"/>
  <c r="AR22" i="16"/>
  <c r="AP19" i="16"/>
  <c r="AP20" i="16"/>
  <c r="AZ19" i="16"/>
  <c r="AZ18" i="16"/>
  <c r="AP15" i="16"/>
  <c r="AZ8" i="16"/>
  <c r="Q8" i="16"/>
  <c r="Q6" i="16"/>
  <c r="P23" i="16"/>
  <c r="AQ12" i="16"/>
  <c r="AU22" i="16"/>
  <c r="AR11" i="16"/>
  <c r="AG33" i="16"/>
  <c r="AQ22" i="16"/>
  <c r="AV20" i="16"/>
  <c r="AU20" i="16"/>
  <c r="AQ8" i="16"/>
  <c r="AP5" i="16"/>
  <c r="AP4" i="16"/>
  <c r="AZ17" i="16"/>
  <c r="AQ23" i="16"/>
  <c r="AQ17" i="16"/>
  <c r="AZ9" i="16"/>
  <c r="Q9" i="16"/>
  <c r="AP7" i="16"/>
  <c r="AR4" i="16" l="1"/>
  <c r="AX4" i="16" s="1"/>
  <c r="V12" i="2" s="1"/>
  <c r="AX7" i="16"/>
  <c r="AR3" i="16"/>
  <c r="AX3" i="16" s="1"/>
  <c r="V11" i="2" s="1"/>
  <c r="AX18" i="16"/>
  <c r="AX11" i="16"/>
  <c r="AX15" i="16"/>
  <c r="AX19" i="16"/>
  <c r="AX21" i="16"/>
  <c r="AX22" i="16"/>
  <c r="AX6" i="16"/>
  <c r="AX23" i="16"/>
  <c r="AX9" i="16"/>
  <c r="AX17" i="16"/>
  <c r="AY1" i="16"/>
  <c r="AX1" i="16" s="1"/>
  <c r="AX16" i="16"/>
  <c r="AX13" i="16"/>
  <c r="AG32" i="16"/>
  <c r="AR10" i="16"/>
  <c r="AX10" i="16" s="1"/>
  <c r="AG34" i="16"/>
  <c r="AR12" i="16"/>
  <c r="AX12" i="16" s="1"/>
  <c r="AX5" i="16"/>
  <c r="V13" i="2" s="1"/>
  <c r="AG36" i="16"/>
  <c r="AR14" i="16"/>
  <c r="AX14" i="16" s="1"/>
  <c r="AG30" i="16"/>
  <c r="AR8" i="16"/>
  <c r="AX8" i="16" s="1"/>
  <c r="AX20" i="16"/>
  <c r="C6" i="2" l="1"/>
  <c r="N1" i="2" s="1"/>
</calcChain>
</file>

<file path=xl/sharedStrings.xml><?xml version="1.0" encoding="utf-8"?>
<sst xmlns="http://schemas.openxmlformats.org/spreadsheetml/2006/main" count="17750" uniqueCount="3192">
  <si>
    <t>Правила работы с калькулятором</t>
  </si>
  <si>
    <t>Данная версия поддерживает работу в версии Excel 2007 и позднее</t>
  </si>
  <si>
    <t>Данный калькулятор не является договором публичной оферты и служит, исключительно, в справочных целях для удобства расчёта заказа.</t>
  </si>
  <si>
    <t>Ячейки голубого цвета содержат формулы и не предусматривают изменений, белые -допускают внесение информации либо выбором из списка, либо вводом значений.</t>
  </si>
  <si>
    <t>Если модуль не предполагает наличие фасадов в столбце "Размер Ф №", будет отображен текст "0х0-0шт".</t>
  </si>
  <si>
    <t>Для удобства Вы можете скопировать артикул модуля и вставить в ячейку Бланка заказа.</t>
  </si>
  <si>
    <t>При выборе Пленки ПВХ можно обратиться к листу "Категории пленки ПВХ" , выбрать необходимую пленку, скопировать артикул из первого столбца и вставить в "БЛАНК ЗАКАЗА". Если в выборке отсутствует нужный декор пленки ПВХ - допускается выбрать любую пленку того же типа и коллекции (для расчета стоимости), а саму пленку согласовать с Вашим менеджером в момент заказа.</t>
  </si>
  <si>
    <t>Для плинтуса со вставной кромкой, кромка выбирается отдельно в фурнитуре, но надо занести количество кратно м.п. Сделано всплывающее примечание.</t>
  </si>
  <si>
    <t xml:space="preserve">Для точности занесения некоторые параметры имеют целочисленные значения 0-20, некоторые от 100 мм-3000 мм, но без ограничений по точности размера. </t>
  </si>
  <si>
    <t>Петли либо обычные, либо с доводчиком. Любая иная заказная фурнитура указывается отдельно в выборе фурнитуры или аксессуаров "Под заказ".</t>
  </si>
  <si>
    <t>Фасады в одной строке модуля изготавливаются с едиными параметрами толщины, артикула Пленки ПВХ и выбираемой фурнитуры.</t>
  </si>
  <si>
    <t>Если в столбце стоимости расчёта модулей появляется слово "Ошибка" , то это может значить, что заполнены не все ячейки данной строки, либо выбранная толщина фасада не соответствует выбранной серии модуля (16/19/22 мм).</t>
  </si>
  <si>
    <t>Направление текстуры Пленки ПВХ не влияет на цену, но обязательна в выборе для фиксации в заказе.</t>
  </si>
  <si>
    <t>Параметр наличия патины, а также её цвет влияет на цену. Поле должно быть заполнено в обязательном порядке. Патина наносится исключительно на матовые плёнки. Более подробную информацию о нанесении патины на конкретный тип плёнки можете узнать у Вашего менеджера.</t>
  </si>
  <si>
    <t>П.5. "Аксессуары"  - вспомогательный раздел для заведения абсолютно любых позиций. Цена данного раздела не учитывается и обговаривается индивидуально с менеджером. Поля открыты для свободного занесения.</t>
  </si>
  <si>
    <t>Лист "Для пометок" - не имеет блокировок и создан, исключительно, для удобства записей при работе с клиентом.</t>
  </si>
  <si>
    <t xml:space="preserve">Дорогие партнёры, 
если вы обнаружили какую-либо неточность или у Вас есть пожелания к будущим версиям калькулятора расчёта, 
просим сообщить Вашему менеджеру для создания наиболее удобного рабочего инструмента! </t>
  </si>
  <si>
    <t>Итого:</t>
  </si>
  <si>
    <t>Модули</t>
  </si>
  <si>
    <t>Числительные</t>
  </si>
  <si>
    <t>Пленки ПВХ</t>
  </si>
  <si>
    <t>Фасады</t>
  </si>
  <si>
    <t>ПАТИНА</t>
  </si>
  <si>
    <t>Направление текстуры</t>
  </si>
  <si>
    <t>Тип фасада</t>
  </si>
  <si>
    <t>Петли</t>
  </si>
  <si>
    <t>Направляющие</t>
  </si>
  <si>
    <t>Ручки</t>
  </si>
  <si>
    <t>Да/Нет</t>
  </si>
  <si>
    <t>Плинтуса</t>
  </si>
  <si>
    <t>Цоколя</t>
  </si>
  <si>
    <t>Столешницы</t>
  </si>
  <si>
    <t>Фартуки</t>
  </si>
  <si>
    <t>Кромка для столешниц</t>
  </si>
  <si>
    <t>ЛДСП</t>
  </si>
  <si>
    <t>Толщина</t>
  </si>
  <si>
    <t>Стекло</t>
  </si>
  <si>
    <t>Фурнитура</t>
  </si>
  <si>
    <t>1.</t>
  </si>
  <si>
    <t>Заказчик и дата заказа</t>
  </si>
  <si>
    <t>КВ-150</t>
  </si>
  <si>
    <t>Модерн</t>
  </si>
  <si>
    <t>Без патины</t>
  </si>
  <si>
    <t>Вертикально</t>
  </si>
  <si>
    <t>Глухой</t>
  </si>
  <si>
    <t>Без доводчика</t>
  </si>
  <si>
    <t>Шариковые</t>
  </si>
  <si>
    <t>Ручка FS-024 032 St светлый</t>
  </si>
  <si>
    <t>Да</t>
  </si>
  <si>
    <t>Плинтус АР 740/850 Аламбра 1269, 3000мм</t>
  </si>
  <si>
    <t>Цоколь 4000мм Н100 белый</t>
  </si>
  <si>
    <t>Столешница 3050х600х28 Аламбра 288Т</t>
  </si>
  <si>
    <t>Фартук 3050х600х4 Берилл бежевый 156 Г</t>
  </si>
  <si>
    <t>Кромка 3050х32 Дуб сонома светлый 3230/S</t>
  </si>
  <si>
    <t>Кроностар ДСП (16) Белая шагрень 2750х1830</t>
  </si>
  <si>
    <t>Газ-лифт  50H</t>
  </si>
  <si>
    <t>1.1</t>
  </si>
  <si>
    <t>Заказчик</t>
  </si>
  <si>
    <t>КВ-150/1</t>
  </si>
  <si>
    <t>Нимфа</t>
  </si>
  <si>
    <t>Коричневая</t>
  </si>
  <si>
    <t>Горизонтально</t>
  </si>
  <si>
    <t>Витрина</t>
  </si>
  <si>
    <t>С доводчиком</t>
  </si>
  <si>
    <t>Метабоксы</t>
  </si>
  <si>
    <t>Нет</t>
  </si>
  <si>
    <t>Плинтус АР 740/850 Берилл Семолина бежевый 1231, 3000мм</t>
  </si>
  <si>
    <t>Цоколь 4000мм Н100 дуб венге</t>
  </si>
  <si>
    <t>Столешница 3050х600х28 Королевский опал светлый слюда 707</t>
  </si>
  <si>
    <t>Фартук 3050х600х4 Венге 001</t>
  </si>
  <si>
    <t>Кромка 3050х32 Кантри 2047</t>
  </si>
  <si>
    <t>Газ-лифт Edson 60H</t>
  </si>
  <si>
    <t>1.2</t>
  </si>
  <si>
    <t>Дата заказа</t>
  </si>
  <si>
    <t>КВ-200</t>
  </si>
  <si>
    <t>Юнона</t>
  </si>
  <si>
    <t>Золото</t>
  </si>
  <si>
    <t>Плинтус АР 740/850 Гренобль 1279, 3000мм</t>
  </si>
  <si>
    <t>Цоколь 4000мм Н100 титан</t>
  </si>
  <si>
    <t>Столешница 3050х600х28 Королевский опал темный слюда 706</t>
  </si>
  <si>
    <t>Фартук 3050х600х4 Дуб Вотан 2052</t>
  </si>
  <si>
    <t>Кромка 3050х32 Метрополитан 2046</t>
  </si>
  <si>
    <t>Стекло Лакобель белый жемчуг 4мм (1013)</t>
  </si>
  <si>
    <t>Держатель зеркала</t>
  </si>
  <si>
    <t>1.3</t>
  </si>
  <si>
    <t>Номер заказа</t>
  </si>
  <si>
    <t>КВ-200/1</t>
  </si>
  <si>
    <t>Лира</t>
  </si>
  <si>
    <t>Серебро</t>
  </si>
  <si>
    <t>Ручка FS-074 160 St светлый</t>
  </si>
  <si>
    <t>Плинтус АР 740/850 Дуб Вотан 1387, 3000мм</t>
  </si>
  <si>
    <t>Столешница 3050х600х28 Новая Аляска Гренобль матовая 2848/S</t>
  </si>
  <si>
    <t>Фартук 3050х600х4 Дуб Сонома светлый 3230/S</t>
  </si>
  <si>
    <t>Кромка 3050х45х1 Дуб сонома светлый 3230/S</t>
  </si>
  <si>
    <t>Кроностар ДСП (16) Дуб девонширский 2750х1830</t>
  </si>
  <si>
    <t>Стекло Лакобель светло-бежевое 4мм (1015)</t>
  </si>
  <si>
    <t>Держатель зеркала 4мм прозрачный FS02PT</t>
  </si>
  <si>
    <t>1.4</t>
  </si>
  <si>
    <t>Себестоимость*, руб.</t>
  </si>
  <si>
    <t>КВ-250</t>
  </si>
  <si>
    <t>Артемида</t>
  </si>
  <si>
    <t>Плинтус АР 740/850 Дуб Сонома светлый 1245, 3000мм</t>
  </si>
  <si>
    <t>Столешница 3050х600х38 Дуб Вотан 2052</t>
  </si>
  <si>
    <t>Кромка 3050х45х1 Кантри 2047</t>
  </si>
  <si>
    <t>Кроностар ДСП (16) Дуб сонома 2750х1830</t>
  </si>
  <si>
    <t>Клипса под ЛДСП</t>
  </si>
  <si>
    <t>КВ-250/1</t>
  </si>
  <si>
    <t>Дриада</t>
  </si>
  <si>
    <t>Плинтус АР 740/850 Кантри 1325, 3000мм</t>
  </si>
  <si>
    <t>Столешница 3050х600х38 Дуб сонома светлый 3230/S</t>
  </si>
  <si>
    <t>Фартук 3050х600х4 Кантри 2047</t>
  </si>
  <si>
    <t>Кромка 3050х45х1 Королевский опал темный</t>
  </si>
  <si>
    <t>Кроностар ДСП (16) Орех Экко 2750х1830</t>
  </si>
  <si>
    <t>Стекло мателюкс  бронза 4 мм 2550х1605</t>
  </si>
  <si>
    <t>Клипса под пластик</t>
  </si>
  <si>
    <t>2.</t>
  </si>
  <si>
    <t>Кухонные модули</t>
  </si>
  <si>
    <t>КВ-300</t>
  </si>
  <si>
    <t>Леда</t>
  </si>
  <si>
    <t>Плинтус АР 740/850 Королевский опал светлый 1232, 3000мм</t>
  </si>
  <si>
    <t>Столешница 3050х600х38 Кантри 2047</t>
  </si>
  <si>
    <t>Фартук 3050х600х4 Метрополитан 2046</t>
  </si>
  <si>
    <t>Кромка 3050х45х1 Метрополитан 2046</t>
  </si>
  <si>
    <t>Кроностар ДСП (16) Серая шагрень 2750х1830</t>
  </si>
  <si>
    <t>Стекло тонированное в массе  бронза , 4мм</t>
  </si>
  <si>
    <t>Комплект для плинтуса</t>
  </si>
  <si>
    <t>Корпус</t>
  </si>
  <si>
    <t>Фасад №1</t>
  </si>
  <si>
    <t>Фасад №2</t>
  </si>
  <si>
    <t>Цена 
модулей, руб</t>
  </si>
  <si>
    <t>КВ-300/1</t>
  </si>
  <si>
    <t>Амелия I</t>
  </si>
  <si>
    <t>Ручка Алди С25 128мм металлик</t>
  </si>
  <si>
    <t>Плинтус АР 740/850 Королевский опал темный 1283, 3000мм</t>
  </si>
  <si>
    <t>Фартук 3050х600х4 Модена 050</t>
  </si>
  <si>
    <t>Кромка пластик 3000х32х1 Дуб Вотан 2052</t>
  </si>
  <si>
    <t>Кроностар ДСП (16) Ясень АНКОР светлый 2750х1830</t>
  </si>
  <si>
    <t>Зеркало Серебро 1605х2550</t>
  </si>
  <si>
    <t>Мойка круглая d510мм 0.8х180мм</t>
  </si>
  <si>
    <t>Артикул модуля</t>
  </si>
  <si>
    <t>Справочные Базовые габариты модуля (ВхШхГ)</t>
  </si>
  <si>
    <t>ФАКТ. ширина резинового модуля, мм</t>
  </si>
  <si>
    <t>Цвет корпуса</t>
  </si>
  <si>
    <t>Количество</t>
  </si>
  <si>
    <t>Артикул 
пленки</t>
  </si>
  <si>
    <t>Патина</t>
  </si>
  <si>
    <t>Название фрезеровки фасада</t>
  </si>
  <si>
    <t>Толщина фасада</t>
  </si>
  <si>
    <t>Размер Ф №1 (ВхШ- Кол.)</t>
  </si>
  <si>
    <t>Направление текстуры фасада №1</t>
  </si>
  <si>
    <t>Тип фасада   №1 глух./витр</t>
  </si>
  <si>
    <t>Наполнение витрины  №1</t>
  </si>
  <si>
    <t>Размер Ф №2 (ВхШ)</t>
  </si>
  <si>
    <t>Направление текстуры фасада №2</t>
  </si>
  <si>
    <t xml:space="preserve">Тип фасада №2: глух./витр  </t>
  </si>
  <si>
    <t>Наполнение витрины  №2</t>
  </si>
  <si>
    <t>Артикул ручки</t>
  </si>
  <si>
    <t>Количество ручек</t>
  </si>
  <si>
    <t>КВ-400</t>
  </si>
  <si>
    <t>Амелия V</t>
  </si>
  <si>
    <t>Ручка М.114,128 белый матовый</t>
  </si>
  <si>
    <t>Плинтус АР 740/850 Метрополитан 1321, 3000мм</t>
  </si>
  <si>
    <t>Столешница 3050х600х38 Метрополитан 2046</t>
  </si>
  <si>
    <t>Фартук 3050х600х4 Мрамор бежевый светлый 3038</t>
  </si>
  <si>
    <t>Кромка пластик 3000х32х1 Мрамор бежевый светлый 3038</t>
  </si>
  <si>
    <t>Мойка овальная 770х500мм 0.8х180мм</t>
  </si>
  <si>
    <t>2.1</t>
  </si>
  <si>
    <t>КВ-400/1</t>
  </si>
  <si>
    <t>Амелия VI</t>
  </si>
  <si>
    <t>Ручка скоба S-2010-32 хром матовый</t>
  </si>
  <si>
    <t>Плинтус АР 740/850 Мрамор бежевый светлый 1222, 3000мм</t>
  </si>
  <si>
    <t>Столешница 3050х600х38 Мрамор бежевый светлый 3038</t>
  </si>
  <si>
    <t>Фартук 3050х600х4 Мрамор Марквина белый 3028</t>
  </si>
  <si>
    <t>Кромка пластик 3000х32х1 Мрамор Марквина белый 3028</t>
  </si>
  <si>
    <t>Кроностар ДСП (16) Ясень шимо светлый 2750х1830</t>
  </si>
  <si>
    <t>Мойка прямоугольная 760х420мм 0.8х180мм</t>
  </si>
  <si>
    <t>2.2</t>
  </si>
  <si>
    <t>КВ-450</t>
  </si>
  <si>
    <t>Амелия VIII</t>
  </si>
  <si>
    <t>Плинтус АР 740/850 Мрамор Марквина белый 1255, 3000мм</t>
  </si>
  <si>
    <t>Столешница 3050х600х38 Мрамор Марквина белый 3028</t>
  </si>
  <si>
    <t>Фартук 3050х600х4 Мрамор Марквина серый слюда 694</t>
  </si>
  <si>
    <t>Кромка пластик 3000х32х1 Мрамор Марквина серый 694</t>
  </si>
  <si>
    <t>Мойка прямоугольная накладная 800х600мм 0.4х130мм, левая</t>
  </si>
  <si>
    <t>2.3</t>
  </si>
  <si>
    <t>КВ-450/1</t>
  </si>
  <si>
    <t>Амелия X</t>
  </si>
  <si>
    <t>Плинтус АР 740/850 Мрамор Марквина серый 1305, 3000мм</t>
  </si>
  <si>
    <t>Фартук 3050х600х4 Мрамор Марквина черный 3029</t>
  </si>
  <si>
    <t>Кромка пластик 3000х32х1 Мрамор Марквина черный 3029</t>
  </si>
  <si>
    <t>Увадрев ЛДСП (16) Белый (древесные поры) 2750х1830</t>
  </si>
  <si>
    <t>2.4</t>
  </si>
  <si>
    <t>КВ-500</t>
  </si>
  <si>
    <t>Амелия XII</t>
  </si>
  <si>
    <t>Плинтус АР 740/850 Мрамор Марквина черный 1371, 3000мм</t>
  </si>
  <si>
    <t>Столешница 3050х600х38 Мрамор Марквина черный 3029</t>
  </si>
  <si>
    <t>Фартук 3050х600х4 Новая Аляска 192</t>
  </si>
  <si>
    <t>Кромка пластик 3000х32х1 Умбрия 3046</t>
  </si>
  <si>
    <t>Петля накладная, 63 грамма, 2 пружинная, с МП и евровинтами</t>
  </si>
  <si>
    <t>2.5</t>
  </si>
  <si>
    <t>КВ-500/1</t>
  </si>
  <si>
    <t>Гелла I</t>
  </si>
  <si>
    <t>Плинтус АР 740/850 Серебро матовое 820, 3000мм</t>
  </si>
  <si>
    <t>Фартук 3050х600х4 Тростник 175</t>
  </si>
  <si>
    <t>Кромка пластик 3000х45х1 Дуб Вотан 2052</t>
  </si>
  <si>
    <t>Петля накладная, быстросъемная с доводчиком, с МП</t>
  </si>
  <si>
    <t>2.6</t>
  </si>
  <si>
    <t>КВ-500/11</t>
  </si>
  <si>
    <t>Афродита I</t>
  </si>
  <si>
    <t>Столешница СКИФ 3000х600х38 Берилл бежевый 156Г</t>
  </si>
  <si>
    <t>Фартук 3050х600х4 Умбрия 3046</t>
  </si>
  <si>
    <t>Кромка пластик 3000х45х1 Мрамор бежевый светлый 3038</t>
  </si>
  <si>
    <t>Сушилка 600мм белый</t>
  </si>
  <si>
    <t>2.7</t>
  </si>
  <si>
    <t>КВ-600</t>
  </si>
  <si>
    <t>Афродита VI</t>
  </si>
  <si>
    <t>Плинтус треугольный под кромку 32мм 3000мм</t>
  </si>
  <si>
    <t>Столешница СКИФ 3000х600х38 Венге 001</t>
  </si>
  <si>
    <t>Кромка пластик 3000х45х1 Мрамор Марквина белый 3028</t>
  </si>
  <si>
    <t>Сушилка 600мм хром</t>
  </si>
  <si>
    <t>2.8</t>
  </si>
  <si>
    <t>КВ-600/1</t>
  </si>
  <si>
    <t>Афродита XII</t>
  </si>
  <si>
    <t>Столешница СКИФ 3000х600х38 Калакатта 4030</t>
  </si>
  <si>
    <t>Кромка пластик 3000х45х1 Мрамор Марквина серый 694</t>
  </si>
  <si>
    <t>2.9</t>
  </si>
  <si>
    <t>КВ-600/11</t>
  </si>
  <si>
    <t>Веста I</t>
  </si>
  <si>
    <t>Столешница СКИФ 3000х600х38 Модена 050</t>
  </si>
  <si>
    <t>Кромка пластик 3000х45х1 Мрамор Марквина черный 3029</t>
  </si>
  <si>
    <t>Сушилка 800мм хром</t>
  </si>
  <si>
    <t>2.10</t>
  </si>
  <si>
    <t>КВ-600/22</t>
  </si>
  <si>
    <t>Дублин</t>
  </si>
  <si>
    <t>Столешница СКИФ 3000х600х38 Новая Аляска 192</t>
  </si>
  <si>
    <t>Кромка пластик 3000х50х1 Умбрия 3046</t>
  </si>
  <si>
    <t>Профиль для цоколя Н100 соединительный</t>
  </si>
  <si>
    <t>2.11</t>
  </si>
  <si>
    <t>КВ-600/33</t>
  </si>
  <si>
    <t>Афины</t>
  </si>
  <si>
    <t>Кромка пластик СКИФ 3000х50х1 Берилл бежевый 156Г</t>
  </si>
  <si>
    <t>Профиль для цоколя Н100 угловой универсальный 90 градусов</t>
  </si>
  <si>
    <t>2.12</t>
  </si>
  <si>
    <t>КВ-700</t>
  </si>
  <si>
    <t>Аврора I</t>
  </si>
  <si>
    <t>Кромка пластик СКИФ 3000х50х1 Венге 001</t>
  </si>
  <si>
    <t>Рейлинг для метабоксов 500мм</t>
  </si>
  <si>
    <t>2.13</t>
  </si>
  <si>
    <t>КВ-700/11</t>
  </si>
  <si>
    <t>АврораVI</t>
  </si>
  <si>
    <t>Кромка пластик СКИФ 3000х50х1 Калакатта 228</t>
  </si>
  <si>
    <t>2.14</t>
  </si>
  <si>
    <t>КВ-700/22</t>
  </si>
  <si>
    <t>Кромка пластик СКИФ 3000х50х1 Модена 050</t>
  </si>
  <si>
    <t>2.15</t>
  </si>
  <si>
    <t>КВ-700/33</t>
  </si>
  <si>
    <t>Кассандра</t>
  </si>
  <si>
    <t>Кромка пластик СКИФ 3000х50х1 Новая Аляска 192</t>
  </si>
  <si>
    <t>2.16</t>
  </si>
  <si>
    <t>КВ-800</t>
  </si>
  <si>
    <t>Рим</t>
  </si>
  <si>
    <t>Кромка пластик СКИФ 3000х50х1 Тросник 175</t>
  </si>
  <si>
    <t>2.17</t>
  </si>
  <si>
    <t>КВ-800/11</t>
  </si>
  <si>
    <t>Мадрид</t>
  </si>
  <si>
    <t>Кромка пластик СКИФ 32х1 Аламбра 288Т</t>
  </si>
  <si>
    <t>2.18</t>
  </si>
  <si>
    <t>КВ-800/22</t>
  </si>
  <si>
    <t>Прага</t>
  </si>
  <si>
    <t>Кромка пластик СКИФ 32х1 Берилл бежевый 156Г</t>
  </si>
  <si>
    <t>2.19</t>
  </si>
  <si>
    <t>КВ-800/33</t>
  </si>
  <si>
    <t>София</t>
  </si>
  <si>
    <t>2.20</t>
  </si>
  <si>
    <t>КВ-900</t>
  </si>
  <si>
    <t>Вена</t>
  </si>
  <si>
    <t>Кромка пластик СКИФ 32х1 Калакатта 228</t>
  </si>
  <si>
    <t>3.</t>
  </si>
  <si>
    <t>Столешница</t>
  </si>
  <si>
    <t>КВ-900/11</t>
  </si>
  <si>
    <t>Аврора X</t>
  </si>
  <si>
    <t>Кромка пластик СКИФ 32х1 Королевский опал 183О</t>
  </si>
  <si>
    <t>Наименование</t>
  </si>
  <si>
    <t>Декор/Услуга</t>
  </si>
  <si>
    <t>Еденица измерения</t>
  </si>
  <si>
    <r>
      <rPr>
        <b/>
        <sz val="9"/>
        <color theme="1"/>
        <rFont val="Calibri"/>
      </rPr>
      <t xml:space="preserve">Длина </t>
    </r>
    <r>
      <rPr>
        <b/>
        <sz val="9"/>
        <color rgb="FFFF0000"/>
        <rFont val="Calibri"/>
      </rPr>
      <t>100-3000 мм</t>
    </r>
  </si>
  <si>
    <r>
      <rPr>
        <b/>
        <sz val="9"/>
        <color theme="1"/>
        <rFont val="Calibri"/>
      </rPr>
      <t xml:space="preserve">Ширина </t>
    </r>
    <r>
      <rPr>
        <b/>
        <sz val="9"/>
        <color rgb="FFFF0000"/>
        <rFont val="Calibri"/>
      </rPr>
      <t>100-600 мм</t>
    </r>
  </si>
  <si>
    <t>Цена, руб</t>
  </si>
  <si>
    <t>Внимание!</t>
  </si>
  <si>
    <t>Примечание</t>
  </si>
  <si>
    <t>Сумма, руб</t>
  </si>
  <si>
    <t>КВ-900/22</t>
  </si>
  <si>
    <t>АврораХII</t>
  </si>
  <si>
    <t>Кромка пластик СКИФ 32х1 Королевский опал светлый 182О</t>
  </si>
  <si>
    <t>3.1</t>
  </si>
  <si>
    <t>Столешница 1</t>
  </si>
  <si>
    <t>м.п.</t>
  </si>
  <si>
    <t>КВ-900/33</t>
  </si>
  <si>
    <t>Веста ХI</t>
  </si>
  <si>
    <t>Кромка пластик СКИФ 32х1 Новая Аляска 192</t>
  </si>
  <si>
    <t>3.2</t>
  </si>
  <si>
    <t>Столешница 2</t>
  </si>
  <si>
    <t>КВС-600/11</t>
  </si>
  <si>
    <t>Гелла Х</t>
  </si>
  <si>
    <t>Кромка пластик СКИФ 32х1 Тросник 175</t>
  </si>
  <si>
    <t>3.3</t>
  </si>
  <si>
    <t>Столешница 3</t>
  </si>
  <si>
    <t>КВС-700/11</t>
  </si>
  <si>
    <t>Милан</t>
  </si>
  <si>
    <t>3.4</t>
  </si>
  <si>
    <t>Распил столешницы</t>
  </si>
  <si>
    <t>рез</t>
  </si>
  <si>
    <t>КВС-800/11</t>
  </si>
  <si>
    <t>Прованс</t>
  </si>
  <si>
    <t>3.5</t>
  </si>
  <si>
    <t>Кромление столешницы по торцу</t>
  </si>
  <si>
    <t>КВС-900/11</t>
  </si>
  <si>
    <t>Варшава</t>
  </si>
  <si>
    <t>3.6</t>
  </si>
  <si>
    <t>Еврозапил</t>
  </si>
  <si>
    <t>шт.</t>
  </si>
  <si>
    <t>КВ-600-360</t>
  </si>
  <si>
    <t>Вильнюс</t>
  </si>
  <si>
    <t>3.7</t>
  </si>
  <si>
    <t>Стеновая панель 1</t>
  </si>
  <si>
    <t>КВУ-600/1</t>
  </si>
  <si>
    <t>Таллин (Марсель)</t>
  </si>
  <si>
    <t>3.8</t>
  </si>
  <si>
    <t>Стеновая панель 2</t>
  </si>
  <si>
    <t>КВПУ-600.1/1</t>
  </si>
  <si>
    <t>Неаполь</t>
  </si>
  <si>
    <t>3.9</t>
  </si>
  <si>
    <t>Стеновая панель 3</t>
  </si>
  <si>
    <t>КВПУ-700.1/1</t>
  </si>
  <si>
    <t>Бостон</t>
  </si>
  <si>
    <t>3.10</t>
  </si>
  <si>
    <t>Распил стеновой панели</t>
  </si>
  <si>
    <t>КВПУ-800.1/1</t>
  </si>
  <si>
    <t>Ромбы</t>
  </si>
  <si>
    <t>3.11</t>
  </si>
  <si>
    <t>Плинтус</t>
  </si>
  <si>
    <t>КВПУ-600.2/1</t>
  </si>
  <si>
    <t>Соты</t>
  </si>
  <si>
    <t>3.12</t>
  </si>
  <si>
    <t>Цоколь</t>
  </si>
  <si>
    <t>КВПУ-700.2/1</t>
  </si>
  <si>
    <t>Черепица</t>
  </si>
  <si>
    <t>4.</t>
  </si>
  <si>
    <t>Фурнитура и материалы</t>
  </si>
  <si>
    <t>КВПУ-800.2/1</t>
  </si>
  <si>
    <t>Полоски</t>
  </si>
  <si>
    <t>Позиция</t>
  </si>
  <si>
    <t>Наименование фурнитуры</t>
  </si>
  <si>
    <t>КВР-300</t>
  </si>
  <si>
    <t>4.1</t>
  </si>
  <si>
    <t>Фурнитура 1</t>
  </si>
  <si>
    <t>КВ-9-150</t>
  </si>
  <si>
    <t>4.2</t>
  </si>
  <si>
    <t>Фурнитура 2</t>
  </si>
  <si>
    <t>КВ-9-150/1</t>
  </si>
  <si>
    <t>4.3</t>
  </si>
  <si>
    <t>Фурнитура 3</t>
  </si>
  <si>
    <t>КВ-9-200</t>
  </si>
  <si>
    <t>4.4</t>
  </si>
  <si>
    <t>Фурнитура 4</t>
  </si>
  <si>
    <t>КВ-9-200/1</t>
  </si>
  <si>
    <t>4.5</t>
  </si>
  <si>
    <t>Фурнитура 5</t>
  </si>
  <si>
    <t>КВ-9-250</t>
  </si>
  <si>
    <t>4.6</t>
  </si>
  <si>
    <t>Фурнитура 6</t>
  </si>
  <si>
    <t>КВ-9-250/1</t>
  </si>
  <si>
    <t>4.7</t>
  </si>
  <si>
    <t>Фурнитура 7</t>
  </si>
  <si>
    <t>КВ-9-300</t>
  </si>
  <si>
    <t>4.8</t>
  </si>
  <si>
    <t>Фурнитура 8</t>
  </si>
  <si>
    <t>КВ-9-300/1</t>
  </si>
  <si>
    <t>4.9</t>
  </si>
  <si>
    <t>Фурнитура 9</t>
  </si>
  <si>
    <t>КВ-9-400</t>
  </si>
  <si>
    <t>4.10</t>
  </si>
  <si>
    <t>Фурнитура 10</t>
  </si>
  <si>
    <t>КВ-9-400/1</t>
  </si>
  <si>
    <t>5.</t>
  </si>
  <si>
    <t>Аксессуары (не учтены в стоимости заказа)</t>
  </si>
  <si>
    <t>КВ-9-450</t>
  </si>
  <si>
    <t>КВ-9-450/1</t>
  </si>
  <si>
    <t>5.1</t>
  </si>
  <si>
    <t>Аксессуары 1</t>
  </si>
  <si>
    <t>КВ-9-500</t>
  </si>
  <si>
    <t>5.2</t>
  </si>
  <si>
    <t>Аксессуары 2</t>
  </si>
  <si>
    <t>КВ-9-500/1</t>
  </si>
  <si>
    <t>5.3</t>
  </si>
  <si>
    <t>Аксессуары 3</t>
  </si>
  <si>
    <t>КВ-9-500/11</t>
  </si>
  <si>
    <t>5.4</t>
  </si>
  <si>
    <t>Аксессуары 4</t>
  </si>
  <si>
    <t>КВ-9-600</t>
  </si>
  <si>
    <t>5.5</t>
  </si>
  <si>
    <t>Аксессуары 5</t>
  </si>
  <si>
    <t>КВ-9-600/1</t>
  </si>
  <si>
    <t>*Данный калькулятор не является договором публичной оферты и служит исключительно в справочных целях для удобства быстрого расчёта заказа.</t>
  </si>
  <si>
    <t>КВ-9-600/11</t>
  </si>
  <si>
    <t>КВ-9-700</t>
  </si>
  <si>
    <t>КВ-9-700/11</t>
  </si>
  <si>
    <t>КВ-9-800</t>
  </si>
  <si>
    <t>КВ-9-800/11</t>
  </si>
  <si>
    <t>КВ-9-900</t>
  </si>
  <si>
    <t>КВ-9-900/11</t>
  </si>
  <si>
    <t>КВ-9-600/22</t>
  </si>
  <si>
    <t>КВ-9-700/22</t>
  </si>
  <si>
    <t>КВ-9-800/22</t>
  </si>
  <si>
    <t>КВ-9-900/22</t>
  </si>
  <si>
    <t>КВС-9-600/11</t>
  </si>
  <si>
    <t>КВС-9-700/11</t>
  </si>
  <si>
    <t>КВС-9-800/11</t>
  </si>
  <si>
    <t>КВС-9-900/11</t>
  </si>
  <si>
    <t>КВУ-9-600/1</t>
  </si>
  <si>
    <t>КВПУ-9-600.1/1</t>
  </si>
  <si>
    <t>КВПУ-9-700.1/1</t>
  </si>
  <si>
    <t>КВПУ-9-800.1/1</t>
  </si>
  <si>
    <t>КВПУ-9-600.2/1</t>
  </si>
  <si>
    <t>КВПУ-9-700.2/1</t>
  </si>
  <si>
    <t>КВПУ-9-800.2/1</t>
  </si>
  <si>
    <t>КВР-9-300</t>
  </si>
  <si>
    <t>КН-150</t>
  </si>
  <si>
    <t>КН-200</t>
  </si>
  <si>
    <t>КН-250</t>
  </si>
  <si>
    <t>КН-300</t>
  </si>
  <si>
    <t>КН-400</t>
  </si>
  <si>
    <t>КН-450</t>
  </si>
  <si>
    <t>КН-500</t>
  </si>
  <si>
    <t>КН-150/1</t>
  </si>
  <si>
    <t>КН-200/1</t>
  </si>
  <si>
    <t>КН-250/1</t>
  </si>
  <si>
    <t>КН-300/1</t>
  </si>
  <si>
    <t>КН-400/1</t>
  </si>
  <si>
    <t>КН-450/1</t>
  </si>
  <si>
    <t>КН-500/1</t>
  </si>
  <si>
    <t>КН-500/11</t>
  </si>
  <si>
    <t>КН-400/2</t>
  </si>
  <si>
    <t>КН-450/2</t>
  </si>
  <si>
    <t>КН-500/2</t>
  </si>
  <si>
    <t>КН-400/3</t>
  </si>
  <si>
    <t>КН-450/3</t>
  </si>
  <si>
    <t>КН-500/3</t>
  </si>
  <si>
    <t>КН-400/4</t>
  </si>
  <si>
    <t>КН-450/4</t>
  </si>
  <si>
    <t>КН-500/4</t>
  </si>
  <si>
    <t>КН-400/2м</t>
  </si>
  <si>
    <t>КН-450/2м</t>
  </si>
  <si>
    <t>КН-500/2м</t>
  </si>
  <si>
    <t>КН-400/3м</t>
  </si>
  <si>
    <t>КН-450/3м</t>
  </si>
  <si>
    <t>КН-500/3м</t>
  </si>
  <si>
    <t>КН-400/4м</t>
  </si>
  <si>
    <t>КН-450/4м</t>
  </si>
  <si>
    <t>КН-500/4м</t>
  </si>
  <si>
    <t>КН-400/2-Antaro</t>
  </si>
  <si>
    <t>КН-400/2-Atira</t>
  </si>
  <si>
    <t>КН-450/2-Antaro</t>
  </si>
  <si>
    <t>КН-450/2-Atira</t>
  </si>
  <si>
    <t>КН-500/2-Antaro</t>
  </si>
  <si>
    <t>КН-500/2-Atiro</t>
  </si>
  <si>
    <t>КН-400/3-Antaro</t>
  </si>
  <si>
    <t>КН-400/3-Atira</t>
  </si>
  <si>
    <t>КН-450/3-Antaro</t>
  </si>
  <si>
    <t>КН-450/3-Atira</t>
  </si>
  <si>
    <t>КН-500/3-Antaro</t>
  </si>
  <si>
    <t>КН-500/3-Atira</t>
  </si>
  <si>
    <t>КН-400/4-Antaro</t>
  </si>
  <si>
    <t>КН-400/4-Atira</t>
  </si>
  <si>
    <t>КН-450/4-Antaro</t>
  </si>
  <si>
    <t>КН-450/4-Atira</t>
  </si>
  <si>
    <t>КН-500/4-Antaro</t>
  </si>
  <si>
    <t>КН-500/4-Atira</t>
  </si>
  <si>
    <t>КН-600</t>
  </si>
  <si>
    <t>КН-700</t>
  </si>
  <si>
    <t>КН-800</t>
  </si>
  <si>
    <t>КН-900</t>
  </si>
  <si>
    <t>КН-600/1</t>
  </si>
  <si>
    <t>КН-600/11</t>
  </si>
  <si>
    <t>КН-700/11</t>
  </si>
  <si>
    <t>КН-800/11</t>
  </si>
  <si>
    <t>КН-900/11</t>
  </si>
  <si>
    <t>КН-600/2</t>
  </si>
  <si>
    <t>КН-700/2</t>
  </si>
  <si>
    <t>КН-800/2</t>
  </si>
  <si>
    <t>КН-900/2</t>
  </si>
  <si>
    <t>КН-600/3</t>
  </si>
  <si>
    <t>КН-700/3</t>
  </si>
  <si>
    <t>КН-800/3</t>
  </si>
  <si>
    <t>КН-900/3</t>
  </si>
  <si>
    <t>КН-600/4</t>
  </si>
  <si>
    <t>КН-700/4</t>
  </si>
  <si>
    <t>КН-800/4</t>
  </si>
  <si>
    <t>КН-900/4</t>
  </si>
  <si>
    <t>КН-600/2м</t>
  </si>
  <si>
    <t>КН-700/2м</t>
  </si>
  <si>
    <t>КН-800/2м</t>
  </si>
  <si>
    <t>КН-900/2м</t>
  </si>
  <si>
    <t>КН-600/3м</t>
  </si>
  <si>
    <t>КН-700/3м</t>
  </si>
  <si>
    <t>КН-800/3м</t>
  </si>
  <si>
    <t>КН-900/3м</t>
  </si>
  <si>
    <t>КН-600/4м</t>
  </si>
  <si>
    <t>КН-700/4м</t>
  </si>
  <si>
    <t>КН-800/4м</t>
  </si>
  <si>
    <t>КН-900/4м</t>
  </si>
  <si>
    <t>КН-600/2-Antaro</t>
  </si>
  <si>
    <t>КН-600/2-Atira</t>
  </si>
  <si>
    <t>КН-700/2-Antaro</t>
  </si>
  <si>
    <t>КН-700/2-Atira</t>
  </si>
  <si>
    <t>КН-800/2-Antaro</t>
  </si>
  <si>
    <t>КН-800/2-Atira</t>
  </si>
  <si>
    <t>КН-900/2-Antaro</t>
  </si>
  <si>
    <t>КН-900/2-Atira</t>
  </si>
  <si>
    <t>КН-600/3-Antaro</t>
  </si>
  <si>
    <t>КН-600/3-Atira</t>
  </si>
  <si>
    <t>КН-700/3-Antaro</t>
  </si>
  <si>
    <t>КН-700/3-Atira</t>
  </si>
  <si>
    <t>КН-800/3-Antaro</t>
  </si>
  <si>
    <t>КН-800/3-Atira</t>
  </si>
  <si>
    <t>КН-900/3-Antaro</t>
  </si>
  <si>
    <t>КН-900/3-Atira</t>
  </si>
  <si>
    <t>КН-600/4-Antaro</t>
  </si>
  <si>
    <t>КН-600/4-Atira</t>
  </si>
  <si>
    <t>КН-700/4-Antaro</t>
  </si>
  <si>
    <t>КН-700/4-Atira</t>
  </si>
  <si>
    <t>КН-800/4-Antaro</t>
  </si>
  <si>
    <t>КН-800/4-Atira</t>
  </si>
  <si>
    <t>КН-900/4-Antaro</t>
  </si>
  <si>
    <t>КН-900/4-Atira</t>
  </si>
  <si>
    <t>КНМ-500/1</t>
  </si>
  <si>
    <t>КНМ-500/11</t>
  </si>
  <si>
    <t>КНМ-600/1</t>
  </si>
  <si>
    <t>КНМ-600/11</t>
  </si>
  <si>
    <t>КНМ-700/11</t>
  </si>
  <si>
    <t>КНМ-800/11</t>
  </si>
  <si>
    <t>КНМ-900/11</t>
  </si>
  <si>
    <t>КНД-600</t>
  </si>
  <si>
    <t>КНУ-1000.1</t>
  </si>
  <si>
    <t>КНУ-1000.2</t>
  </si>
  <si>
    <t>КНР-300.1</t>
  </si>
  <si>
    <t>КНР-300.2</t>
  </si>
  <si>
    <t>КП-600/1</t>
  </si>
  <si>
    <t>КП-600/1м</t>
  </si>
  <si>
    <t>КП-600/2</t>
  </si>
  <si>
    <t>КП-600/2м</t>
  </si>
  <si>
    <t>КП-9-600/1</t>
  </si>
  <si>
    <t>КП-9-600/1м</t>
  </si>
  <si>
    <t>КП-9-600/2</t>
  </si>
  <si>
    <t>КП-9-600/2м</t>
  </si>
  <si>
    <t>КВ-150-р</t>
  </si>
  <si>
    <t>КВ-150/1-р</t>
  </si>
  <si>
    <t>КВ-200-р</t>
  </si>
  <si>
    <t>DW 102-6T</t>
  </si>
  <si>
    <t>КВ-200/1-р</t>
  </si>
  <si>
    <t>КВ-250-р</t>
  </si>
  <si>
    <t>КВ-250/1-р</t>
  </si>
  <si>
    <t>КВ-300-р</t>
  </si>
  <si>
    <t>DW 302-6T</t>
  </si>
  <si>
    <t>КВ-300/1-р</t>
  </si>
  <si>
    <t>КВ-400-р</t>
  </si>
  <si>
    <t>КВ-400/1-р</t>
  </si>
  <si>
    <t>КВ-450-р</t>
  </si>
  <si>
    <t>КВ-450/1-р</t>
  </si>
  <si>
    <t>КВ-500-р</t>
  </si>
  <si>
    <t>КВ-500/1-р</t>
  </si>
  <si>
    <t>КВ-500/11-р</t>
  </si>
  <si>
    <t>КВ-600-р</t>
  </si>
  <si>
    <t>КВ-600/1-р</t>
  </si>
  <si>
    <t>DW 502-6T</t>
  </si>
  <si>
    <t>КВ-600/11-р</t>
  </si>
  <si>
    <t>КВ-600/22-р</t>
  </si>
  <si>
    <t>КВ-600/33-р</t>
  </si>
  <si>
    <t>КВ-700-р</t>
  </si>
  <si>
    <t>КВ-700/11-р</t>
  </si>
  <si>
    <t>КВ-700/22-р</t>
  </si>
  <si>
    <t>КВ-700/33-р</t>
  </si>
  <si>
    <t>КВ-800-р</t>
  </si>
  <si>
    <t>КВ-800/11-р</t>
  </si>
  <si>
    <t>КВ-800/22-р</t>
  </si>
  <si>
    <t>КВ-800/33-р</t>
  </si>
  <si>
    <t>КВ-900-р</t>
  </si>
  <si>
    <t>КВ-900/11-р</t>
  </si>
  <si>
    <t>КВ-900/22-р</t>
  </si>
  <si>
    <t>КВ-900/33-р</t>
  </si>
  <si>
    <t>КВ-600-360-р</t>
  </si>
  <si>
    <t>КН-150-р</t>
  </si>
  <si>
    <t>КН-200-р</t>
  </si>
  <si>
    <t>КН-250-р</t>
  </si>
  <si>
    <t>КН-300-р</t>
  </si>
  <si>
    <t>КН-400-р</t>
  </si>
  <si>
    <t>КН-450-р</t>
  </si>
  <si>
    <t>КН-500-р</t>
  </si>
  <si>
    <t>КН-150/1-р</t>
  </si>
  <si>
    <t>КН-200/1-р</t>
  </si>
  <si>
    <t>КН-250/1-р</t>
  </si>
  <si>
    <t>КН-300/1-р</t>
  </si>
  <si>
    <t>КН-400/1-р</t>
  </si>
  <si>
    <t>КН-450/1-р</t>
  </si>
  <si>
    <t>КН-500/1-р</t>
  </si>
  <si>
    <t>КН-500/11-р</t>
  </si>
  <si>
    <t>КН-400/2-р</t>
  </si>
  <si>
    <t>КН-450/2-р</t>
  </si>
  <si>
    <t>КН-500/2-р</t>
  </si>
  <si>
    <t>КН-400/3-р</t>
  </si>
  <si>
    <t>КН-450/3-р</t>
  </si>
  <si>
    <t>КН-500/3-р</t>
  </si>
  <si>
    <t>КН-400/4-р</t>
  </si>
  <si>
    <t>КН-450/4-р</t>
  </si>
  <si>
    <t>КН-500/4-р</t>
  </si>
  <si>
    <t>КН-400/2м-р</t>
  </si>
  <si>
    <t>КН-450/2м-р</t>
  </si>
  <si>
    <t>КН-500/2м-р</t>
  </si>
  <si>
    <t>КН-400/3м-р</t>
  </si>
  <si>
    <t>КН-450/3м-р</t>
  </si>
  <si>
    <t>КН-500/3м-р</t>
  </si>
  <si>
    <t>КН-400/4м-р</t>
  </si>
  <si>
    <t>КН-450/4м-р</t>
  </si>
  <si>
    <t>MCN 07081</t>
  </si>
  <si>
    <t>КН-500/4м-р</t>
  </si>
  <si>
    <t>MCN 07080</t>
  </si>
  <si>
    <t>КН-600-р</t>
  </si>
  <si>
    <t>MCN 07079</t>
  </si>
  <si>
    <t>КН-700-р</t>
  </si>
  <si>
    <t>КН-800-р</t>
  </si>
  <si>
    <t>КН-900-р</t>
  </si>
  <si>
    <t>КН-600/1-р</t>
  </si>
  <si>
    <t>КН-600/11-р</t>
  </si>
  <si>
    <t>КН-700/11-р</t>
  </si>
  <si>
    <t>КН-800/11-р</t>
  </si>
  <si>
    <t>КН-900/11-р</t>
  </si>
  <si>
    <t>КН-600/2-р</t>
  </si>
  <si>
    <t>КН-700/2-р</t>
  </si>
  <si>
    <t>КН-800/2-р</t>
  </si>
  <si>
    <t>КН-900/2-р</t>
  </si>
  <si>
    <t>КН-600/3-р</t>
  </si>
  <si>
    <t>КН-700/3-р</t>
  </si>
  <si>
    <t>КН-800/3-р</t>
  </si>
  <si>
    <t>КН-900/3-р</t>
  </si>
  <si>
    <t>КН-600/4-р</t>
  </si>
  <si>
    <t>КН-700/4-р</t>
  </si>
  <si>
    <t>КН-800/4-р</t>
  </si>
  <si>
    <t>КН-900/4-р</t>
  </si>
  <si>
    <t>КН-600/2м-р</t>
  </si>
  <si>
    <t>КН-700/2м-р</t>
  </si>
  <si>
    <t>КН-800/2м-р</t>
  </si>
  <si>
    <t>КН-900/2м-р</t>
  </si>
  <si>
    <t>КН-600/3м-р</t>
  </si>
  <si>
    <t>КН-700/3м-р</t>
  </si>
  <si>
    <t>КН-800/3м-р</t>
  </si>
  <si>
    <t>КН-900/3м-р</t>
  </si>
  <si>
    <t>КН-600/4м-р</t>
  </si>
  <si>
    <t>КН-700/4м-р</t>
  </si>
  <si>
    <t>КН-800/4м-р</t>
  </si>
  <si>
    <t>КН-900/4м-р</t>
  </si>
  <si>
    <t>КНМ-500/11-р</t>
  </si>
  <si>
    <t>КНМ-600/11-р</t>
  </si>
  <si>
    <t>КНМ-700/11-р</t>
  </si>
  <si>
    <t>КНМ-800/11-р</t>
  </si>
  <si>
    <t>КНМ-900/11-р</t>
  </si>
  <si>
    <t>MCF 78533</t>
  </si>
  <si>
    <t>MCF 0203-GCP</t>
  </si>
  <si>
    <t>MCF 97-02</t>
  </si>
  <si>
    <t>MCP 754869</t>
  </si>
  <si>
    <t>MCP 754853</t>
  </si>
  <si>
    <t>MCP 77754</t>
  </si>
  <si>
    <t>MCP 0019003G</t>
  </si>
  <si>
    <t>MCP 3005</t>
  </si>
  <si>
    <t>MCP 54501</t>
  </si>
  <si>
    <t>MCN 78534</t>
  </si>
  <si>
    <t>MCN 78544</t>
  </si>
  <si>
    <t>MCN 78539</t>
  </si>
  <si>
    <t>МСN 78540</t>
  </si>
  <si>
    <t>MCP 7055</t>
  </si>
  <si>
    <t>MCP 7061</t>
  </si>
  <si>
    <t>MCP 5037</t>
  </si>
  <si>
    <t>MCN 78558</t>
  </si>
  <si>
    <t>MCN 78556</t>
  </si>
  <si>
    <t>MCN 78554</t>
  </si>
  <si>
    <t>MCP 8038</t>
  </si>
  <si>
    <t>MCP 8010-2</t>
  </si>
  <si>
    <t>MCP 8011</t>
  </si>
  <si>
    <t>MCN 78548</t>
  </si>
  <si>
    <t>MCN 78536</t>
  </si>
  <si>
    <t>MCP 5030</t>
  </si>
  <si>
    <t>MCP 5029</t>
  </si>
  <si>
    <t>MCN 78030</t>
  </si>
  <si>
    <t>MCN 78542</t>
  </si>
  <si>
    <t>MCN 78543</t>
  </si>
  <si>
    <t>MCN 78510</t>
  </si>
  <si>
    <t>MCN 78530</t>
  </si>
  <si>
    <t>MCN 78529</t>
  </si>
  <si>
    <t>MCN 78528</t>
  </si>
  <si>
    <t>MCN 78508</t>
  </si>
  <si>
    <t>MCP 8058</t>
  </si>
  <si>
    <t>MCP 5034</t>
  </si>
  <si>
    <t>MCP 5036</t>
  </si>
  <si>
    <t>MCP 5035</t>
  </si>
  <si>
    <t>MCN 78505</t>
  </si>
  <si>
    <t>MCN 78504</t>
  </si>
  <si>
    <t>MCN 78503</t>
  </si>
  <si>
    <t>MCN 78501</t>
  </si>
  <si>
    <t>MCN 78506</t>
  </si>
  <si>
    <t>MCP 5032</t>
  </si>
  <si>
    <t>MCP 5021</t>
  </si>
  <si>
    <t>MCP 5024</t>
  </si>
  <si>
    <t>MCP 5022</t>
  </si>
  <si>
    <t>MCP 5023</t>
  </si>
  <si>
    <t>MCP 8053</t>
  </si>
  <si>
    <t>MCP 8009-2</t>
  </si>
  <si>
    <t>MCP 572</t>
  </si>
  <si>
    <t>MCN 78071</t>
  </si>
  <si>
    <t>MCN 78070</t>
  </si>
  <si>
    <t>МСN 78084</t>
  </si>
  <si>
    <t>MCP 8085</t>
  </si>
  <si>
    <t>MCN 77535</t>
  </si>
  <si>
    <t>MCN 77537</t>
  </si>
  <si>
    <t>MCN 77521</t>
  </si>
  <si>
    <t>MCN 77527</t>
  </si>
  <si>
    <t>MCN 77526</t>
  </si>
  <si>
    <t>MCN 77525</t>
  </si>
  <si>
    <t>MCN 77523</t>
  </si>
  <si>
    <t>MCN 77524</t>
  </si>
  <si>
    <t>MCN 77522</t>
  </si>
  <si>
    <t>MCN 77571</t>
  </si>
  <si>
    <t>MCN 77573</t>
  </si>
  <si>
    <t>MCN 77550</t>
  </si>
  <si>
    <t>МСС 97985</t>
  </si>
  <si>
    <t>МСС 97997</t>
  </si>
  <si>
    <t>МСС 97055</t>
  </si>
  <si>
    <t>МСС 78981</t>
  </si>
  <si>
    <t>МСС 97998</t>
  </si>
  <si>
    <t>МСС 97992</t>
  </si>
  <si>
    <t>МСС 97987</t>
  </si>
  <si>
    <t>МСС 97990</t>
  </si>
  <si>
    <t>МСС 97984</t>
  </si>
  <si>
    <t>МСС 97988</t>
  </si>
  <si>
    <t>МСС 97980</t>
  </si>
  <si>
    <t>МСС 97057</t>
  </si>
  <si>
    <t>МСС 97991</t>
  </si>
  <si>
    <t>МСС 97994</t>
  </si>
  <si>
    <t>МСС 97993</t>
  </si>
  <si>
    <t>МСС 97996</t>
  </si>
  <si>
    <t>МСС 97983</t>
  </si>
  <si>
    <t>МСС 97986</t>
  </si>
  <si>
    <t>МСС 97989</t>
  </si>
  <si>
    <t>МСС 97058</t>
  </si>
  <si>
    <t>МСС 97995</t>
  </si>
  <si>
    <t>MCS 51942</t>
  </si>
  <si>
    <t>MCN 78515</t>
  </si>
  <si>
    <t>РоялВуд Арктик 07</t>
  </si>
  <si>
    <t>РоялВуд Безе 08</t>
  </si>
  <si>
    <t>РоялВуд Белый 05</t>
  </si>
  <si>
    <t>РоялВуд Голубой 18</t>
  </si>
  <si>
    <t>РоялВуд Джинс 94</t>
  </si>
  <si>
    <t>РоялВуд Кофе 10</t>
  </si>
  <si>
    <t>РоялВуд Светлый 99</t>
  </si>
  <si>
    <t>РоялВуд Синий 96</t>
  </si>
  <si>
    <r>
      <rPr>
        <sz val="18"/>
        <color rgb="FF0F243E"/>
        <rFont val="Calibri"/>
      </rPr>
      <t>Серия Стандарт:</t>
    </r>
    <r>
      <rPr>
        <sz val="12"/>
        <color rgb="FF0F243E"/>
        <rFont val="Calibri"/>
      </rPr>
      <t xml:space="preserve">  Модерн, Нимфа, Юнона, Лира, Артемида, Дриада, Леда                          </t>
    </r>
  </si>
  <si>
    <t>Толщина МДФ</t>
  </si>
  <si>
    <t>16 мм</t>
  </si>
  <si>
    <t>19 мм</t>
  </si>
  <si>
    <t>Коллекция пленок ПВХ</t>
  </si>
  <si>
    <t>Коллекция №1</t>
  </si>
  <si>
    <t>Коллекция №2</t>
  </si>
  <si>
    <t>Коллекция №3</t>
  </si>
  <si>
    <t>Пленка ПВХ</t>
  </si>
  <si>
    <t>Пленка ПВХ + патина</t>
  </si>
  <si>
    <r>
      <rPr>
        <sz val="18"/>
        <color rgb="FF0F243E"/>
        <rFont val="Calibri"/>
      </rPr>
      <t>Серия Комфорт:</t>
    </r>
    <r>
      <rPr>
        <sz val="12"/>
        <color rgb="FF0F243E"/>
        <rFont val="Calibri"/>
      </rPr>
      <t xml:space="preserve">  Амелия I, Амелия V, Амелия VI, Амелия VIII, Амелия X, Амелия XII, Гелла I</t>
    </r>
  </si>
  <si>
    <r>
      <rPr>
        <sz val="18"/>
        <color rgb="FF0F243E"/>
        <rFont val="Calibri"/>
      </rPr>
      <t>Серия Элегант:</t>
    </r>
    <r>
      <rPr>
        <sz val="12"/>
        <color rgb="FF0F243E"/>
        <rFont val="Calibri"/>
      </rPr>
      <t xml:space="preserve">   Афродита I, Афродита VI, Афродита XII, Веста I, Дублин, Афины</t>
    </r>
  </si>
  <si>
    <r>
      <rPr>
        <sz val="18"/>
        <color rgb="FF0F243E"/>
        <rFont val="Calibri"/>
      </rPr>
      <t>Серия Премиум</t>
    </r>
    <r>
      <rPr>
        <sz val="12"/>
        <color rgb="FF0F243E"/>
        <rFont val="Calibri"/>
      </rPr>
      <t>:  Аврора I, АврораVI, Грация I,  Кассандра,  Марш*, Ретро, Массив, Кирпич</t>
    </r>
  </si>
  <si>
    <t>16 мм.</t>
  </si>
  <si>
    <t>19 мм.</t>
  </si>
  <si>
    <r>
      <rPr>
        <sz val="18"/>
        <color rgb="FF0F243E"/>
        <rFont val="Calibri"/>
      </rPr>
      <t xml:space="preserve">Серия Премиум + </t>
    </r>
    <r>
      <rPr>
        <sz val="12"/>
        <color rgb="FF0F243E"/>
        <rFont val="Calibri"/>
      </rPr>
      <t xml:space="preserve">:   Рим, Мадрид, Прага, София, Вена, Аврора X, АврораХII, Веста ХI, Гелла Х, Милан, Прованс, Авиньон***,  Тулуза***, Дижон*, Лион*, Орлеан*, Руан*, Витраж, Диагональ*, Комби*, Радуга*        </t>
    </r>
  </si>
  <si>
    <r>
      <rPr>
        <sz val="18"/>
        <color rgb="FF0F243E"/>
        <rFont val="Calibri"/>
      </rPr>
      <t>Серия Элит</t>
    </r>
    <r>
      <rPr>
        <sz val="10"/>
        <color rgb="FF0F243E"/>
        <rFont val="Calibri"/>
      </rPr>
      <t>:</t>
    </r>
    <r>
      <rPr>
        <sz val="11"/>
        <color rgb="FF0F243E"/>
        <rFont val="Calibri"/>
      </rPr>
      <t xml:space="preserve">   </t>
    </r>
    <r>
      <rPr>
        <sz val="12"/>
        <color rgb="FF0F243E"/>
        <rFont val="Calibri"/>
      </rPr>
      <t>Варшава, Вильнюс, Марсель, Неаполь, Бостон</t>
    </r>
  </si>
  <si>
    <t>22 мм.</t>
  </si>
  <si>
    <t>Матовые пленки</t>
  </si>
  <si>
    <r>
      <rPr>
        <sz val="18"/>
        <color rgb="FF0F243E"/>
        <rFont val="Calibri"/>
      </rPr>
      <t>Серия Волна:</t>
    </r>
    <r>
      <rPr>
        <sz val="10"/>
        <color rgb="FF0F243E"/>
        <rFont val="Calibri"/>
      </rPr>
      <t xml:space="preserve">    </t>
    </r>
    <r>
      <rPr>
        <sz val="12"/>
        <color rgb="FF0F243E"/>
        <rFont val="Calibri"/>
      </rPr>
      <t>Волна 1, Волна 2, Волна 3, Волна 4, Волна 5, Волна 6, Волна 7</t>
    </r>
  </si>
  <si>
    <r>
      <rPr>
        <sz val="18"/>
        <color rgb="FF0F243E"/>
        <rFont val="Calibri"/>
      </rPr>
      <t>Серия ИР:</t>
    </r>
    <r>
      <rPr>
        <sz val="12"/>
        <color rgb="FF0F243E"/>
        <rFont val="Calibri"/>
      </rPr>
      <t xml:space="preserve">  ИР1,ИР2, ИР3</t>
    </r>
  </si>
  <si>
    <t>Список пленок ПВХ по категориям</t>
  </si>
  <si>
    <t>Данный список будет добавляться с обновлениями.</t>
  </si>
  <si>
    <r>
      <rPr>
        <b/>
        <sz val="11"/>
        <color theme="1"/>
        <rFont val="Calibri"/>
      </rPr>
      <t xml:space="preserve">Артикул </t>
    </r>
    <r>
      <rPr>
        <b/>
        <sz val="11"/>
        <color rgb="FFFF0000"/>
        <rFont val="Calibri"/>
      </rPr>
      <t>(Можно скопировать и вставить в выбоку фасада)</t>
    </r>
  </si>
  <si>
    <t>Наименование пленки</t>
  </si>
  <si>
    <t>Тип пленки</t>
  </si>
  <si>
    <t>Коллекция</t>
  </si>
  <si>
    <t>Поставщик</t>
  </si>
  <si>
    <t>191 (DM120-6T)</t>
  </si>
  <si>
    <t>Белый Глянцевый 191 (DM120-6T)</t>
  </si>
  <si>
    <t>Глянцевый</t>
  </si>
  <si>
    <t>ЕТС</t>
  </si>
  <si>
    <t>DM 101-6Т</t>
  </si>
  <si>
    <t>Белый Глянцевый DM 101-6Т</t>
  </si>
  <si>
    <t>Белоснежный Глянцевый 320</t>
  </si>
  <si>
    <t>G802</t>
  </si>
  <si>
    <t>Оранжевый Глянцевый G802</t>
  </si>
  <si>
    <t>G980</t>
  </si>
  <si>
    <t>Черный Глянцевый G980</t>
  </si>
  <si>
    <t>G105</t>
  </si>
  <si>
    <t>Кофе с молоком Глянцевый G105</t>
  </si>
  <si>
    <t>G302</t>
  </si>
  <si>
    <t>Ваниль Глянцевый G302</t>
  </si>
  <si>
    <t>G753</t>
  </si>
  <si>
    <t>Лайм Глянцевый G753</t>
  </si>
  <si>
    <t>G104</t>
  </si>
  <si>
    <t>Красный Глянцевый G104</t>
  </si>
  <si>
    <t>G804</t>
  </si>
  <si>
    <t>Трава Глянцевый G804</t>
  </si>
  <si>
    <t>G305</t>
  </si>
  <si>
    <t>Кофе Глянцевый G305</t>
  </si>
  <si>
    <t>DM403-6T</t>
  </si>
  <si>
    <t>Бордо Глянцевый DM403-6T</t>
  </si>
  <si>
    <t>DM 535-6TA</t>
  </si>
  <si>
    <t>Какао Глянцевый DM 535-6TA</t>
  </si>
  <si>
    <t>DM 891-6Т</t>
  </si>
  <si>
    <t>Шоколад Глянцевый DM 891-6Т</t>
  </si>
  <si>
    <t>043-2</t>
  </si>
  <si>
    <t>Белый матовый 043-2</t>
  </si>
  <si>
    <t>Матовый</t>
  </si>
  <si>
    <t>M101</t>
  </si>
  <si>
    <t>Белый Металлик M101</t>
  </si>
  <si>
    <t>Металлик</t>
  </si>
  <si>
    <t>Кремовый Металлик 187</t>
  </si>
  <si>
    <t>Шампань Металлик DW 502-6T</t>
  </si>
  <si>
    <t>Кофе Металлик 189</t>
  </si>
  <si>
    <t>DW202B-6T</t>
  </si>
  <si>
    <t>Оранжевый Металлик DW202B-6T</t>
  </si>
  <si>
    <t>DW402B-6T</t>
  </si>
  <si>
    <t>Розовый суперМеталлик DW402B-6T</t>
  </si>
  <si>
    <t>DW401-6T</t>
  </si>
  <si>
    <t>Красный Металлик DW401-6T</t>
  </si>
  <si>
    <t>DW302-6T</t>
  </si>
  <si>
    <t>Зелень Металлик DW302-6T</t>
  </si>
  <si>
    <t>М403-6Т</t>
  </si>
  <si>
    <t>Гранат Металлик М403-6Т</t>
  </si>
  <si>
    <t>DW803-6T</t>
  </si>
  <si>
    <t>Серый Металлик DW803-6T</t>
  </si>
  <si>
    <t>Стальной Металлик 201</t>
  </si>
  <si>
    <t>DW804-6T</t>
  </si>
  <si>
    <t>Синий Металлик DW804-6T</t>
  </si>
  <si>
    <t>М980</t>
  </si>
  <si>
    <t>Черный Металлик М980</t>
  </si>
  <si>
    <t>М201</t>
  </si>
  <si>
    <t>Сирень Металлик М201</t>
  </si>
  <si>
    <t>Жемчужное сияние 193</t>
  </si>
  <si>
    <t>Брилиантовое сияние 172</t>
  </si>
  <si>
    <t>Каштановое сияние 169</t>
  </si>
  <si>
    <t>Аметистовое сияние 173</t>
  </si>
  <si>
    <t>Рубиновое сияние 175</t>
  </si>
  <si>
    <t>Лазурное сияние 176</t>
  </si>
  <si>
    <t>Розовое сияние 174</t>
  </si>
  <si>
    <t>Бетон Монблан 299</t>
  </si>
  <si>
    <t>Бетон Хафит 301</t>
  </si>
  <si>
    <t>Бетон Бромо 300</t>
  </si>
  <si>
    <t>Аконит софт 560</t>
  </si>
  <si>
    <t>Сантьяго софт 561</t>
  </si>
  <si>
    <t>Палома софт 562</t>
  </si>
  <si>
    <t>Лотос софт 569</t>
  </si>
  <si>
    <t>SF-004</t>
  </si>
  <si>
    <t xml:space="preserve">Mokko Матовый SF-004 </t>
  </si>
  <si>
    <t>Дуб Кремовый 168</t>
  </si>
  <si>
    <t>Дуб Аквамарин 162</t>
  </si>
  <si>
    <t>Дуб Адриатика 160</t>
  </si>
  <si>
    <t>Дуб Сливочный 164</t>
  </si>
  <si>
    <t>Дуб Арктика 161</t>
  </si>
  <si>
    <t>Дуб Болотный 165</t>
  </si>
  <si>
    <t>СКАНДИ Жасмин</t>
  </si>
  <si>
    <t>СКАНДИ Айвори</t>
  </si>
  <si>
    <t>СКАНДИ Муска</t>
  </si>
  <si>
    <t>СКАНДИ Имбирь</t>
  </si>
  <si>
    <t>СКАНДИ Тмин</t>
  </si>
  <si>
    <t xml:space="preserve">СКАНДИ Графит </t>
  </si>
  <si>
    <t xml:space="preserve">477-1 </t>
  </si>
  <si>
    <t>ECO Джелато</t>
  </si>
  <si>
    <t xml:space="preserve">482-1 </t>
  </si>
  <si>
    <t>ECO Крема</t>
  </si>
  <si>
    <t xml:space="preserve">485-1 </t>
  </si>
  <si>
    <t>ECO Ферро</t>
  </si>
  <si>
    <t>Дуб Арктика</t>
  </si>
  <si>
    <t>Дуб Сливочный</t>
  </si>
  <si>
    <t>Дуб Кремовый</t>
  </si>
  <si>
    <t>Дуб Мокко</t>
  </si>
  <si>
    <t>Дуб Пудра</t>
  </si>
  <si>
    <t>Дуб Антрацит</t>
  </si>
  <si>
    <t>Дуб Адриатика</t>
  </si>
  <si>
    <t>Дуб Аквамарин</t>
  </si>
  <si>
    <t>Дуб Болотный</t>
  </si>
  <si>
    <t xml:space="preserve">Дуб Терракот </t>
  </si>
  <si>
    <t>Ясень браш софт белый</t>
  </si>
  <si>
    <t>Ясень браш софт беж</t>
  </si>
  <si>
    <t>Ясень браш софт крем</t>
  </si>
  <si>
    <t>Ясень браш софт какао</t>
  </si>
  <si>
    <t>Ясень браш софт синий</t>
  </si>
  <si>
    <t>Ясень браш софт титан</t>
  </si>
  <si>
    <t>D01.101</t>
  </si>
  <si>
    <t>Грунт-пленка под покраску</t>
  </si>
  <si>
    <t>Экостиль</t>
  </si>
  <si>
    <t>D01.103</t>
  </si>
  <si>
    <t>Супермат Белый Ледяной</t>
  </si>
  <si>
    <t>D01.104</t>
  </si>
  <si>
    <t>Супермат Розовая Лаванда</t>
  </si>
  <si>
    <t>D01.105</t>
  </si>
  <si>
    <t>Супермат Айвори</t>
  </si>
  <si>
    <t>D01.106</t>
  </si>
  <si>
    <t>Супермат Голубые Сумерки</t>
  </si>
  <si>
    <t>D01.107</t>
  </si>
  <si>
    <t>Супермат Зеленая Мята</t>
  </si>
  <si>
    <t>D01.108</t>
  </si>
  <si>
    <t>Супермат Капучино</t>
  </si>
  <si>
    <t>D01.109</t>
  </si>
  <si>
    <t>Супермат Кашемир</t>
  </si>
  <si>
    <t>D01.110</t>
  </si>
  <si>
    <t>Супермат Трюфель</t>
  </si>
  <si>
    <t>D01.111</t>
  </si>
  <si>
    <t>Супермат Серый Оникс</t>
  </si>
  <si>
    <t>D01.112</t>
  </si>
  <si>
    <t>Супермат Синий Коралл</t>
  </si>
  <si>
    <t>D01.113</t>
  </si>
  <si>
    <t>Супермат Кирпично-Корич.</t>
  </si>
  <si>
    <t>D01.114</t>
  </si>
  <si>
    <t>Супермат Зелено-серый шалфей</t>
  </si>
  <si>
    <t>D01.115</t>
  </si>
  <si>
    <t>Супермат Синее олово</t>
  </si>
  <si>
    <t>D01.116</t>
  </si>
  <si>
    <t>Супермат Серый брикет</t>
  </si>
  <si>
    <t>D01.117</t>
  </si>
  <si>
    <t>Супермат Голубая ель</t>
  </si>
  <si>
    <t>D01.118</t>
  </si>
  <si>
    <t>Супермат Серый янтарь</t>
  </si>
  <si>
    <t>D01.119</t>
  </si>
  <si>
    <t>Супермат Зеленый лист</t>
  </si>
  <si>
    <t>D02.201</t>
  </si>
  <si>
    <t>Дуб Каньон натуральный</t>
  </si>
  <si>
    <t>D02.202</t>
  </si>
  <si>
    <t>Дуб Сонома</t>
  </si>
  <si>
    <t>D02.203</t>
  </si>
  <si>
    <t>Дуб Сонома Трюфель</t>
  </si>
  <si>
    <t>D02.204</t>
  </si>
  <si>
    <t>Дуб Каньон Темный</t>
  </si>
  <si>
    <t>D02.206</t>
  </si>
  <si>
    <t>Античный Песчаный</t>
  </si>
  <si>
    <t>D02.208</t>
  </si>
  <si>
    <t>Дуб Галифакс Белый Синхро</t>
  </si>
  <si>
    <t>D02.209</t>
  </si>
  <si>
    <t>Дуб Галифакс Натуральный Синхро</t>
  </si>
  <si>
    <t>D02.210</t>
  </si>
  <si>
    <t>Дуб Галифакс Табак Синхро</t>
  </si>
  <si>
    <t>D03.320</t>
  </si>
  <si>
    <t>Премьер Крашеное Дерево Графит</t>
  </si>
  <si>
    <t>D03.321</t>
  </si>
  <si>
    <t>Премьер Крашеное Дерево Пирл Грей</t>
  </si>
  <si>
    <t>D03.322</t>
  </si>
  <si>
    <t>Премьер Крашеное Дерево Белый</t>
  </si>
  <si>
    <t>D03.323</t>
  </si>
  <si>
    <t>Премьер Крашеное Дерево Рид Грин</t>
  </si>
  <si>
    <t>D03.330</t>
  </si>
  <si>
    <t>Премиум Белый глянец Маргарита</t>
  </si>
  <si>
    <t>D03.331</t>
  </si>
  <si>
    <t>Ноче Лукка натуральный</t>
  </si>
  <si>
    <t>S01.401</t>
  </si>
  <si>
    <t>Суперсофт белоснежный</t>
  </si>
  <si>
    <t>S01.402</t>
  </si>
  <si>
    <t>Суперсофт белый бархат</t>
  </si>
  <si>
    <t>S01.403</t>
  </si>
  <si>
    <t>Суперсофт Снег</t>
  </si>
  <si>
    <t>S01.404</t>
  </si>
  <si>
    <t>Суперсофт Молочный</t>
  </si>
  <si>
    <t>S01.405</t>
  </si>
  <si>
    <t>Суперсофт Панакота</t>
  </si>
  <si>
    <t>S01.406</t>
  </si>
  <si>
    <t>Суперсофт Тирамиссу</t>
  </si>
  <si>
    <t>S01.407</t>
  </si>
  <si>
    <t>Суперсофт Мерино</t>
  </si>
  <si>
    <t>S01.408</t>
  </si>
  <si>
    <t>Суперсофт Сантьяго</t>
  </si>
  <si>
    <t>S01.409</t>
  </si>
  <si>
    <t>Суперсофт Фарфор</t>
  </si>
  <si>
    <t>S01.411</t>
  </si>
  <si>
    <t>Суперсофт Пудровый</t>
  </si>
  <si>
    <t>S01.412</t>
  </si>
  <si>
    <t>Суперсофт Фламинго</t>
  </si>
  <si>
    <t>S01.413</t>
  </si>
  <si>
    <t>Суперсофт Кремовый</t>
  </si>
  <si>
    <t>S01.414</t>
  </si>
  <si>
    <t>Суперсофт Ирис</t>
  </si>
  <si>
    <t>S01.415</t>
  </si>
  <si>
    <t>Суперсофт Нео</t>
  </si>
  <si>
    <t>S01.416</t>
  </si>
  <si>
    <t>Суперсофт Грей</t>
  </si>
  <si>
    <t>S01.417</t>
  </si>
  <si>
    <t>Суперсофт Серый</t>
  </si>
  <si>
    <t>S01.418</t>
  </si>
  <si>
    <t>Суперсофт Фисташка</t>
  </si>
  <si>
    <t>S01.419</t>
  </si>
  <si>
    <t>Суперсофт Голубой</t>
  </si>
  <si>
    <t>S01.420</t>
  </si>
  <si>
    <t>Суперсофт Платина</t>
  </si>
  <si>
    <t>S01.421</t>
  </si>
  <si>
    <t>Суперсофт Анис</t>
  </si>
  <si>
    <t>S01.422</t>
  </si>
  <si>
    <t>Суперсофт Стекло серое</t>
  </si>
  <si>
    <t>S01.423</t>
  </si>
  <si>
    <t>Суперсофт Амаретти</t>
  </si>
  <si>
    <t>S01.424</t>
  </si>
  <si>
    <t>Суперсофт Лофт</t>
  </si>
  <si>
    <t>S01.425</t>
  </si>
  <si>
    <t>Суперсофт Серый Дым</t>
  </si>
  <si>
    <t>S01.426</t>
  </si>
  <si>
    <t>Суперсофт Графит</t>
  </si>
  <si>
    <t>S01.427</t>
  </si>
  <si>
    <t>Суперсофт Дарк грей</t>
  </si>
  <si>
    <t>S01.428</t>
  </si>
  <si>
    <t>Суперсофт Антрацит</t>
  </si>
  <si>
    <t>S01.429</t>
  </si>
  <si>
    <t>Суперсофт Аквамарин</t>
  </si>
  <si>
    <t>S01.430</t>
  </si>
  <si>
    <t>Суперсофт Пурпурный</t>
  </si>
  <si>
    <t>S01.431</t>
  </si>
  <si>
    <t>Суперсофт Индиго</t>
  </si>
  <si>
    <t>S01.432</t>
  </si>
  <si>
    <t>Суперсофт Черный</t>
  </si>
  <si>
    <t>S02.501</t>
  </si>
  <si>
    <t>Софт Белый (Бланж)</t>
  </si>
  <si>
    <t>S02.502</t>
  </si>
  <si>
    <t>Софт Фиджи</t>
  </si>
  <si>
    <t>S02.503</t>
  </si>
  <si>
    <t>Софт Холодный лед</t>
  </si>
  <si>
    <t>S02.504</t>
  </si>
  <si>
    <t>Софт Молочный</t>
  </si>
  <si>
    <t>S02.505</t>
  </si>
  <si>
    <t>Софт Белый нубук</t>
  </si>
  <si>
    <t>S02.506</t>
  </si>
  <si>
    <t>Софт Крем</t>
  </si>
  <si>
    <t>S02.507</t>
  </si>
  <si>
    <t>Софт Айвори нубук</t>
  </si>
  <si>
    <t>S02.508</t>
  </si>
  <si>
    <t>Софт Бежевый нубук</t>
  </si>
  <si>
    <t>S02.509</t>
  </si>
  <si>
    <t>Софт Латте</t>
  </si>
  <si>
    <t>S02.510</t>
  </si>
  <si>
    <t>Софт Кремовый латте</t>
  </si>
  <si>
    <t>S02.511</t>
  </si>
  <si>
    <t>Софт Лайт грей</t>
  </si>
  <si>
    <t>S02.512</t>
  </si>
  <si>
    <t>Софт Лаванда светлая (Сицилия)</t>
  </si>
  <si>
    <t>S02.513</t>
  </si>
  <si>
    <t>Софт Мартини</t>
  </si>
  <si>
    <t>S02.514</t>
  </si>
  <si>
    <t>Софт Рубелит</t>
  </si>
  <si>
    <t>S02.515</t>
  </si>
  <si>
    <t>Софт Стамбул</t>
  </si>
  <si>
    <t>S02.516</t>
  </si>
  <si>
    <t>Софт Бисквит</t>
  </si>
  <si>
    <t>S02.517</t>
  </si>
  <si>
    <t>Софт Какао нубук</t>
  </si>
  <si>
    <t>S02.518</t>
  </si>
  <si>
    <t>Софт Оливин</t>
  </si>
  <si>
    <t>S02.519</t>
  </si>
  <si>
    <t>Софт Пикрит</t>
  </si>
  <si>
    <t>S02.520</t>
  </si>
  <si>
    <t>Софт Риолит</t>
  </si>
  <si>
    <t>S02.521</t>
  </si>
  <si>
    <t>Софт Мокко</t>
  </si>
  <si>
    <t>S02.522</t>
  </si>
  <si>
    <t>Софт Браун</t>
  </si>
  <si>
    <t>S02.523</t>
  </si>
  <si>
    <t>Софт Базальт</t>
  </si>
  <si>
    <t>S02.524</t>
  </si>
  <si>
    <t>Софт Альпа</t>
  </si>
  <si>
    <t>S02.525</t>
  </si>
  <si>
    <t>Софт Селенит</t>
  </si>
  <si>
    <t>S02.526</t>
  </si>
  <si>
    <t>Софт Монблан</t>
  </si>
  <si>
    <t>S02.527</t>
  </si>
  <si>
    <t>Софт Антарктида</t>
  </si>
  <si>
    <t>S02.528</t>
  </si>
  <si>
    <t>Софт Колеано</t>
  </si>
  <si>
    <t>S02.529</t>
  </si>
  <si>
    <t>Софт Нефрит</t>
  </si>
  <si>
    <t>S02.530</t>
  </si>
  <si>
    <t>Софт Мармарис</t>
  </si>
  <si>
    <t>S02.531</t>
  </si>
  <si>
    <t>Софт Макарун</t>
  </si>
  <si>
    <t>S02.532</t>
  </si>
  <si>
    <t>Софт Миррис</t>
  </si>
  <si>
    <t>S02.533</t>
  </si>
  <si>
    <t>Софт Моти</t>
  </si>
  <si>
    <t>S02.537</t>
  </si>
  <si>
    <t>Софт Барфи</t>
  </si>
  <si>
    <t>S02.538</t>
  </si>
  <si>
    <t>Софт Грей нубук</t>
  </si>
  <si>
    <t>S02.539</t>
  </si>
  <si>
    <t>Софт Гиннесс</t>
  </si>
  <si>
    <t>S02.540</t>
  </si>
  <si>
    <t>Софт Дарк Графит</t>
  </si>
  <si>
    <t>S02.541</t>
  </si>
  <si>
    <t>Софт Графитовый</t>
  </si>
  <si>
    <t>S02.542</t>
  </si>
  <si>
    <t>Софт Графит нубук</t>
  </si>
  <si>
    <t>S02.543</t>
  </si>
  <si>
    <t>Софт Темный Океан</t>
  </si>
  <si>
    <t>S03.301</t>
  </si>
  <si>
    <t>Белый фактурный</t>
  </si>
  <si>
    <t>S03.302</t>
  </si>
  <si>
    <t>Милк фактурный</t>
  </si>
  <si>
    <t>S03.303</t>
  </si>
  <si>
    <t>Лаванда фактурная</t>
  </si>
  <si>
    <t>S03.304</t>
  </si>
  <si>
    <t>Серый фактурный</t>
  </si>
  <si>
    <t>S03.305</t>
  </si>
  <si>
    <t>Мята фактурная</t>
  </si>
  <si>
    <t>S03.306</t>
  </si>
  <si>
    <t>Муссон фактурный</t>
  </si>
  <si>
    <t>G04.601</t>
  </si>
  <si>
    <t>Платина перламутр</t>
  </si>
  <si>
    <t>G04.602</t>
  </si>
  <si>
    <t>Белый холодный Глянцевый</t>
  </si>
  <si>
    <t>G04.603</t>
  </si>
  <si>
    <t>Белый теплый Глянцевый</t>
  </si>
  <si>
    <t>G04.605</t>
  </si>
  <si>
    <t>Кофе с молоком Глянцевый</t>
  </si>
  <si>
    <t>G04.606</t>
  </si>
  <si>
    <t>Серый Глянцевый</t>
  </si>
  <si>
    <t>G04.607</t>
  </si>
  <si>
    <t>Мята Глянцевый</t>
  </si>
  <si>
    <t>G04.608</t>
  </si>
  <si>
    <t>Лаванда Глянцевый</t>
  </si>
  <si>
    <t>G04.609</t>
  </si>
  <si>
    <t>Графит Глянцевый</t>
  </si>
  <si>
    <t>W01.201</t>
  </si>
  <si>
    <t>Ель Карпатская</t>
  </si>
  <si>
    <t>W01.202</t>
  </si>
  <si>
    <t>Дуб Антик</t>
  </si>
  <si>
    <t>W01.203</t>
  </si>
  <si>
    <t>Орех Кантри</t>
  </si>
  <si>
    <t>W01.204</t>
  </si>
  <si>
    <t>Тиковое дерево</t>
  </si>
  <si>
    <t>W01.205</t>
  </si>
  <si>
    <t>Итальянский орех</t>
  </si>
  <si>
    <t>W01.206</t>
  </si>
  <si>
    <t>Осина белоснежная</t>
  </si>
  <si>
    <t>W01.207</t>
  </si>
  <si>
    <t>Ясень жемчужный</t>
  </si>
  <si>
    <t>W01.208</t>
  </si>
  <si>
    <t>Арктик</t>
  </si>
  <si>
    <t>W01.209</t>
  </si>
  <si>
    <t>Авери</t>
  </si>
  <si>
    <t>W01.210</t>
  </si>
  <si>
    <t>Стоун</t>
  </si>
  <si>
    <t>W01.212</t>
  </si>
  <si>
    <t>Деним</t>
  </si>
  <si>
    <t>W01.213</t>
  </si>
  <si>
    <t>Кантри лаванда</t>
  </si>
  <si>
    <t>W01.214</t>
  </si>
  <si>
    <t>Кантри маренго</t>
  </si>
  <si>
    <t>W01.215</t>
  </si>
  <si>
    <t>Кантри мята</t>
  </si>
  <si>
    <t>W01.216</t>
  </si>
  <si>
    <t>Кантри серый</t>
  </si>
  <si>
    <t>W01.217</t>
  </si>
  <si>
    <t>Ясень тауп</t>
  </si>
  <si>
    <t>W01.218</t>
  </si>
  <si>
    <t>Тополь сизый</t>
  </si>
  <si>
    <t>W01.219</t>
  </si>
  <si>
    <t>Липа Таун</t>
  </si>
  <si>
    <t>W01.220</t>
  </si>
  <si>
    <t>Ель антик</t>
  </si>
  <si>
    <t>W01.221</t>
  </si>
  <si>
    <t>Палисандр рио</t>
  </si>
  <si>
    <t>W01.222</t>
  </si>
  <si>
    <t>Палисандр амазония</t>
  </si>
  <si>
    <t>W01.223</t>
  </si>
  <si>
    <t>Карельская береза</t>
  </si>
  <si>
    <t>W01.224</t>
  </si>
  <si>
    <t>Дуб белый вотан</t>
  </si>
  <si>
    <t>W01.225</t>
  </si>
  <si>
    <t>Дуб серый вотан</t>
  </si>
  <si>
    <t>W01.226</t>
  </si>
  <si>
    <t>Дуб русый вотан</t>
  </si>
  <si>
    <t>W01.227</t>
  </si>
  <si>
    <t>Софора давиди</t>
  </si>
  <si>
    <t>W01.228</t>
  </si>
  <si>
    <t>Софора бакери</t>
  </si>
  <si>
    <t>W01.230</t>
  </si>
  <si>
    <t>Доломит</t>
  </si>
  <si>
    <t>W01.231</t>
  </si>
  <si>
    <t>Травертин</t>
  </si>
  <si>
    <t>W01.232</t>
  </si>
  <si>
    <t>Диабаз</t>
  </si>
  <si>
    <t>W01.233</t>
  </si>
  <si>
    <t>Белый опал</t>
  </si>
  <si>
    <t>W01.234</t>
  </si>
  <si>
    <t>Серый опал</t>
  </si>
  <si>
    <t>W01.235</t>
  </si>
  <si>
    <t>Бетон серый</t>
  </si>
  <si>
    <t>W01.236</t>
  </si>
  <si>
    <t>Бетон темный</t>
  </si>
  <si>
    <t>W01.237</t>
  </si>
  <si>
    <t>Бетон светлый</t>
  </si>
  <si>
    <t>W01.238</t>
  </si>
  <si>
    <t>Джинс светлый</t>
  </si>
  <si>
    <t>W01.239</t>
  </si>
  <si>
    <t>Джинс серый</t>
  </si>
  <si>
    <t>S02.547</t>
  </si>
  <si>
    <t>Шарли светлый</t>
  </si>
  <si>
    <t>S02.546</t>
  </si>
  <si>
    <t>Шарли бриз</t>
  </si>
  <si>
    <t>S02.548</t>
  </si>
  <si>
    <t>Шарли green</t>
  </si>
  <si>
    <t>S02.545</t>
  </si>
  <si>
    <t>Шарли терракота</t>
  </si>
  <si>
    <t>S02.549</t>
  </si>
  <si>
    <t>Шарли белый</t>
  </si>
  <si>
    <t>S02.550</t>
  </si>
  <si>
    <t>Шарли синий</t>
  </si>
  <si>
    <t>S03.307</t>
  </si>
  <si>
    <t>Белый софт рельеф</t>
  </si>
  <si>
    <t>S03.308</t>
  </si>
  <si>
    <t>Серый софт рельеф</t>
  </si>
  <si>
    <t>S03.309</t>
  </si>
  <si>
    <t>Мирт софт рельеф</t>
  </si>
  <si>
    <t>S03.310</t>
  </si>
  <si>
    <t>Керамика софт рельеф</t>
  </si>
  <si>
    <t>S02.552</t>
  </si>
  <si>
    <t>Белый софт матовый</t>
  </si>
  <si>
    <t>Терракота софт матовый</t>
  </si>
  <si>
    <t>S02.551</t>
  </si>
  <si>
    <t>Гранит софт матовый</t>
  </si>
  <si>
    <t>S02.704</t>
  </si>
  <si>
    <t>Палермо</t>
  </si>
  <si>
    <t>S02.705</t>
  </si>
  <si>
    <t>Манила</t>
  </si>
  <si>
    <t>S02.706</t>
  </si>
  <si>
    <t>Сагаста</t>
  </si>
  <si>
    <t>S02.703</t>
  </si>
  <si>
    <t>Найроби</t>
  </si>
  <si>
    <t>S02.707</t>
  </si>
  <si>
    <t>Берлин</t>
  </si>
  <si>
    <t>S02.702</t>
  </si>
  <si>
    <t>Денвер</t>
  </si>
  <si>
    <t>S02.701</t>
  </si>
  <si>
    <t>Токио</t>
  </si>
  <si>
    <t>S02.708</t>
  </si>
  <si>
    <t>Камерун</t>
  </si>
  <si>
    <t>S02.709</t>
  </si>
  <si>
    <t>Конго</t>
  </si>
  <si>
    <t>S02.710</t>
  </si>
  <si>
    <t>Мали</t>
  </si>
  <si>
    <t>S02.711</t>
  </si>
  <si>
    <t>Намибия</t>
  </si>
  <si>
    <t>S02.712</t>
  </si>
  <si>
    <t>Сеул</t>
  </si>
  <si>
    <t>S02.713</t>
  </si>
  <si>
    <t>Пекин</t>
  </si>
  <si>
    <t>S02.714</t>
  </si>
  <si>
    <t>Рио</t>
  </si>
  <si>
    <t>S02.715</t>
  </si>
  <si>
    <t>Лиссабон</t>
  </si>
  <si>
    <t>S02.716</t>
  </si>
  <si>
    <t>S02.717</t>
  </si>
  <si>
    <t>S02.718</t>
  </si>
  <si>
    <t>Ницца</t>
  </si>
  <si>
    <t>S02.720</t>
  </si>
  <si>
    <t>веллюто бьянко</t>
  </si>
  <si>
    <t>S02.725</t>
  </si>
  <si>
    <t>веллюто джелато</t>
  </si>
  <si>
    <t>S02.722</t>
  </si>
  <si>
    <t>веллюто ванила</t>
  </si>
  <si>
    <t>S02.723</t>
  </si>
  <si>
    <t>веллюто латте</t>
  </si>
  <si>
    <t>S02.724</t>
  </si>
  <si>
    <t>веллюто мокко</t>
  </si>
  <si>
    <t>веллюто гляссе</t>
  </si>
  <si>
    <t>S02.726</t>
  </si>
  <si>
    <t>веллюто крема</t>
  </si>
  <si>
    <t>S02.727</t>
  </si>
  <si>
    <t>веллюто капучино</t>
  </si>
  <si>
    <t>S02.728</t>
  </si>
  <si>
    <t>веллюто кофе</t>
  </si>
  <si>
    <t>S02.729</t>
  </si>
  <si>
    <t>веллюто ферро</t>
  </si>
  <si>
    <t>S02.730</t>
  </si>
  <si>
    <t>веллюто оскуро</t>
  </si>
  <si>
    <t>S02.731</t>
  </si>
  <si>
    <t>веллюто фисташка</t>
  </si>
  <si>
    <t>S02.732</t>
  </si>
  <si>
    <t>веллюто авокадо</t>
  </si>
  <si>
    <t>S02.733</t>
  </si>
  <si>
    <t>веллюто гриджио</t>
  </si>
  <si>
    <t>S02.734</t>
  </si>
  <si>
    <t>веллюто терракот</t>
  </si>
  <si>
    <t>W01.821</t>
  </si>
  <si>
    <t>дуб флагстафф натуральный</t>
  </si>
  <si>
    <t>W01.822</t>
  </si>
  <si>
    <t>дуб флагстафф беленый</t>
  </si>
  <si>
    <t>W01.823</t>
  </si>
  <si>
    <t>дуб флагстафф песочный</t>
  </si>
  <si>
    <t>W01.621</t>
  </si>
  <si>
    <t>дуб пудра</t>
  </si>
  <si>
    <t>W01.622</t>
  </si>
  <si>
    <t>дуб мокко</t>
  </si>
  <si>
    <t>W01.623</t>
  </si>
  <si>
    <t>дуб антрацит</t>
  </si>
  <si>
    <t>W01.830</t>
  </si>
  <si>
    <t>Сканди жасмин</t>
  </si>
  <si>
    <t>W01.831</t>
  </si>
  <si>
    <t>Сканди айвори</t>
  </si>
  <si>
    <t>W01.832</t>
  </si>
  <si>
    <t>Сканди мускат</t>
  </si>
  <si>
    <t>W01.833</t>
  </si>
  <si>
    <t>Сканди имбирь</t>
  </si>
  <si>
    <t>W01.834</t>
  </si>
  <si>
    <t>Сканди тмин</t>
  </si>
  <si>
    <t>W01.835</t>
  </si>
  <si>
    <t>Сканди графит</t>
  </si>
  <si>
    <t>W01.825</t>
  </si>
  <si>
    <t>W01.824</t>
  </si>
  <si>
    <t>W01.826</t>
  </si>
  <si>
    <t>W01.601</t>
  </si>
  <si>
    <t>Чесура светлая</t>
  </si>
  <si>
    <t>W01.602</t>
  </si>
  <si>
    <t>Чесура темная</t>
  </si>
  <si>
    <t>W01.606</t>
  </si>
  <si>
    <t>Марморино светлый</t>
  </si>
  <si>
    <t>W01.604</t>
  </si>
  <si>
    <t>Марморино серый</t>
  </si>
  <si>
    <t>W01.605</t>
  </si>
  <si>
    <t>Марморино шелк</t>
  </si>
  <si>
    <t>W01.603</t>
  </si>
  <si>
    <t>Марморино темный</t>
  </si>
  <si>
    <t>W01.531</t>
  </si>
  <si>
    <t>Дюна норд</t>
  </si>
  <si>
    <t>W01.532</t>
  </si>
  <si>
    <t>Дюна бриз</t>
  </si>
  <si>
    <t>W01.533</t>
  </si>
  <si>
    <t>Дюна мистраль</t>
  </si>
  <si>
    <t>W01.534</t>
  </si>
  <si>
    <t>Дюна солано</t>
  </si>
  <si>
    <t>W01.535</t>
  </si>
  <si>
    <t>Дюна муссон</t>
  </si>
  <si>
    <t>W01.610</t>
  </si>
  <si>
    <t>Мрамор черный</t>
  </si>
  <si>
    <t>W01.611</t>
  </si>
  <si>
    <t>Мрамор византийский</t>
  </si>
  <si>
    <t>W01.612</t>
  </si>
  <si>
    <t>Мрамор античный</t>
  </si>
  <si>
    <t>W01.613</t>
  </si>
  <si>
    <t>Мрамор греческий</t>
  </si>
  <si>
    <t>МСP 0019091</t>
  </si>
  <si>
    <t>Белая шагрень</t>
  </si>
  <si>
    <t>MCP 0540</t>
  </si>
  <si>
    <t>Платина шагрень</t>
  </si>
  <si>
    <t>MCP 0541</t>
  </si>
  <si>
    <t>Безе шагрень</t>
  </si>
  <si>
    <t>MCP 0222096</t>
  </si>
  <si>
    <t>Черный крап</t>
  </si>
  <si>
    <t>MCP 0021091</t>
  </si>
  <si>
    <t>Желтый матовый</t>
  </si>
  <si>
    <t>MCP 0017028</t>
  </si>
  <si>
    <t>Розовая шагрень</t>
  </si>
  <si>
    <t>MCP 0018091</t>
  </si>
  <si>
    <t>Сирень шагрень</t>
  </si>
  <si>
    <t>МСЕ 110 / МС 83258</t>
  </si>
  <si>
    <t>Асфальт (Сталь шагрень)</t>
  </si>
  <si>
    <t>МСЕ 3875 / МСЕ 111</t>
  </si>
  <si>
    <t>Штормовое море</t>
  </si>
  <si>
    <t>MCP 0543</t>
  </si>
  <si>
    <t>Шампань шагрень</t>
  </si>
  <si>
    <t>Indigo</t>
  </si>
  <si>
    <t>MCG 101-6T</t>
  </si>
  <si>
    <t>Белый Глянцевый</t>
  </si>
  <si>
    <t>MCG 120-6T</t>
  </si>
  <si>
    <t>МСР 3045</t>
  </si>
  <si>
    <t>Крем Глянцевый</t>
  </si>
  <si>
    <t>МСG 836-6Т</t>
  </si>
  <si>
    <t>Бежевый Глянцевый</t>
  </si>
  <si>
    <t>MCG 35 G</t>
  </si>
  <si>
    <t>Ваниль Глянцевый</t>
  </si>
  <si>
    <t>МСМ 3043</t>
  </si>
  <si>
    <t>Ваниль Глянцевый (аналог 35G)</t>
  </si>
  <si>
    <t>Сталь Глянцевый</t>
  </si>
  <si>
    <t>MCG 501-6T</t>
  </si>
  <si>
    <t>MCP 0511003G</t>
  </si>
  <si>
    <t>Мокко Глянцевый</t>
  </si>
  <si>
    <t>MCG 503-6T</t>
  </si>
  <si>
    <t>Кофе Глянцевый</t>
  </si>
  <si>
    <t>MCG 089-6T</t>
  </si>
  <si>
    <t>Черный Глянцевый</t>
  </si>
  <si>
    <t>MCG 027</t>
  </si>
  <si>
    <t>Красный Глянцевый</t>
  </si>
  <si>
    <t>MCP 0031003 G</t>
  </si>
  <si>
    <t>Yellow river</t>
  </si>
  <si>
    <t>MCG 201-6Т</t>
  </si>
  <si>
    <t>Желтый Глянцевый</t>
  </si>
  <si>
    <t>МСP 0032003 G</t>
  </si>
  <si>
    <t>Orange</t>
  </si>
  <si>
    <t>Неон Глянцевый (Лайм Глянцевый)</t>
  </si>
  <si>
    <t>MCP 0008003 G</t>
  </si>
  <si>
    <t>Синий Глянцевый</t>
  </si>
  <si>
    <t>MCP 0503703</t>
  </si>
  <si>
    <t>Фиолетовый Глянцевый</t>
  </si>
  <si>
    <t>MCG 429-6T</t>
  </si>
  <si>
    <t>Виолетта Глянцевый</t>
  </si>
  <si>
    <t>MCP 54502</t>
  </si>
  <si>
    <t>Фиалка Глянцевый (аналог Виолетта гл)</t>
  </si>
  <si>
    <t>MCG 1027</t>
  </si>
  <si>
    <t>Баклажан Глянцевый</t>
  </si>
  <si>
    <t>MCG 406-6Т</t>
  </si>
  <si>
    <t>Бордо Глянцевый</t>
  </si>
  <si>
    <t>MCP 0503203</t>
  </si>
  <si>
    <t>Пурпур Глянцевый</t>
  </si>
  <si>
    <t>MCP 0226028</t>
  </si>
  <si>
    <t>Urban spice (PMM 73)</t>
  </si>
  <si>
    <t>МСМе 9516</t>
  </si>
  <si>
    <t>Оранж Металлик матовый</t>
  </si>
  <si>
    <t>МСМе 9525 Н</t>
  </si>
  <si>
    <t>Зеленый Металлик матовый</t>
  </si>
  <si>
    <t>Galaxy Ice</t>
  </si>
  <si>
    <t>Galaxy Violet</t>
  </si>
  <si>
    <t>MCM 101-6T</t>
  </si>
  <si>
    <t>Белый мет,</t>
  </si>
  <si>
    <t>MCM 801-6T</t>
  </si>
  <si>
    <t>Серебристый мет,</t>
  </si>
  <si>
    <t>MCM 803-6T</t>
  </si>
  <si>
    <t>Серый мет,</t>
  </si>
  <si>
    <t>MCM 502-6T / MCM 54825</t>
  </si>
  <si>
    <t>Шампань мет, / Золото мет,</t>
  </si>
  <si>
    <t>MCM 501-6T</t>
  </si>
  <si>
    <t>Мокрый песок мет,</t>
  </si>
  <si>
    <t>MCM 54824</t>
  </si>
  <si>
    <t>Горчица мет,(аналог Мокрый песок мет)</t>
  </si>
  <si>
    <t>MMG 54807</t>
  </si>
  <si>
    <t>Терракот мет,</t>
  </si>
  <si>
    <t>MCM 201-6T</t>
  </si>
  <si>
    <t>Желтый мет,</t>
  </si>
  <si>
    <t>MCM 202-6T</t>
  </si>
  <si>
    <t>Оранж мет,</t>
  </si>
  <si>
    <t>MСM 5480</t>
  </si>
  <si>
    <t>Морковный мет, (аналог Оранж 202-6Т)</t>
  </si>
  <si>
    <t>MСМ 54810</t>
  </si>
  <si>
    <t>Салатовый мет,</t>
  </si>
  <si>
    <t>MCM 302-6T</t>
  </si>
  <si>
    <t>MCM 54834 / 41</t>
  </si>
  <si>
    <t>Зеленое яблоко мет (Олива мет, )</t>
  </si>
  <si>
    <t>MCM 405-6T</t>
  </si>
  <si>
    <t>Лиловый мет,</t>
  </si>
  <si>
    <t>MCM 42</t>
  </si>
  <si>
    <t>Арбуз мет</t>
  </si>
  <si>
    <t>MCM 54818</t>
  </si>
  <si>
    <t>Гранат мет, (аналог Гранат 403-6Т)</t>
  </si>
  <si>
    <t>MCM 902В-6T</t>
  </si>
  <si>
    <t>Черника мет</t>
  </si>
  <si>
    <t>MCM 308-6T</t>
  </si>
  <si>
    <t>Голубой мет</t>
  </si>
  <si>
    <t>MCM 303-6T</t>
  </si>
  <si>
    <t>Морская волна мет, / Лазурный мет гл</t>
  </si>
  <si>
    <t>MCM 804-6T / 54829</t>
  </si>
  <si>
    <t>Синий Металлик глянец</t>
  </si>
  <si>
    <t>MCM 088-6T</t>
  </si>
  <si>
    <t>Хамелеон звездная ночь мет,</t>
  </si>
  <si>
    <t>MMG 54801</t>
  </si>
  <si>
    <t>Антрацит мет (аналог Черный мет)</t>
  </si>
  <si>
    <t>MCM 089-6T</t>
  </si>
  <si>
    <t>Черный мет,</t>
  </si>
  <si>
    <t>MCD 108</t>
  </si>
  <si>
    <t>Белый ясень</t>
  </si>
  <si>
    <t>MCD 75100</t>
  </si>
  <si>
    <t>Белое дерево</t>
  </si>
  <si>
    <t>MCD 75101 / 109-GW</t>
  </si>
  <si>
    <t>MCD 21001-06 А</t>
  </si>
  <si>
    <t>Клен</t>
  </si>
  <si>
    <t>MCD 60426</t>
  </si>
  <si>
    <t>Клен перламутровый</t>
  </si>
  <si>
    <t>MCD 30903-03</t>
  </si>
  <si>
    <t>Грецкий орех</t>
  </si>
  <si>
    <t>MCP 0038007</t>
  </si>
  <si>
    <t>Анегри</t>
  </si>
  <si>
    <t>MCD 107</t>
  </si>
  <si>
    <t>Дуб беленый</t>
  </si>
  <si>
    <t>MCD 74537</t>
  </si>
  <si>
    <t>MCP 0080</t>
  </si>
  <si>
    <t>Дуб Романо</t>
  </si>
  <si>
    <t>MCP 051379</t>
  </si>
  <si>
    <t>Кантри</t>
  </si>
  <si>
    <t>MCP 0047007</t>
  </si>
  <si>
    <t>Ясень зеленый</t>
  </si>
  <si>
    <t>MCD 21043-27</t>
  </si>
  <si>
    <t>Бук светлый</t>
  </si>
  <si>
    <t>MCD 007</t>
  </si>
  <si>
    <t>MCD 001</t>
  </si>
  <si>
    <t>Дуб натуральный</t>
  </si>
  <si>
    <t>MCD 002</t>
  </si>
  <si>
    <t>Ольха</t>
  </si>
  <si>
    <t>MCD 109</t>
  </si>
  <si>
    <t>Орех с патиной</t>
  </si>
  <si>
    <t>MCD 401-4</t>
  </si>
  <si>
    <t>Миланский орех</t>
  </si>
  <si>
    <t>MCD 005</t>
  </si>
  <si>
    <t>Вишня оксфорд</t>
  </si>
  <si>
    <t>MCD 025</t>
  </si>
  <si>
    <t>Клен медовый</t>
  </si>
  <si>
    <t>Яблоня толедо</t>
  </si>
  <si>
    <t>MCD 21141-01</t>
  </si>
  <si>
    <t>MCР 8019</t>
  </si>
  <si>
    <t>Дуб сокальский</t>
  </si>
  <si>
    <t>Орех светлый тисн</t>
  </si>
  <si>
    <t>MCD 023</t>
  </si>
  <si>
    <t>Мореная береза</t>
  </si>
  <si>
    <t>MCD74739</t>
  </si>
  <si>
    <t>Каштан шоколадный</t>
  </si>
  <si>
    <t>MCD 21058-01</t>
  </si>
  <si>
    <t>Орех тисненый</t>
  </si>
  <si>
    <t>MCD 8015</t>
  </si>
  <si>
    <t>Орех лесной</t>
  </si>
  <si>
    <t>MCD 1049-19</t>
  </si>
  <si>
    <t>Дуб золотой</t>
  </si>
  <si>
    <t>MCD 21029-03</t>
  </si>
  <si>
    <t>Старое дерево</t>
  </si>
  <si>
    <t>MCD 21046-01</t>
  </si>
  <si>
    <t>Махагон</t>
  </si>
  <si>
    <t>MCD 0107</t>
  </si>
  <si>
    <t>Сапели тисненый</t>
  </si>
  <si>
    <t>MCD 015</t>
  </si>
  <si>
    <t>Венге</t>
  </si>
  <si>
    <t>MCD 015127-08</t>
  </si>
  <si>
    <t>MCР 74551</t>
  </si>
  <si>
    <t>Орех темный</t>
  </si>
  <si>
    <t>MCР 8027</t>
  </si>
  <si>
    <t>MCD 74738</t>
  </si>
  <si>
    <t>Венге горизонт</t>
  </si>
  <si>
    <t>MCN 78077</t>
  </si>
  <si>
    <t>Керамика</t>
  </si>
  <si>
    <t>MCD 8001</t>
  </si>
  <si>
    <t>Дуб филадельфия Крем</t>
  </si>
  <si>
    <t>MCD 8008</t>
  </si>
  <si>
    <t>Дуб филадельфия Мокко</t>
  </si>
  <si>
    <t>MCD 234Т</t>
  </si>
  <si>
    <t>Сандал белый</t>
  </si>
  <si>
    <t>MCD 235Т</t>
  </si>
  <si>
    <t>Сандал серый</t>
  </si>
  <si>
    <t>MCD 0209-10</t>
  </si>
  <si>
    <t>Лен белый</t>
  </si>
  <si>
    <t>MCD 0201-10</t>
  </si>
  <si>
    <t>Лен светлый</t>
  </si>
  <si>
    <t>MCD 02140-10</t>
  </si>
  <si>
    <t>Лен темный</t>
  </si>
  <si>
    <t>Ясень шимо светлый</t>
  </si>
  <si>
    <t>MCN 78035</t>
  </si>
  <si>
    <t>Ясень перламутр белый мат</t>
  </si>
  <si>
    <t>MCN 78083</t>
  </si>
  <si>
    <t>Ясень серебро</t>
  </si>
  <si>
    <t>Ясень золото</t>
  </si>
  <si>
    <t>MCD 74795</t>
  </si>
  <si>
    <t>Ларче светлый</t>
  </si>
  <si>
    <t>MCD 21001-06А-800</t>
  </si>
  <si>
    <t>Клен с тиснением</t>
  </si>
  <si>
    <t>MCD 251</t>
  </si>
  <si>
    <t>Липа Оливьера</t>
  </si>
  <si>
    <t>Клен экрю 30</t>
  </si>
  <si>
    <t>Лиственница светлая горизонт</t>
  </si>
  <si>
    <t>MCD 74538</t>
  </si>
  <si>
    <t>Дуб светлый</t>
  </si>
  <si>
    <t>Венге светлый</t>
  </si>
  <si>
    <t>MCD 638</t>
  </si>
  <si>
    <t>Ель сизая</t>
  </si>
  <si>
    <t>MCD 640</t>
  </si>
  <si>
    <t>Ель умбра</t>
  </si>
  <si>
    <t>MCD 006</t>
  </si>
  <si>
    <t>Шпон клен</t>
  </si>
  <si>
    <t>MCP 07067</t>
  </si>
  <si>
    <t>Дуб санома</t>
  </si>
  <si>
    <t>MCP 8051 / 246-9т</t>
  </si>
  <si>
    <t>Ель карпатская</t>
  </si>
  <si>
    <t>MCP 0525757</t>
  </si>
  <si>
    <t>Акация темная</t>
  </si>
  <si>
    <t>MCD 74734</t>
  </si>
  <si>
    <t>Дуб темный</t>
  </si>
  <si>
    <t>MCD 21152-01-800</t>
  </si>
  <si>
    <t>Орех кантри</t>
  </si>
  <si>
    <t>Дуб антик</t>
  </si>
  <si>
    <t>MCD 019</t>
  </si>
  <si>
    <t>Шпон темный</t>
  </si>
  <si>
    <t>Шпон орех структурный</t>
  </si>
  <si>
    <t>Шпон белая Вена</t>
  </si>
  <si>
    <t>MCP 0522758</t>
  </si>
  <si>
    <t>Прованс Антик</t>
  </si>
  <si>
    <t>Старое дерево 246</t>
  </si>
  <si>
    <t>MCD 74730</t>
  </si>
  <si>
    <t>Венге золото</t>
  </si>
  <si>
    <t>MCD 74731</t>
  </si>
  <si>
    <t>Дуб шоколадный</t>
  </si>
  <si>
    <t>Венге темный Тангенс</t>
  </si>
  <si>
    <t>Венге сатин</t>
  </si>
  <si>
    <t>MCD 74546</t>
  </si>
  <si>
    <t>Венге темный</t>
  </si>
  <si>
    <t>MCD 8026-2</t>
  </si>
  <si>
    <t>Венге темный 26-2 (015)</t>
  </si>
  <si>
    <t>MCD 78003</t>
  </si>
  <si>
    <t>Венге темный горизонт</t>
  </si>
  <si>
    <t>МСР 5042</t>
  </si>
  <si>
    <t>Белое серебро</t>
  </si>
  <si>
    <t>MCD 013 PG</t>
  </si>
  <si>
    <t>Белое золото</t>
  </si>
  <si>
    <t>МСР 5041</t>
  </si>
  <si>
    <t>MCD 43404-10A</t>
  </si>
  <si>
    <t>Черное серебро</t>
  </si>
  <si>
    <t>MCN 78039</t>
  </si>
  <si>
    <t>Текстиль Кубанит 39</t>
  </si>
  <si>
    <t>MCD 74736</t>
  </si>
  <si>
    <t>Дуб седой</t>
  </si>
  <si>
    <t>MCD 8078</t>
  </si>
  <si>
    <t>Орех натур,распил св,(Холст серый)</t>
  </si>
  <si>
    <t>MCN 294-4</t>
  </si>
  <si>
    <t>MCN 294-3</t>
  </si>
  <si>
    <t>MCN 294-1</t>
  </si>
  <si>
    <t>MCD 304</t>
  </si>
  <si>
    <t>Бук капучино</t>
  </si>
  <si>
    <t>MCD 307</t>
  </si>
  <si>
    <t>Эбен Глянцевый</t>
  </si>
  <si>
    <t>MCN 68003</t>
  </si>
  <si>
    <t>Эбен Глянцевый MCG</t>
  </si>
  <si>
    <t>MCD 309</t>
  </si>
  <si>
    <t>Серебряный орех Глянцевый</t>
  </si>
  <si>
    <t>MCP 21</t>
  </si>
  <si>
    <t>Венге Глянцевый</t>
  </si>
  <si>
    <t>MCD 1130-4G</t>
  </si>
  <si>
    <t>Пробка серая Глянцевый</t>
  </si>
  <si>
    <t>MCP 0533755</t>
  </si>
  <si>
    <t>Шелк жемчуг</t>
  </si>
  <si>
    <t>MCP 75782</t>
  </si>
  <si>
    <t>Шелк шампань</t>
  </si>
  <si>
    <t>MCP 0532755</t>
  </si>
  <si>
    <t>Шелк золото</t>
  </si>
  <si>
    <t>МСР 0537755</t>
  </si>
  <si>
    <t>Шелк сталь</t>
  </si>
  <si>
    <t>MCP 0534755</t>
  </si>
  <si>
    <t>Шелк Клен</t>
  </si>
  <si>
    <t>МСЕ 0048-612</t>
  </si>
  <si>
    <t>Риф жемчужный</t>
  </si>
  <si>
    <t>МСЕ 2951-612</t>
  </si>
  <si>
    <t>Риф красный</t>
  </si>
  <si>
    <t>МСЕ 120 IR</t>
  </si>
  <si>
    <t>Белый шелк</t>
  </si>
  <si>
    <t>MCP 0372753</t>
  </si>
  <si>
    <t>Глобусы жемчужные</t>
  </si>
  <si>
    <t>MCP 0371753</t>
  </si>
  <si>
    <t>Глобусы бронзовые</t>
  </si>
  <si>
    <t>MCP 0553753</t>
  </si>
  <si>
    <t>Глобусы шампань</t>
  </si>
  <si>
    <t>Холст шампань</t>
  </si>
  <si>
    <t>MCP 0518759</t>
  </si>
  <si>
    <t>Техно платина</t>
  </si>
  <si>
    <t>MCP 0515759</t>
  </si>
  <si>
    <t>Техно жемчуг</t>
  </si>
  <si>
    <t>MCP 0516759</t>
  </si>
  <si>
    <t>Техно шампань</t>
  </si>
  <si>
    <t>MCP 0517759</t>
  </si>
  <si>
    <t>Техно бордо</t>
  </si>
  <si>
    <t>MCP 05044</t>
  </si>
  <si>
    <t>Техно Черный</t>
  </si>
  <si>
    <t>MCP 05021</t>
  </si>
  <si>
    <t>Синга Жемчуг</t>
  </si>
  <si>
    <t>MCP 05076</t>
  </si>
  <si>
    <t>Синга Шампань</t>
  </si>
  <si>
    <t>MCP 05023</t>
  </si>
  <si>
    <t>Синга Бронза</t>
  </si>
  <si>
    <t>Кожа светлая</t>
  </si>
  <si>
    <t>MCF 190 Н</t>
  </si>
  <si>
    <t>Кожа коричневая</t>
  </si>
  <si>
    <t>Крокодил</t>
  </si>
  <si>
    <t>MCF 77488</t>
  </si>
  <si>
    <t>Аксиома Пони</t>
  </si>
  <si>
    <t>MCF 1070</t>
  </si>
  <si>
    <t>Страйп белый</t>
  </si>
  <si>
    <t>MCF 1072</t>
  </si>
  <si>
    <t>Страйп черный</t>
  </si>
  <si>
    <t>Титан красный Глянцевый</t>
  </si>
  <si>
    <t>Полоски кофейные</t>
  </si>
  <si>
    <t>MCF 704-6T</t>
  </si>
  <si>
    <t>Серебряный дождь</t>
  </si>
  <si>
    <t>MCF 705-6T</t>
  </si>
  <si>
    <t>Огни Нью-Йорка</t>
  </si>
  <si>
    <t>MCF 704</t>
  </si>
  <si>
    <t>Карамельное дерево Глянцевый</t>
  </si>
  <si>
    <t>MCF 705</t>
  </si>
  <si>
    <t>Жемчужное дерево</t>
  </si>
  <si>
    <t>Осина Белая</t>
  </si>
  <si>
    <t>Осина перламутр</t>
  </si>
  <si>
    <t>Осина крем</t>
  </si>
  <si>
    <t>Барс Полярный</t>
  </si>
  <si>
    <t>Перламутр Тангенс</t>
  </si>
  <si>
    <t>MCN 75050</t>
  </si>
  <si>
    <t>Текстура белая</t>
  </si>
  <si>
    <t>MCN 75052</t>
  </si>
  <si>
    <t>Текстура платина 52</t>
  </si>
  <si>
    <t>MCN 75051</t>
  </si>
  <si>
    <t>Текстура черная 51</t>
  </si>
  <si>
    <t>Квазар крем</t>
  </si>
  <si>
    <t>Квазар перламутр</t>
  </si>
  <si>
    <t>MCP 054072</t>
  </si>
  <si>
    <t>Рельеф Пастель</t>
  </si>
  <si>
    <t>MCN 78509</t>
  </si>
  <si>
    <t>Рельеф пастель горизонт</t>
  </si>
  <si>
    <t>MCP 0528757Y</t>
  </si>
  <si>
    <t>Манзония черная</t>
  </si>
  <si>
    <t>Структура Венге Фисташка</t>
  </si>
  <si>
    <t>Структура Венге Капучино</t>
  </si>
  <si>
    <t>MCN 0573</t>
  </si>
  <si>
    <t>Тополь Айвори</t>
  </si>
  <si>
    <t>MCP 0570</t>
  </si>
  <si>
    <t>Тополь Грей</t>
  </si>
  <si>
    <t>MCP 0571</t>
  </si>
  <si>
    <t>Тополь Скай</t>
  </si>
  <si>
    <t>Тополь Мокко</t>
  </si>
  <si>
    <t>Платан белый</t>
  </si>
  <si>
    <t>Платан Перламутр</t>
  </si>
  <si>
    <t>Платан Шампань</t>
  </si>
  <si>
    <t>Платан Маджента</t>
  </si>
  <si>
    <t>Тимбер милк</t>
  </si>
  <si>
    <t>MCN 78511</t>
  </si>
  <si>
    <t>Структура Венге Белая</t>
  </si>
  <si>
    <t>MCN 78512</t>
  </si>
  <si>
    <t>Структура Венге Молочная</t>
  </si>
  <si>
    <t>MCN 78513</t>
  </si>
  <si>
    <t>Структура Венге Крем</t>
  </si>
  <si>
    <t>Структура Венге Ваниль</t>
  </si>
  <si>
    <t>Дуб крем</t>
  </si>
  <si>
    <t>Дуб кофе</t>
  </si>
  <si>
    <t>Дуб тристан</t>
  </si>
  <si>
    <t>Дуб бирюзовый</t>
  </si>
  <si>
    <t>MCN 77547</t>
  </si>
  <si>
    <t>Дуб шардоне</t>
  </si>
  <si>
    <t>Реалвуд белый</t>
  </si>
  <si>
    <t>Реалвуд крем</t>
  </si>
  <si>
    <t>Реалвуд молочный</t>
  </si>
  <si>
    <t>Реалвуд латте</t>
  </si>
  <si>
    <t>Реалвуд грей</t>
  </si>
  <si>
    <t>Реалвуд капучино</t>
  </si>
  <si>
    <t>Реалвуд графит</t>
  </si>
  <si>
    <t>MCN 78514</t>
  </si>
  <si>
    <t>Реалвуд белый горизонт</t>
  </si>
  <si>
    <t>Реалвуд молочный горизонт</t>
  </si>
  <si>
    <t>MCN 78516</t>
  </si>
  <si>
    <t>Реалвуд крем горизонт</t>
  </si>
  <si>
    <t>MCN 78517</t>
  </si>
  <si>
    <t>Реалвуд латте горизонт</t>
  </si>
  <si>
    <t>MCN 78518</t>
  </si>
  <si>
    <t>Реалвуд капучино горизонт</t>
  </si>
  <si>
    <t>MCN 5520</t>
  </si>
  <si>
    <t>ВубДуб Белый 20</t>
  </si>
  <si>
    <t>MCN 5522</t>
  </si>
  <si>
    <t>ВудДуб Платина 22</t>
  </si>
  <si>
    <t>MCN 5523</t>
  </si>
  <si>
    <t>ВудДуб Безе 23</t>
  </si>
  <si>
    <t>MCN 5526</t>
  </si>
  <si>
    <t>ВудДуб Светлый 26</t>
  </si>
  <si>
    <t>MCN 5524</t>
  </si>
  <si>
    <t>ВудДуб Крем 24</t>
  </si>
  <si>
    <t>MCN 5527</t>
  </si>
  <si>
    <t>ВудДуб Кофе 27</t>
  </si>
  <si>
    <t>MCN 5528</t>
  </si>
  <si>
    <t>ВудДуб Серый 28</t>
  </si>
  <si>
    <t>MCN 5529</t>
  </si>
  <si>
    <t>ВудДуб Голубой 29</t>
  </si>
  <si>
    <t>MCN 5500</t>
  </si>
  <si>
    <t>ВудЯсень Белый 00</t>
  </si>
  <si>
    <t>MCN 5005</t>
  </si>
  <si>
    <t>MCN 5006</t>
  </si>
  <si>
    <t>РоялВуд Айс 06</t>
  </si>
  <si>
    <t>MCN 5008</t>
  </si>
  <si>
    <t>MCN 5007</t>
  </si>
  <si>
    <t>MCN 5099</t>
  </si>
  <si>
    <t>MCN 5010</t>
  </si>
  <si>
    <t>MCN 5019</t>
  </si>
  <si>
    <t>MCN 5093</t>
  </si>
  <si>
    <t>РоялВуд Прованс 093</t>
  </si>
  <si>
    <t>MCN 5094</t>
  </si>
  <si>
    <t>MCN 5096</t>
  </si>
  <si>
    <t>MCN 5095</t>
  </si>
  <si>
    <t>РоялВуд Графит 95</t>
  </si>
  <si>
    <t>Браш лайт</t>
  </si>
  <si>
    <t>Браш крем</t>
  </si>
  <si>
    <t>Браш бирюза</t>
  </si>
  <si>
    <t>Кросс белый</t>
  </si>
  <si>
    <t>Кросс милк</t>
  </si>
  <si>
    <t>Патина кросс рельеф</t>
  </si>
  <si>
    <t>Пастель молочная горизонт</t>
  </si>
  <si>
    <t>Пастель макиато горизонт</t>
  </si>
  <si>
    <t>Пастель грин горизонт</t>
  </si>
  <si>
    <t>Пастель латте горизонт</t>
  </si>
  <si>
    <t>Пастель фисташка горизонт</t>
  </si>
  <si>
    <t>Лайн венге горизонт</t>
  </si>
  <si>
    <t>Ламбер милк</t>
  </si>
  <si>
    <t>Ламбер макиато</t>
  </si>
  <si>
    <t>Ламбер латте</t>
  </si>
  <si>
    <t>Сплит кофе</t>
  </si>
  <si>
    <t>Сплит графит</t>
  </si>
  <si>
    <t>MCD 54578</t>
  </si>
  <si>
    <t>Патина Ясень Серебро</t>
  </si>
  <si>
    <t>MCD 246</t>
  </si>
  <si>
    <t>Зеленый, Патина белая</t>
  </si>
  <si>
    <t>MCD 54575</t>
  </si>
  <si>
    <t>Патина Белая</t>
  </si>
  <si>
    <t>MCD 0008-19</t>
  </si>
  <si>
    <t>Патина премиум</t>
  </si>
  <si>
    <t>MCD 0025-32</t>
  </si>
  <si>
    <t>Бежевый ясень</t>
  </si>
  <si>
    <t>MCD 54570</t>
  </si>
  <si>
    <t>Патина Старое Дерево</t>
  </si>
  <si>
    <t>MCD 74559</t>
  </si>
  <si>
    <t>Дуб беленый патина</t>
  </si>
  <si>
    <t>Патина радиал 35</t>
  </si>
  <si>
    <t>МСР 05033</t>
  </si>
  <si>
    <t>Патина радиал 37</t>
  </si>
  <si>
    <t>МСР 05040</t>
  </si>
  <si>
    <t>Патина ясень 21</t>
  </si>
  <si>
    <t>МСР 06059</t>
  </si>
  <si>
    <t>Патина ясень 27</t>
  </si>
  <si>
    <t>МСР 06058</t>
  </si>
  <si>
    <t>Патина ясень 29</t>
  </si>
  <si>
    <t>МСР 05032</t>
  </si>
  <si>
    <t>Патина архитектурная</t>
  </si>
  <si>
    <t>MCN 78541</t>
  </si>
  <si>
    <t>Патина структура белая</t>
  </si>
  <si>
    <t>Патина структура мокко</t>
  </si>
  <si>
    <t>Патина структура фисташка</t>
  </si>
  <si>
    <t>Патина дуб бирюза</t>
  </si>
  <si>
    <t>MCD 54580</t>
  </si>
  <si>
    <t>Патина Орех Шоколад</t>
  </si>
  <si>
    <t>MCD 54574</t>
  </si>
  <si>
    <t>Патина Скай</t>
  </si>
  <si>
    <t>MCD 54579</t>
  </si>
  <si>
    <t>Патина Венге</t>
  </si>
  <si>
    <t>Софт милк</t>
  </si>
  <si>
    <t>Софт айс</t>
  </si>
  <si>
    <t>Софт джелато</t>
  </si>
  <si>
    <t>Софт панакота</t>
  </si>
  <si>
    <t>Софт крем</t>
  </si>
  <si>
    <t>Софт безе</t>
  </si>
  <si>
    <t>МСС 97059</t>
  </si>
  <si>
    <t>Софт беж</t>
  </si>
  <si>
    <t>Софт светлый</t>
  </si>
  <si>
    <t>Софт макиато</t>
  </si>
  <si>
    <t>Софт латте</t>
  </si>
  <si>
    <t>Софт сантьяго</t>
  </si>
  <si>
    <t>Софт фисташка</t>
  </si>
  <si>
    <t>Софт грин</t>
  </si>
  <si>
    <t>Софт кофе</t>
  </si>
  <si>
    <t>Софт мокко</t>
  </si>
  <si>
    <t>Софт грей</t>
  </si>
  <si>
    <t>Софт капучино</t>
  </si>
  <si>
    <t>Софт графит</t>
  </si>
  <si>
    <t>Софт олива</t>
  </si>
  <si>
    <t>Софт бирюза</t>
  </si>
  <si>
    <t>Софт блэк</t>
  </si>
  <si>
    <t>Софт белый</t>
  </si>
  <si>
    <t>MCS 51934</t>
  </si>
  <si>
    <t>Силк Айсебрг</t>
  </si>
  <si>
    <t>MCS 51948</t>
  </si>
  <si>
    <t>Силк Алмонд</t>
  </si>
  <si>
    <t>MCS 51937</t>
  </si>
  <si>
    <t>Силк Анис</t>
  </si>
  <si>
    <t>MCS 51932</t>
  </si>
  <si>
    <t>Силк Грасс</t>
  </si>
  <si>
    <t>MCS 51922</t>
  </si>
  <si>
    <t>Силк Жасмин</t>
  </si>
  <si>
    <t>MCS 51920</t>
  </si>
  <si>
    <t>Силк Зефир</t>
  </si>
  <si>
    <t>MCS 51924</t>
  </si>
  <si>
    <t>Силк Камелия</t>
  </si>
  <si>
    <t>MCS 51951</t>
  </si>
  <si>
    <t>Силк Кашемир</t>
  </si>
  <si>
    <t>MCS 51946</t>
  </si>
  <si>
    <t>Силк Крем</t>
  </si>
  <si>
    <t>MCS 51939</t>
  </si>
  <si>
    <t>Силк Куантро</t>
  </si>
  <si>
    <t>MCS 51928</t>
  </si>
  <si>
    <t>Силк Макадамия</t>
  </si>
  <si>
    <t>MCS 51931</t>
  </si>
  <si>
    <t>Силк Маус</t>
  </si>
  <si>
    <t>MCS 51925</t>
  </si>
  <si>
    <t>Силк Муссон</t>
  </si>
  <si>
    <t>MCS 51929</t>
  </si>
  <si>
    <t>Силк Нефрит</t>
  </si>
  <si>
    <t>MCS 51923</t>
  </si>
  <si>
    <t>Силк Тирамису</t>
  </si>
  <si>
    <t>MCS 51926</t>
  </si>
  <si>
    <t>Силк Титан</t>
  </si>
  <si>
    <t>MCS 51921</t>
  </si>
  <si>
    <t>Силк Топаз</t>
  </si>
  <si>
    <t>MCS 51938</t>
  </si>
  <si>
    <t>Силк Шитаке</t>
  </si>
  <si>
    <t>MCS 51947</t>
  </si>
  <si>
    <t>Силк Сноу</t>
  </si>
  <si>
    <t>Силк Азур</t>
  </si>
  <si>
    <t>MCS 51952</t>
  </si>
  <si>
    <t>Силк Циркон</t>
  </si>
  <si>
    <t>MCS 51943</t>
  </si>
  <si>
    <t>Силк Канарий</t>
  </si>
  <si>
    <t>MCC 811</t>
  </si>
  <si>
    <t>Бланж (Софт белый)</t>
  </si>
  <si>
    <t>MCC 800</t>
  </si>
  <si>
    <t>Магнолия</t>
  </si>
  <si>
    <t>MCC 810</t>
  </si>
  <si>
    <t>Графит (Софт Графитовый)</t>
  </si>
  <si>
    <t>MCC 809</t>
  </si>
  <si>
    <t>Шоколад</t>
  </si>
  <si>
    <t>MCC 808</t>
  </si>
  <si>
    <t>Сирень</t>
  </si>
  <si>
    <t>MCP 8130</t>
  </si>
  <si>
    <t>Бетон крем</t>
  </si>
  <si>
    <t>MCP 8131</t>
  </si>
  <si>
    <t>Бетон голубой</t>
  </si>
  <si>
    <t>MCP 8048</t>
  </si>
  <si>
    <t>MCP 8049</t>
  </si>
  <si>
    <t>MCN 78565</t>
  </si>
  <si>
    <t>Стоун Крем</t>
  </si>
  <si>
    <t>MCP 77546</t>
  </si>
  <si>
    <t>Стоун браун</t>
  </si>
  <si>
    <t>MCP 8103</t>
  </si>
  <si>
    <t>Лофт медь</t>
  </si>
  <si>
    <t>MCP 8102</t>
  </si>
  <si>
    <t>Лофт металл</t>
  </si>
  <si>
    <t>MCP 8101</t>
  </si>
  <si>
    <t>Штукатурка Серая</t>
  </si>
  <si>
    <t>MCP 8109</t>
  </si>
  <si>
    <t>Штукатурка Графит</t>
  </si>
  <si>
    <t>MCP 8104</t>
  </si>
  <si>
    <t>Рустик Молочный</t>
  </si>
  <si>
    <t>MCP 8105</t>
  </si>
  <si>
    <t>Рустик Натур</t>
  </si>
  <si>
    <t>MCP 8107</t>
  </si>
  <si>
    <t>Рустик Соломенный</t>
  </si>
  <si>
    <t>MCP 8106</t>
  </si>
  <si>
    <t>Рустик Пепельный</t>
  </si>
  <si>
    <t>MCP 0033</t>
  </si>
  <si>
    <t>Рустик Серый</t>
  </si>
  <si>
    <t>MCP 8112</t>
  </si>
  <si>
    <t>Дуб европейский серый</t>
  </si>
  <si>
    <t>MCP 8114</t>
  </si>
  <si>
    <t>Дуб Европейский Соломенный</t>
  </si>
  <si>
    <t>MCP 8113</t>
  </si>
  <si>
    <t>Дуб европейский Красный</t>
  </si>
  <si>
    <t>MCP 8157</t>
  </si>
  <si>
    <t>Шелковое Дерево</t>
  </si>
  <si>
    <t>MCP 8154</t>
  </si>
  <si>
    <t>Акация Европейская</t>
  </si>
  <si>
    <t>MCP 01286</t>
  </si>
  <si>
    <t>Синхропоры Милк</t>
  </si>
  <si>
    <t>MCP 01285</t>
  </si>
  <si>
    <t>Синхропоры Сноу Патина</t>
  </si>
  <si>
    <t>MCP 01290</t>
  </si>
  <si>
    <t>Синхропоры Айсберг</t>
  </si>
  <si>
    <t>MCP 01283</t>
  </si>
  <si>
    <t>Синхропоры Скай</t>
  </si>
  <si>
    <t>MCP 01282</t>
  </si>
  <si>
    <t>Синхропоры Минт</t>
  </si>
  <si>
    <t>MCP 01281</t>
  </si>
  <si>
    <t>Синхропоры Топаз</t>
  </si>
  <si>
    <t>MCP 01293</t>
  </si>
  <si>
    <t>Синхропоры Маус</t>
  </si>
  <si>
    <t>MCP 01292</t>
  </si>
  <si>
    <t>Синхропоры Титан</t>
  </si>
  <si>
    <t>MCP 01280</t>
  </si>
  <si>
    <t>Синхропоры Грей</t>
  </si>
  <si>
    <t>MCP 01287</t>
  </si>
  <si>
    <t>Синхропоры Грей Патина</t>
  </si>
  <si>
    <t>MCP 01291</t>
  </si>
  <si>
    <t>Синхропоры Модерн</t>
  </si>
  <si>
    <t>MCP 01289</t>
  </si>
  <si>
    <t>Синхропоры Шоколад</t>
  </si>
  <si>
    <t>MCP 01294</t>
  </si>
  <si>
    <t>Синхропоры Санторини</t>
  </si>
  <si>
    <t>MCP 01295</t>
  </si>
  <si>
    <t>Синхропоры Капри</t>
  </si>
  <si>
    <t>MCP 01299</t>
  </si>
  <si>
    <t>Синхропоры Корсика</t>
  </si>
  <si>
    <t>MCP 01298</t>
  </si>
  <si>
    <t>Синхропоры Тоскано</t>
  </si>
  <si>
    <t>MCP 01297</t>
  </si>
  <si>
    <t>Синхропоры Сицилия</t>
  </si>
  <si>
    <t>MCP 01296</t>
  </si>
  <si>
    <t>Синхропоры Палермо</t>
  </si>
  <si>
    <t>MCP 01254</t>
  </si>
  <si>
    <t>Синхропоры Калабрия</t>
  </si>
  <si>
    <t>MCP 01284</t>
  </si>
  <si>
    <t>Синхропоры Айс Патина</t>
  </si>
  <si>
    <t>MCP 01288</t>
  </si>
  <si>
    <t>Синхропоры Графит</t>
  </si>
  <si>
    <t>MCP 01271</t>
  </si>
  <si>
    <t>Реалвуд Жемчуг</t>
  </si>
  <si>
    <t>MCP 01279</t>
  </si>
  <si>
    <t>Реалвуд Жемчуг Горизонт</t>
  </si>
  <si>
    <t>MCP 01266</t>
  </si>
  <si>
    <t>Реалвуд Шампань</t>
  </si>
  <si>
    <t>MCP 01274</t>
  </si>
  <si>
    <t>Реалвуд Шампань Горизонт</t>
  </si>
  <si>
    <t>MCP 01267</t>
  </si>
  <si>
    <t>Реалвуд Бронза</t>
  </si>
  <si>
    <t>MCP 01275</t>
  </si>
  <si>
    <t>Реалвуд Бронза Горизонт</t>
  </si>
  <si>
    <t>MCP 01264</t>
  </si>
  <si>
    <t>Реалвуд Амаретто</t>
  </si>
  <si>
    <t>MCP 01272</t>
  </si>
  <si>
    <t>Реалвуд Амаретто Горизонт</t>
  </si>
  <si>
    <t>MCP 01268</t>
  </si>
  <si>
    <t>Реалвуд Стил</t>
  </si>
  <si>
    <t>MCP 01256</t>
  </si>
  <si>
    <t>Реалвуд Стил Горизонт</t>
  </si>
  <si>
    <t>MCP 01270</t>
  </si>
  <si>
    <t>Реалвуд Пурпур</t>
  </si>
  <si>
    <t>MCP 01278</t>
  </si>
  <si>
    <t>Реалвуд Пурпур Горизонт</t>
  </si>
  <si>
    <t>MCP 01269</t>
  </si>
  <si>
    <t>Реалвуд Индиго</t>
  </si>
  <si>
    <t>MCP 01277</t>
  </si>
  <si>
    <t>Реалвуд Индиго Горизонт</t>
  </si>
  <si>
    <t>MCP 01263</t>
  </si>
  <si>
    <t>Витраж Панакота</t>
  </si>
  <si>
    <t>MCP 01262</t>
  </si>
  <si>
    <t>Витраж Жемчуг</t>
  </si>
  <si>
    <t>MCP 01260</t>
  </si>
  <si>
    <t>Витраж Шампань</t>
  </si>
  <si>
    <t>MCP 01261</t>
  </si>
  <si>
    <t>Витраж Бронза</t>
  </si>
  <si>
    <t>MCP 01259</t>
  </si>
  <si>
    <t>Витраж Амаретто</t>
  </si>
  <si>
    <t>MCP 01255</t>
  </si>
  <si>
    <t>Витраж Сансет</t>
  </si>
  <si>
    <t>MCP 01257</t>
  </si>
  <si>
    <t>Витраж Клеопатра</t>
  </si>
  <si>
    <t>MCP 01276</t>
  </si>
  <si>
    <t>Витраж Стил</t>
  </si>
  <si>
    <t>MCP 01258</t>
  </si>
  <si>
    <t>Витраж Индиго</t>
  </si>
  <si>
    <t>СС2523</t>
  </si>
  <si>
    <t>Эмалит Арктик 23</t>
  </si>
  <si>
    <t>СС2520</t>
  </si>
  <si>
    <t>Эмалит Милк 20</t>
  </si>
  <si>
    <t>СС2521</t>
  </si>
  <si>
    <t>Эмалит Зефир 21</t>
  </si>
  <si>
    <t>СС2522</t>
  </si>
  <si>
    <t>Эмалит Светлый 22</t>
  </si>
  <si>
    <t>CC5153</t>
  </si>
  <si>
    <t>Венеция Милк 53</t>
  </si>
  <si>
    <t>CC5155</t>
  </si>
  <si>
    <t>Венеция Лайт 55</t>
  </si>
  <si>
    <t>CC5156</t>
  </si>
  <si>
    <t>Венеция Тирамису 56</t>
  </si>
  <si>
    <t>CC5154</t>
  </si>
  <si>
    <t>Венеция Маус 54</t>
  </si>
  <si>
    <t>CC5150</t>
  </si>
  <si>
    <t>Венеция Скай 50</t>
  </si>
  <si>
    <t>СС5151</t>
  </si>
  <si>
    <t>Венеция Индиго 51</t>
  </si>
  <si>
    <t>CC5152</t>
  </si>
  <si>
    <t>Венеция Черная 82</t>
  </si>
  <si>
    <t>CC5581</t>
  </si>
  <si>
    <t>ВудЯсень Светлый Горизонт 81</t>
  </si>
  <si>
    <t>CC5582</t>
  </si>
  <si>
    <t>ВудЯсень Серый Горизонт 82</t>
  </si>
  <si>
    <t>СС2551</t>
  </si>
  <si>
    <t>Ясень Натур Белый Горизонт 51</t>
  </si>
  <si>
    <t>СС2552</t>
  </si>
  <si>
    <t>Ясень Натур Милк Горизонт 52</t>
  </si>
  <si>
    <t>СС2554</t>
  </si>
  <si>
    <t>Ясень Натур Тирамису Горизонт 54</t>
  </si>
  <si>
    <t>СС2549</t>
  </si>
  <si>
    <t>Ясень Натур Маус 49</t>
  </si>
  <si>
    <t>СС2555</t>
  </si>
  <si>
    <t>Ясень Натур Маус Горизонт 55</t>
  </si>
  <si>
    <t>СС2556</t>
  </si>
  <si>
    <t>Ясень Натур Титан Горизонт 56</t>
  </si>
  <si>
    <t>CC0814</t>
  </si>
  <si>
    <t>Сорренто Сноу Силк 14</t>
  </si>
  <si>
    <t>CC0815</t>
  </si>
  <si>
    <t>Сорренто Айсберг Силк 15</t>
  </si>
  <si>
    <t>CC0818</t>
  </si>
  <si>
    <t>Сорренто Тирамису Силк 18</t>
  </si>
  <si>
    <t>CC0817</t>
  </si>
  <si>
    <t>Сорренто Маус Силк 17</t>
  </si>
  <si>
    <t>CC0819</t>
  </si>
  <si>
    <t>Сорренто Титан Силк 19</t>
  </si>
  <si>
    <t>СС2535</t>
  </si>
  <si>
    <t>Мрамор Натур Арктик 35</t>
  </si>
  <si>
    <t>СС2537</t>
  </si>
  <si>
    <t>Мрамор Натур Милк 37</t>
  </si>
  <si>
    <t>СС2536</t>
  </si>
  <si>
    <t>Мрамор Натур Крем 36</t>
  </si>
  <si>
    <t>СС2567</t>
  </si>
  <si>
    <t>Мрамор Натур Милк Силк 67</t>
  </si>
  <si>
    <t>СС2566</t>
  </si>
  <si>
    <t>Мрамор Натур Крем Силк 66</t>
  </si>
  <si>
    <t>СС2539</t>
  </si>
  <si>
    <t>Сланец Мун 39</t>
  </si>
  <si>
    <t>СС2538</t>
  </si>
  <si>
    <t>Сланец Крем 38</t>
  </si>
  <si>
    <t>СС2540</t>
  </si>
  <si>
    <t>Сланец Грей 40</t>
  </si>
  <si>
    <t>CC8170</t>
  </si>
  <si>
    <t>Гранит Лава Лайт 70</t>
  </si>
  <si>
    <t>CC8172</t>
  </si>
  <si>
    <t>Гранит Лава Крем 72</t>
  </si>
  <si>
    <t>CC8171</t>
  </si>
  <si>
    <t>Гранит Лава Маус 71</t>
  </si>
  <si>
    <t>CC8173</t>
  </si>
  <si>
    <t>Гранит Лава Грей 73</t>
  </si>
  <si>
    <t>CC8174</t>
  </si>
  <si>
    <t>Гранит Лава Дым 74</t>
  </si>
  <si>
    <t>CC8175</t>
  </si>
  <si>
    <t>Гранит Лава Оникс 75</t>
  </si>
  <si>
    <t>CC8186</t>
  </si>
  <si>
    <t>Бетон Урбан Милк 86</t>
  </si>
  <si>
    <t>CC8187</t>
  </si>
  <si>
    <t>Бетон Урбан Грей 87</t>
  </si>
  <si>
    <t>CC8189</t>
  </si>
  <si>
    <t>Бетон Урбан Индиго 89</t>
  </si>
  <si>
    <t>CC8125</t>
  </si>
  <si>
    <t>Бетон Краколет Лайт 25</t>
  </si>
  <si>
    <t>CC8124</t>
  </si>
  <si>
    <t>Бетон Краколет Грей 24</t>
  </si>
  <si>
    <t>CC8122</t>
  </si>
  <si>
    <t>Бетон Краколет Натур 22</t>
  </si>
  <si>
    <t>CC8118</t>
  </si>
  <si>
    <t>Кастл Рок Грей 18</t>
  </si>
  <si>
    <t>CC8119</t>
  </si>
  <si>
    <t>Роман Джером 19</t>
  </si>
  <si>
    <t>СС2709</t>
  </si>
  <si>
    <t>Джут Крем 09</t>
  </si>
  <si>
    <t>СС2708</t>
  </si>
  <si>
    <t>Джут Лайт 08</t>
  </si>
  <si>
    <t>СС2710</t>
  </si>
  <si>
    <t>Джут Антрацит 10</t>
  </si>
  <si>
    <t>CC8193</t>
  </si>
  <si>
    <t>Ильм Скандинавский 93</t>
  </si>
  <si>
    <t>CC8194</t>
  </si>
  <si>
    <t>Ильм Прованс 94</t>
  </si>
  <si>
    <t>CC8195</t>
  </si>
  <si>
    <t>Ильм Американский 95</t>
  </si>
  <si>
    <t>СС8192</t>
  </si>
  <si>
    <t>Ильм Европейский 92</t>
  </si>
  <si>
    <t>СС8112</t>
  </si>
  <si>
    <t>Дуб Европейский Серый 12</t>
  </si>
  <si>
    <t>СС8113</t>
  </si>
  <si>
    <t>Дуб Европейский Красный 13</t>
  </si>
  <si>
    <t>CC8117</t>
  </si>
  <si>
    <t>Дуб Европейский Серый Горизонт 17</t>
  </si>
  <si>
    <t>CC8116</t>
  </si>
  <si>
    <t>Дуб Европейский Красный Горизонт 16</t>
  </si>
  <si>
    <t>CC8176</t>
  </si>
  <si>
    <t>Дуб Галифакс Грей 76</t>
  </si>
  <si>
    <t>CC8177</t>
  </si>
  <si>
    <t>Дуб Галифакс Натур 77</t>
  </si>
  <si>
    <t>СС2705</t>
  </si>
  <si>
    <t>Паркеццо Американо 05</t>
  </si>
  <si>
    <t>СС2706</t>
  </si>
  <si>
    <t>Паркеццо Шотландия 06</t>
  </si>
  <si>
    <t>СС2707</t>
  </si>
  <si>
    <t>Паркеццо Гаванна 07</t>
  </si>
  <si>
    <t>СС2701</t>
  </si>
  <si>
    <t>Амбар Азур 01</t>
  </si>
  <si>
    <t>СС2702</t>
  </si>
  <si>
    <t>Амбар Табакко 02</t>
  </si>
  <si>
    <t>СС2703</t>
  </si>
  <si>
    <t>Амбар Натур 03</t>
  </si>
  <si>
    <t>СС2704</t>
  </si>
  <si>
    <t>Амбар Карри 04</t>
  </si>
  <si>
    <t xml:space="preserve">MU-01 </t>
  </si>
  <si>
    <t xml:space="preserve">Муза Сальса </t>
  </si>
  <si>
    <t>Адилет</t>
  </si>
  <si>
    <t>MU-02</t>
  </si>
  <si>
    <t>Муза Бачата</t>
  </si>
  <si>
    <t>MU-03</t>
  </si>
  <si>
    <t>Муза Конга</t>
  </si>
  <si>
    <t>MU-05</t>
  </si>
  <si>
    <t xml:space="preserve">Муза Куранта </t>
  </si>
  <si>
    <t>MU-08</t>
  </si>
  <si>
    <t>Муза Танго</t>
  </si>
  <si>
    <t>MU-09</t>
  </si>
  <si>
    <t>Муза Фламенко</t>
  </si>
  <si>
    <t>MU-10</t>
  </si>
  <si>
    <t xml:space="preserve">Муза Чакарера </t>
  </si>
  <si>
    <t>MU-11</t>
  </si>
  <si>
    <t xml:space="preserve">Муза Фарандолла </t>
  </si>
  <si>
    <t>MU-12</t>
  </si>
  <si>
    <t>Муза Милонга</t>
  </si>
  <si>
    <t>MU-13</t>
  </si>
  <si>
    <t xml:space="preserve">Муза Ребита </t>
  </si>
  <si>
    <t>MU-14</t>
  </si>
  <si>
    <t>Муза  Павана</t>
  </si>
  <si>
    <t>MU-17</t>
  </si>
  <si>
    <t xml:space="preserve">Муза Тарантела </t>
  </si>
  <si>
    <t>MU-16</t>
  </si>
  <si>
    <t xml:space="preserve">Муза Тураджи </t>
  </si>
  <si>
    <t>DM1010</t>
  </si>
  <si>
    <t>DM1200</t>
  </si>
  <si>
    <t>DM635-6</t>
  </si>
  <si>
    <t>408-6Т</t>
  </si>
  <si>
    <t>Зеленое яблоко Глянцевый</t>
  </si>
  <si>
    <t>DM703-HG</t>
  </si>
  <si>
    <t>Зефир</t>
  </si>
  <si>
    <t>535-6Т</t>
  </si>
  <si>
    <t>Какао Глянцевый</t>
  </si>
  <si>
    <t>DM7038</t>
  </si>
  <si>
    <t>Кобальт</t>
  </si>
  <si>
    <t xml:space="preserve">DM 503-6Т </t>
  </si>
  <si>
    <t>Кофе (старое название Шоколад)</t>
  </si>
  <si>
    <t>501-6Т</t>
  </si>
  <si>
    <t>Кофе с молоком</t>
  </si>
  <si>
    <t>357-6Т</t>
  </si>
  <si>
    <t>Лайм Глянцевый</t>
  </si>
  <si>
    <t>DM 208-6T</t>
  </si>
  <si>
    <t>Оранж Глянцевый</t>
  </si>
  <si>
    <t>305-6Т (BS2169-55)</t>
  </si>
  <si>
    <t>Светло-зеленый Глянцевый</t>
  </si>
  <si>
    <t>089-6T</t>
  </si>
  <si>
    <t>Шоколад  темный Глянцевый</t>
  </si>
  <si>
    <t>OYJ/C(HG001)</t>
  </si>
  <si>
    <t>Белоснежный Глянцевый</t>
  </si>
  <si>
    <t>HG005</t>
  </si>
  <si>
    <t>Лонган Глянцевый</t>
  </si>
  <si>
    <t>HG002</t>
  </si>
  <si>
    <t>Макиотти Глянцевый</t>
  </si>
  <si>
    <t>HG007</t>
  </si>
  <si>
    <t>Циан Глянцевый</t>
  </si>
  <si>
    <t>МА-01</t>
  </si>
  <si>
    <t>Мрамор Гейрангер (Белый.Глянцевый)</t>
  </si>
  <si>
    <t>МА-02</t>
  </si>
  <si>
    <t>Мрамор Кайлас (Бежевый.Глянцевый)</t>
  </si>
  <si>
    <t xml:space="preserve">МА-04 </t>
  </si>
  <si>
    <t>Мрамор Монблан (СероРозовый.Глянцевый)</t>
  </si>
  <si>
    <t xml:space="preserve">МА-03 </t>
  </si>
  <si>
    <t>Мрамор Рейнир  (СероГолубой.Глянцевый)</t>
  </si>
  <si>
    <t xml:space="preserve">МА-05 </t>
  </si>
  <si>
    <t>Мрамор Уистлер (Черн.Глянцевый)</t>
  </si>
  <si>
    <t>МА-07</t>
  </si>
  <si>
    <t>Мрамор Эверест (Серый.Глянцевый)</t>
  </si>
  <si>
    <t xml:space="preserve">МА-08 </t>
  </si>
  <si>
    <t>Мрамор Эльбрус (Коричневый.Глянцевый)</t>
  </si>
  <si>
    <t>№204-6T (MMG54808)</t>
  </si>
  <si>
    <t>Апельсиновый металлик</t>
  </si>
  <si>
    <t>DW 101-6T (MMG54802)</t>
  </si>
  <si>
    <t>Белый металлик</t>
  </si>
  <si>
    <t>DW 403-6Т</t>
  </si>
  <si>
    <t>Гранат металлик</t>
  </si>
  <si>
    <t>DW  201-6T (MMG54805)</t>
  </si>
  <si>
    <t>Желтый металлик</t>
  </si>
  <si>
    <t>Пастель фиолет металлик</t>
  </si>
  <si>
    <t xml:space="preserve">DW 402В-6T (MMG54817) </t>
  </si>
  <si>
    <t>Розовый металлик</t>
  </si>
  <si>
    <t>Салатовый металлик</t>
  </si>
  <si>
    <t>DW 803-6T(Стальной  ММG54828)</t>
  </si>
  <si>
    <t>Серый металлик</t>
  </si>
  <si>
    <t>DW 405-6Т</t>
  </si>
  <si>
    <t>Сиреневый металлик</t>
  </si>
  <si>
    <t>DW 089-6T (ВА5101)</t>
  </si>
  <si>
    <t xml:space="preserve">Черный металлик </t>
  </si>
  <si>
    <t>2132 (капучино 2105)</t>
  </si>
  <si>
    <t>Шампань металлик</t>
  </si>
  <si>
    <t>2133(Брауни DW085-6T)</t>
  </si>
  <si>
    <t>Шоколад металлик</t>
  </si>
  <si>
    <t>ВА 7108А</t>
  </si>
  <si>
    <t>Ярко-зеленый мет</t>
  </si>
  <si>
    <t>SG005</t>
  </si>
  <si>
    <t xml:space="preserve">Антрацит металлик </t>
  </si>
  <si>
    <t>SG223</t>
  </si>
  <si>
    <t>Бонди металлик</t>
  </si>
  <si>
    <t>SG183</t>
  </si>
  <si>
    <t>Борнео металлик</t>
  </si>
  <si>
    <t>SG234</t>
  </si>
  <si>
    <t>Макиотти металлик</t>
  </si>
  <si>
    <t>SG 225</t>
  </si>
  <si>
    <t>Мангостин металлик</t>
  </si>
  <si>
    <t>SG006</t>
  </si>
  <si>
    <t>Марула металлик</t>
  </si>
  <si>
    <t>SG004</t>
  </si>
  <si>
    <t>Нони металлик</t>
  </si>
  <si>
    <t>SG132</t>
  </si>
  <si>
    <t>Омела металлик</t>
  </si>
  <si>
    <t>SG212</t>
  </si>
  <si>
    <t>Орион металлик</t>
  </si>
  <si>
    <t>SG001</t>
  </si>
  <si>
    <t>Примула металлик</t>
  </si>
  <si>
    <t>SG003</t>
  </si>
  <si>
    <t>Тамаринд металлик</t>
  </si>
  <si>
    <t>128Т02</t>
  </si>
  <si>
    <t>Лофт Бронза Металлик</t>
  </si>
  <si>
    <t>128Т01</t>
  </si>
  <si>
    <t>Лофт Голд Металлик</t>
  </si>
  <si>
    <t>DR 705-6T</t>
  </si>
  <si>
    <t>Огни НьюЙорка</t>
  </si>
  <si>
    <t>DR 704-6T</t>
  </si>
  <si>
    <t>129Т02</t>
  </si>
  <si>
    <t>Урбан дарк</t>
  </si>
  <si>
    <t>129Т01</t>
  </si>
  <si>
    <t>Урбан лайт</t>
  </si>
  <si>
    <t>AR-05</t>
  </si>
  <si>
    <t>Арбор Бетель светло-коричневый</t>
  </si>
  <si>
    <t xml:space="preserve">AR-08 </t>
  </si>
  <si>
    <t>Арбор Канариум песочный</t>
  </si>
  <si>
    <t>AR-06</t>
  </si>
  <si>
    <t>Арбор Кешью бежевый</t>
  </si>
  <si>
    <t xml:space="preserve">AR-04 </t>
  </si>
  <si>
    <t>Арбор Макадами пестро-коричневый</t>
  </si>
  <si>
    <t xml:space="preserve">AR-03 </t>
  </si>
  <si>
    <t>Арбор Пекан рыжий</t>
  </si>
  <si>
    <t xml:space="preserve">AR-02 </t>
  </si>
  <si>
    <t>Арбор Пиния орех</t>
  </si>
  <si>
    <t xml:space="preserve">AR-01 </t>
  </si>
  <si>
    <t>Арбор Фундук темно-коричневый</t>
  </si>
  <si>
    <t>AR-07</t>
  </si>
  <si>
    <t>Арбор Чилим светло-серый</t>
  </si>
  <si>
    <t>AW-09</t>
  </si>
  <si>
    <t xml:space="preserve">АртВуд Граунд </t>
  </si>
  <si>
    <t>AW-02</t>
  </si>
  <si>
    <t xml:space="preserve">АртВуд Кеймстоун </t>
  </si>
  <si>
    <t>AW-06 (1,4)</t>
  </si>
  <si>
    <t xml:space="preserve">АртВуд Клэй </t>
  </si>
  <si>
    <t>AW-019</t>
  </si>
  <si>
    <t xml:space="preserve">АртВуд Мист </t>
  </si>
  <si>
    <t>AW-05</t>
  </si>
  <si>
    <t xml:space="preserve">АртВуд Пит </t>
  </si>
  <si>
    <t>AW-020</t>
  </si>
  <si>
    <t xml:space="preserve">АртВуд Рейн </t>
  </si>
  <si>
    <t>AW-03</t>
  </si>
  <si>
    <t xml:space="preserve">АртВуд Сенд </t>
  </si>
  <si>
    <t>AW-01</t>
  </si>
  <si>
    <t xml:space="preserve">АртВуд Сноу </t>
  </si>
  <si>
    <t>AW-08</t>
  </si>
  <si>
    <t xml:space="preserve">АртВуд Сойл </t>
  </si>
  <si>
    <t xml:space="preserve">AW-04 </t>
  </si>
  <si>
    <t xml:space="preserve">АртВуд Шейл </t>
  </si>
  <si>
    <t xml:space="preserve">E1201-H8P </t>
  </si>
  <si>
    <t xml:space="preserve">Акация светло-бежевая </t>
  </si>
  <si>
    <t xml:space="preserve">E1202-H8P </t>
  </si>
  <si>
    <t xml:space="preserve">Акация темная </t>
  </si>
  <si>
    <t>DW-001</t>
  </si>
  <si>
    <t xml:space="preserve">Амарант/Шпон ясень бежевый </t>
  </si>
  <si>
    <t>13 РS</t>
  </si>
  <si>
    <t xml:space="preserve">Белый с cеребром /Серебряный ясень </t>
  </si>
  <si>
    <t>13 РG</t>
  </si>
  <si>
    <t xml:space="preserve">Белый с золотом/Золотой ясень </t>
  </si>
  <si>
    <t>PP101</t>
  </si>
  <si>
    <t xml:space="preserve">Ванильное дерево </t>
  </si>
  <si>
    <t>DW-003</t>
  </si>
  <si>
    <t xml:space="preserve">Вереск </t>
  </si>
  <si>
    <t>1084 (0,3)</t>
  </si>
  <si>
    <t xml:space="preserve">Дримвуд белый </t>
  </si>
  <si>
    <t>0020-W18P</t>
  </si>
  <si>
    <t xml:space="preserve">Дримвуд Графит ТЕМНО-СЕРЫЙ </t>
  </si>
  <si>
    <t xml:space="preserve">0021-W18P </t>
  </si>
  <si>
    <t xml:space="preserve">Дримвуд грей </t>
  </si>
  <si>
    <t>Дримвуд латте 0006</t>
  </si>
  <si>
    <t xml:space="preserve">Дримвуд латте </t>
  </si>
  <si>
    <t>0022 -W18P</t>
  </si>
  <si>
    <t xml:space="preserve">Дримвуд Металл светло серый </t>
  </si>
  <si>
    <t xml:space="preserve">Дримвуд мокко </t>
  </si>
  <si>
    <t>Дымчатое дерево</t>
  </si>
  <si>
    <t>DW-008</t>
  </si>
  <si>
    <t xml:space="preserve">Ива белая </t>
  </si>
  <si>
    <t>Изумрудное дерево</t>
  </si>
  <si>
    <t xml:space="preserve">Ирга </t>
  </si>
  <si>
    <t>DW-009</t>
  </si>
  <si>
    <t xml:space="preserve">Ироко </t>
  </si>
  <si>
    <t>Крымское дерево</t>
  </si>
  <si>
    <t>Лазурное дерево</t>
  </si>
  <si>
    <t>DW-002</t>
  </si>
  <si>
    <t xml:space="preserve">Липа </t>
  </si>
  <si>
    <t>A3101</t>
  </si>
  <si>
    <t xml:space="preserve">Лиственница алтай. светлая </t>
  </si>
  <si>
    <t>A2901</t>
  </si>
  <si>
    <t xml:space="preserve">Лиственница алтай. темная  </t>
  </si>
  <si>
    <t>Оливковое дерево</t>
  </si>
  <si>
    <t>196-4W</t>
  </si>
  <si>
    <t xml:space="preserve">Орех грецкий </t>
  </si>
  <si>
    <t>Песочное дерево</t>
  </si>
  <si>
    <t>DW-011</t>
  </si>
  <si>
    <t xml:space="preserve">Платан </t>
  </si>
  <si>
    <t>Снежное дерево</t>
  </si>
  <si>
    <t>E1101</t>
  </si>
  <si>
    <t xml:space="preserve">Сосна карелия светлая </t>
  </si>
  <si>
    <t>E1102</t>
  </si>
  <si>
    <t xml:space="preserve">Сосна карелия темная </t>
  </si>
  <si>
    <t>DW-010</t>
  </si>
  <si>
    <t xml:space="preserve">Тис </t>
  </si>
  <si>
    <t>DW-004</t>
  </si>
  <si>
    <t xml:space="preserve">Тополь/Шпон ясень сизый </t>
  </si>
  <si>
    <t>1155 (белое дерево)</t>
  </si>
  <si>
    <t>Белый ясень (белое дерево)</t>
  </si>
  <si>
    <t>2050-2</t>
  </si>
  <si>
    <t xml:space="preserve">Бук </t>
  </si>
  <si>
    <t xml:space="preserve">2093-7 </t>
  </si>
  <si>
    <t xml:space="preserve">Венге </t>
  </si>
  <si>
    <t>1998В</t>
  </si>
  <si>
    <t xml:space="preserve">Венге матовый </t>
  </si>
  <si>
    <t>85406-50</t>
  </si>
  <si>
    <t xml:space="preserve">Венге светлый  </t>
  </si>
  <si>
    <t>2К073-05</t>
  </si>
  <si>
    <t xml:space="preserve">Вишня Оксфорд </t>
  </si>
  <si>
    <t>DH5301-41</t>
  </si>
  <si>
    <t xml:space="preserve">Вяз текстурный </t>
  </si>
  <si>
    <t>№1421-28</t>
  </si>
  <si>
    <t xml:space="preserve">Дуб </t>
  </si>
  <si>
    <t>2S093-01</t>
  </si>
  <si>
    <t xml:space="preserve">Дуб сокальский </t>
  </si>
  <si>
    <t>DC-0201-10(0205-10)</t>
  </si>
  <si>
    <t xml:space="preserve">Лён светлый </t>
  </si>
  <si>
    <t>МВР5000-2</t>
  </si>
  <si>
    <t xml:space="preserve">Мореная береза  </t>
  </si>
  <si>
    <t>2S079-05</t>
  </si>
  <si>
    <t xml:space="preserve">Орех Гварнери </t>
  </si>
  <si>
    <t>6К0112-01</t>
  </si>
  <si>
    <t xml:space="preserve">Орех итальянский  </t>
  </si>
  <si>
    <t>К021-26</t>
  </si>
  <si>
    <t>Орех миланский</t>
  </si>
  <si>
    <t>DE3902-38</t>
  </si>
  <si>
    <t xml:space="preserve">Палисандр </t>
  </si>
  <si>
    <t>5F87-07</t>
  </si>
  <si>
    <t xml:space="preserve">Сандал матовый </t>
  </si>
  <si>
    <t>DC-0209-10 (лен белый)</t>
  </si>
  <si>
    <t>Светлый кофе (лен белый)</t>
  </si>
  <si>
    <t>86603(лесной орех)</t>
  </si>
  <si>
    <t>Старое дерево текстурное (лесной орех)</t>
  </si>
  <si>
    <t>3901-38</t>
  </si>
  <si>
    <t xml:space="preserve">Ясень дальневосточный </t>
  </si>
  <si>
    <t>9960-GW</t>
  </si>
  <si>
    <t xml:space="preserve">Ясень кремовый </t>
  </si>
  <si>
    <t>9959-GW</t>
  </si>
  <si>
    <t xml:space="preserve">Ясень перламутровый </t>
  </si>
  <si>
    <t>80701-7</t>
  </si>
  <si>
    <t xml:space="preserve">Ясень Шимо мат. </t>
  </si>
  <si>
    <t>SE-020</t>
  </si>
  <si>
    <t xml:space="preserve">Арон </t>
  </si>
  <si>
    <t>DA-01</t>
  </si>
  <si>
    <t xml:space="preserve">Аффогато </t>
  </si>
  <si>
    <t>SE-018</t>
  </si>
  <si>
    <t xml:space="preserve">Бран </t>
  </si>
  <si>
    <t>DA-02</t>
  </si>
  <si>
    <t xml:space="preserve">Гранита </t>
  </si>
  <si>
    <t>DA-04</t>
  </si>
  <si>
    <t xml:space="preserve">Мадика </t>
  </si>
  <si>
    <t>SE-016</t>
  </si>
  <si>
    <t xml:space="preserve">Рикон </t>
  </si>
  <si>
    <t>DA-13</t>
  </si>
  <si>
    <t xml:space="preserve">Спумони </t>
  </si>
  <si>
    <t>DA-14 (9,5; 1,5)</t>
  </si>
  <si>
    <t xml:space="preserve">Торроне </t>
  </si>
  <si>
    <t>SE-019</t>
  </si>
  <si>
    <t xml:space="preserve">Ходор </t>
  </si>
  <si>
    <t>DA-15</t>
  </si>
  <si>
    <t xml:space="preserve">Цукотто </t>
  </si>
  <si>
    <t>AW-010</t>
  </si>
  <si>
    <t xml:space="preserve">АртВуд Близар мет. </t>
  </si>
  <si>
    <t>AW-012</t>
  </si>
  <si>
    <t xml:space="preserve">АртВуд Грего </t>
  </si>
  <si>
    <t>AW-017</t>
  </si>
  <si>
    <t xml:space="preserve">АртВуд Руэрга </t>
  </si>
  <si>
    <t>А-007 (темно-коричневый)</t>
  </si>
  <si>
    <t>Aura Александрит  (темно-коричневый)</t>
  </si>
  <si>
    <t>А-002 (белый)</t>
  </si>
  <si>
    <t>Aura Альбит (белый)</t>
  </si>
  <si>
    <t>А-005 светло-серый.</t>
  </si>
  <si>
    <t>Aura Морион светло-серый.</t>
  </si>
  <si>
    <t>А-006 (темно серый)</t>
  </si>
  <si>
    <t>Aura Оникс (темно серый)</t>
  </si>
  <si>
    <t>А-008 (темно синий)</t>
  </si>
  <si>
    <t>Aura Сапфир (темно синий)</t>
  </si>
  <si>
    <t>А-004 (1)</t>
  </si>
  <si>
    <t xml:space="preserve">Aura Сердолик </t>
  </si>
  <si>
    <t>А-001</t>
  </si>
  <si>
    <t xml:space="preserve">Aura Топаз </t>
  </si>
  <si>
    <t>А-003</t>
  </si>
  <si>
    <t xml:space="preserve">Aura Турмалин  </t>
  </si>
  <si>
    <t>CR-09</t>
  </si>
  <si>
    <t xml:space="preserve">Кристал  Азурит </t>
  </si>
  <si>
    <t>CR-05</t>
  </si>
  <si>
    <t xml:space="preserve">Кристал  Аметист </t>
  </si>
  <si>
    <t>CR-02</t>
  </si>
  <si>
    <t xml:space="preserve">Кристал  Арагонит </t>
  </si>
  <si>
    <t>CR-01</t>
  </si>
  <si>
    <t xml:space="preserve">Кристал  Барит </t>
  </si>
  <si>
    <t>CR-19</t>
  </si>
  <si>
    <t xml:space="preserve">Кристал  Бирюза </t>
  </si>
  <si>
    <t>CR-07</t>
  </si>
  <si>
    <t xml:space="preserve">Кристал  Галенит </t>
  </si>
  <si>
    <t>CR-06</t>
  </si>
  <si>
    <t xml:space="preserve">Кристал  Кальцит </t>
  </si>
  <si>
    <t>CR-03</t>
  </si>
  <si>
    <t xml:space="preserve">Кристал  Криолит </t>
  </si>
  <si>
    <t>CR-08 (0,8; 07)</t>
  </si>
  <si>
    <t xml:space="preserve">Кристал  Магнетит </t>
  </si>
  <si>
    <t>CR-15</t>
  </si>
  <si>
    <t xml:space="preserve">Кристал  Опал </t>
  </si>
  <si>
    <t>CR-04</t>
  </si>
  <si>
    <t xml:space="preserve">Кристал  Селенит </t>
  </si>
  <si>
    <t>CR-10 3; 0,8)</t>
  </si>
  <si>
    <t xml:space="preserve">Кристал  Сидерит </t>
  </si>
  <si>
    <t>CR-11</t>
  </si>
  <si>
    <t xml:space="preserve">Кристал  Уваровит </t>
  </si>
  <si>
    <t xml:space="preserve">CR-16 </t>
  </si>
  <si>
    <t xml:space="preserve">Кристал  Форстерит </t>
  </si>
  <si>
    <t xml:space="preserve">SS-007 (Кассиопея) </t>
  </si>
  <si>
    <t xml:space="preserve">Старс бордо (Кассиопея) </t>
  </si>
  <si>
    <t>SS-003</t>
  </si>
  <si>
    <t xml:space="preserve">Старс Лира </t>
  </si>
  <si>
    <t>CBR-2 черный</t>
  </si>
  <si>
    <t>Карбон Обсидиан черный</t>
  </si>
  <si>
    <t>CBR-4 синий</t>
  </si>
  <si>
    <t>Карбон Спейс синий</t>
  </si>
  <si>
    <t>CBR-3 серый</t>
  </si>
  <si>
    <t>Карбон Шейд серый</t>
  </si>
  <si>
    <t>CBR-1 белый</t>
  </si>
  <si>
    <t>Карбон Эгрет белый</t>
  </si>
  <si>
    <t>SE-035 (Игрит)</t>
  </si>
  <si>
    <t>Бетон бежевый (Игрит)</t>
  </si>
  <si>
    <t>SE-005 (Пицель)</t>
  </si>
  <si>
    <t>Бетон белый (Пицель)</t>
  </si>
  <si>
    <t>SE-011(Томан)</t>
  </si>
  <si>
    <t>Бетон коричневый (Томан)</t>
  </si>
  <si>
    <t>SE-033 (Джофри)</t>
  </si>
  <si>
    <t>Бетон розовый (Джофри)</t>
  </si>
  <si>
    <t>SE-003(Серсея)</t>
  </si>
  <si>
    <t>Бетон серебро (Серсея)</t>
  </si>
  <si>
    <t>SE-023 (Дрого)</t>
  </si>
  <si>
    <t>Бетон серебро темный (Дрого)</t>
  </si>
  <si>
    <t>SE-004(Дайнерис)</t>
  </si>
  <si>
    <t>Бетон серый SE (Дайнерис)</t>
  </si>
  <si>
    <t>SE-036 (Рейгар)</t>
  </si>
  <si>
    <t>Бетон снежный (Рейгар)</t>
  </si>
  <si>
    <t>SE-034 (Оберин)</t>
  </si>
  <si>
    <t>Бетон черный Оберин)</t>
  </si>
  <si>
    <t>SE-029</t>
  </si>
  <si>
    <t xml:space="preserve">Бриена </t>
  </si>
  <si>
    <t>SE-024 (Торос)</t>
  </si>
  <si>
    <t>Камень бежевый (Торос)</t>
  </si>
  <si>
    <t>SE-010 (Тирион)</t>
  </si>
  <si>
    <t>Камень бронза (Тирион)</t>
  </si>
  <si>
    <t>SE-025 (Мелисандра)</t>
  </si>
  <si>
    <t>Камень светло-серый  (Мелисандра)</t>
  </si>
  <si>
    <t>SE-026 (Оленна)</t>
  </si>
  <si>
    <t>Камень серебро (Оленна)</t>
  </si>
  <si>
    <t>SE-002 (Арья)</t>
  </si>
  <si>
    <t>Камень серый  (Арья)</t>
  </si>
  <si>
    <t>SE-012(Мирцела)</t>
  </si>
  <si>
    <t>Кожа белая Премиум (Мирцела)</t>
  </si>
  <si>
    <t>SE-014(Маргари)</t>
  </si>
  <si>
    <t>Кожа кофе Премиум (Маргари)</t>
  </si>
  <si>
    <t>SE-013(Мисандея)</t>
  </si>
  <si>
    <t>Кожа молочная Премиум (Мисандея)</t>
  </si>
  <si>
    <t>DA-10</t>
  </si>
  <si>
    <t xml:space="preserve">Пандора </t>
  </si>
  <si>
    <t>SE-028</t>
  </si>
  <si>
    <t>Сандор</t>
  </si>
  <si>
    <t xml:space="preserve">SE-001 </t>
  </si>
  <si>
    <t xml:space="preserve">Санса </t>
  </si>
  <si>
    <t>SE-031</t>
  </si>
  <si>
    <t xml:space="preserve">Шая </t>
  </si>
  <si>
    <t>МА-13 (Черн мат)</t>
  </si>
  <si>
    <t>Мрамор Блэкберн (Черн мат)</t>
  </si>
  <si>
    <t>МА-14 (Ржавчина мат)</t>
  </si>
  <si>
    <t>Мрамор Галлерт (Ржавчина мат)</t>
  </si>
  <si>
    <t>МА-15 (Серый мат) ( 5 )</t>
  </si>
  <si>
    <t>Мрамор Говерла  (Серый мат) ( 5 )</t>
  </si>
  <si>
    <t>МА-16 (Коричневый мат)</t>
  </si>
  <si>
    <t>Мрамор Иджен (Коричневый мат)</t>
  </si>
  <si>
    <t>МА-10 (Бежевый мат)</t>
  </si>
  <si>
    <t>Мрамор Крейдл (Бежевый мат)</t>
  </si>
  <si>
    <t>МА-09 (Белый мат)</t>
  </si>
  <si>
    <t>Мрамор Пилатус (Белый мат)</t>
  </si>
  <si>
    <t>МА-12 (СероРозовый мат)</t>
  </si>
  <si>
    <t>Мрамор Рашмор (СероРозовый мат)</t>
  </si>
  <si>
    <t>МА-11 (СероГолубой мат)</t>
  </si>
  <si>
    <t>Мрамор Фицрой (СероГолубой мат)</t>
  </si>
  <si>
    <t>SE-008</t>
  </si>
  <si>
    <t xml:space="preserve">Бейлиш </t>
  </si>
  <si>
    <t>SE-007</t>
  </si>
  <si>
    <t xml:space="preserve">Варис </t>
  </si>
  <si>
    <t>676-26</t>
  </si>
  <si>
    <t xml:space="preserve">Кожа белая </t>
  </si>
  <si>
    <t>SE-009</t>
  </si>
  <si>
    <t xml:space="preserve">Теон </t>
  </si>
  <si>
    <t>SE-006</t>
  </si>
  <si>
    <t xml:space="preserve">Харро </t>
  </si>
  <si>
    <t>SH-02</t>
  </si>
  <si>
    <t xml:space="preserve">Аулика </t>
  </si>
  <si>
    <t>SH-03</t>
  </si>
  <si>
    <t xml:space="preserve">Галея </t>
  </si>
  <si>
    <t>SH-05</t>
  </si>
  <si>
    <t xml:space="preserve">Ламбис </t>
  </si>
  <si>
    <t>SH-04</t>
  </si>
  <si>
    <t xml:space="preserve">Мурекс </t>
  </si>
  <si>
    <t>SH-07</t>
  </si>
  <si>
    <t xml:space="preserve">Насса </t>
  </si>
  <si>
    <t>SH-01</t>
  </si>
  <si>
    <t xml:space="preserve">Скафарка </t>
  </si>
  <si>
    <t>SH-06</t>
  </si>
  <si>
    <t xml:space="preserve">Ципрея </t>
  </si>
  <si>
    <t xml:space="preserve">AL-03 </t>
  </si>
  <si>
    <t xml:space="preserve">Виола олива  </t>
  </si>
  <si>
    <t>08 коричневый</t>
  </si>
  <si>
    <t>Гала Алетрия коричневый</t>
  </si>
  <si>
    <t>10 голубой</t>
  </si>
  <si>
    <t>Гала Ашуре голубой</t>
  </si>
  <si>
    <t>09 синий</t>
  </si>
  <si>
    <t>Гала Бакельсе синий</t>
  </si>
  <si>
    <t>01 белая</t>
  </si>
  <si>
    <t>Гала Баноффи белая</t>
  </si>
  <si>
    <t>04 темно-зеленый</t>
  </si>
  <si>
    <t>Гала Барпай темно-зеленый</t>
  </si>
  <si>
    <t>13 зеленый</t>
  </si>
  <si>
    <t>Гала Бразо зеленый</t>
  </si>
  <si>
    <t>02 бежевый</t>
  </si>
  <si>
    <t>Гала Добош бежевый</t>
  </si>
  <si>
    <t>05 кофе</t>
  </si>
  <si>
    <t>Гала Клафути кофе</t>
  </si>
  <si>
    <t>12 оранжевый</t>
  </si>
  <si>
    <t>Гала Кюнефе оранжевый</t>
  </si>
  <si>
    <t>14 бордовый</t>
  </si>
  <si>
    <t>Гала Моти бордовый</t>
  </si>
  <si>
    <t>03 светло-серый</t>
  </si>
  <si>
    <t>Гала Панеттоне светло-серый</t>
  </si>
  <si>
    <t>11 ваниль</t>
  </si>
  <si>
    <t>Гала Ревани ваниль</t>
  </si>
  <si>
    <t>06 темно-бежевый</t>
  </si>
  <si>
    <t>Гала Флан темно-бежевый</t>
  </si>
  <si>
    <t>07 темно-серый</t>
  </si>
  <si>
    <t>Гала Хангва темно-серый</t>
  </si>
  <si>
    <t>1215 (JS9029-28)</t>
  </si>
  <si>
    <t xml:space="preserve">Белый матовый </t>
  </si>
  <si>
    <t>DM105-11Y</t>
  </si>
  <si>
    <t xml:space="preserve">Белый шелк </t>
  </si>
  <si>
    <t>2582-03</t>
  </si>
  <si>
    <t>Ваниль Адилет</t>
  </si>
  <si>
    <t>JS9052-28</t>
  </si>
  <si>
    <t>Крем-брюле</t>
  </si>
  <si>
    <t>OR-09</t>
  </si>
  <si>
    <t xml:space="preserve">Органза Бромелия </t>
  </si>
  <si>
    <t>OR-13</t>
  </si>
  <si>
    <t xml:space="preserve">Органза Ванда </t>
  </si>
  <si>
    <t>OR-04</t>
  </si>
  <si>
    <t xml:space="preserve">Органза Вербена </t>
  </si>
  <si>
    <t>OR-11</t>
  </si>
  <si>
    <t>Органза Газания</t>
  </si>
  <si>
    <t>OR-16</t>
  </si>
  <si>
    <t xml:space="preserve">Органза Гербера </t>
  </si>
  <si>
    <t>OR-10</t>
  </si>
  <si>
    <t xml:space="preserve">Органза Иксора </t>
  </si>
  <si>
    <t>OR-07</t>
  </si>
  <si>
    <t xml:space="preserve">Органза Калатея </t>
  </si>
  <si>
    <t>OR-14</t>
  </si>
  <si>
    <t xml:space="preserve">Органза Крокус </t>
  </si>
  <si>
    <t>OR-12</t>
  </si>
  <si>
    <t xml:space="preserve">Органза Кэмпион </t>
  </si>
  <si>
    <t>OR-01</t>
  </si>
  <si>
    <t xml:space="preserve">Органза Магнолия </t>
  </si>
  <si>
    <t>OR-03</t>
  </si>
  <si>
    <t xml:space="preserve">Органза Плюмерия </t>
  </si>
  <si>
    <t>OR-05</t>
  </si>
  <si>
    <t xml:space="preserve">Органза Сакура </t>
  </si>
  <si>
    <t>OR-06</t>
  </si>
  <si>
    <t xml:space="preserve">Органза Хризантема </t>
  </si>
  <si>
    <t>OR-17</t>
  </si>
  <si>
    <t xml:space="preserve">Органза Эйхория </t>
  </si>
  <si>
    <t>RF-01</t>
  </si>
  <si>
    <t xml:space="preserve">Рифт Ассаль </t>
  </si>
  <si>
    <t>RF-02</t>
  </si>
  <si>
    <t xml:space="preserve">Рифт Афар </t>
  </si>
  <si>
    <t>RF-17</t>
  </si>
  <si>
    <t>Рифт Бонина</t>
  </si>
  <si>
    <t>RF-03</t>
  </si>
  <si>
    <t xml:space="preserve">Рифт Гарда </t>
  </si>
  <si>
    <t>RF-04</t>
  </si>
  <si>
    <t xml:space="preserve">Рифт Гхор </t>
  </si>
  <si>
    <t>RF-05</t>
  </si>
  <si>
    <t xml:space="preserve">Рифт Данакиль </t>
  </si>
  <si>
    <t>RF-07</t>
  </si>
  <si>
    <t xml:space="preserve">Рифт Икария </t>
  </si>
  <si>
    <t>RF-09</t>
  </si>
  <si>
    <t xml:space="preserve">Рифт Каттара </t>
  </si>
  <si>
    <t>RF-08</t>
  </si>
  <si>
    <t xml:space="preserve">Рифт Лут </t>
  </si>
  <si>
    <t>RF-10</t>
  </si>
  <si>
    <t xml:space="preserve">Рифт Маракайбо </t>
  </si>
  <si>
    <t>RF-11</t>
  </si>
  <si>
    <t xml:space="preserve">Рифт Мелвил </t>
  </si>
  <si>
    <t>RF-12</t>
  </si>
  <si>
    <t xml:space="preserve">Рифт Мичиган </t>
  </si>
  <si>
    <t>RF-13</t>
  </si>
  <si>
    <t xml:space="preserve">Рифт Огасавара </t>
  </si>
  <si>
    <t>RF-14</t>
  </si>
  <si>
    <t xml:space="preserve">Рифт Онтарио </t>
  </si>
  <si>
    <t>RF-15</t>
  </si>
  <si>
    <t xml:space="preserve">Рифт Скайрос </t>
  </si>
  <si>
    <t>RF-16</t>
  </si>
  <si>
    <t xml:space="preserve">Рифт Хадсон </t>
  </si>
  <si>
    <t>SF 025</t>
  </si>
  <si>
    <t xml:space="preserve">Айрон </t>
  </si>
  <si>
    <t>SF 013</t>
  </si>
  <si>
    <t xml:space="preserve">Аквамарин </t>
  </si>
  <si>
    <t>SF 028</t>
  </si>
  <si>
    <t xml:space="preserve">Аконит серый </t>
  </si>
  <si>
    <t>SF 019</t>
  </si>
  <si>
    <t xml:space="preserve">Графит </t>
  </si>
  <si>
    <t>SF 029</t>
  </si>
  <si>
    <t>Ирис</t>
  </si>
  <si>
    <t>SF 027</t>
  </si>
  <si>
    <t xml:space="preserve">Лотос </t>
  </si>
  <si>
    <t>SF 01</t>
  </si>
  <si>
    <t xml:space="preserve">Милк </t>
  </si>
  <si>
    <t>SF 04</t>
  </si>
  <si>
    <t xml:space="preserve">Мокко </t>
  </si>
  <si>
    <t>SF 011</t>
  </si>
  <si>
    <t xml:space="preserve">Нарцисс </t>
  </si>
  <si>
    <t>SF 015</t>
  </si>
  <si>
    <t xml:space="preserve">Ниагара </t>
  </si>
  <si>
    <t>SF 030</t>
  </si>
  <si>
    <t xml:space="preserve">Нуар </t>
  </si>
  <si>
    <t>SF 012</t>
  </si>
  <si>
    <t xml:space="preserve">Орхидея </t>
  </si>
  <si>
    <t>SF 023</t>
  </si>
  <si>
    <t xml:space="preserve">Палома </t>
  </si>
  <si>
    <t>SF 026</t>
  </si>
  <si>
    <t xml:space="preserve">Роза </t>
  </si>
  <si>
    <t>SF 022</t>
  </si>
  <si>
    <t xml:space="preserve">Сантьяго </t>
  </si>
  <si>
    <t>SF 03</t>
  </si>
  <si>
    <t xml:space="preserve">Тирамису </t>
  </si>
  <si>
    <t>SF 024</t>
  </si>
  <si>
    <t xml:space="preserve">Фисташка </t>
  </si>
  <si>
    <t>40410-22</t>
  </si>
  <si>
    <t>Дуб молочный рифл</t>
  </si>
  <si>
    <t>Лимонное дерево</t>
  </si>
  <si>
    <t>9200-7</t>
  </si>
  <si>
    <t>Цветы черные</t>
  </si>
  <si>
    <t>L167-05</t>
  </si>
  <si>
    <t xml:space="preserve">Дуб выбеленный Глянцевый  </t>
  </si>
  <si>
    <t>L066-01</t>
  </si>
  <si>
    <t xml:space="preserve">Кедр Глянцевый </t>
  </si>
  <si>
    <t>EFVC001</t>
  </si>
  <si>
    <t xml:space="preserve">Красный Глянцевый </t>
  </si>
  <si>
    <t xml:space="preserve">8BF/B (HG008) </t>
  </si>
  <si>
    <t xml:space="preserve">Бонди Глянцевый </t>
  </si>
  <si>
    <t>HG003</t>
  </si>
  <si>
    <t xml:space="preserve">Купуасу </t>
  </si>
  <si>
    <t>DW801-6T</t>
  </si>
  <si>
    <t xml:space="preserve">Светло-серый мет гл </t>
  </si>
  <si>
    <t xml:space="preserve">AW-07 </t>
  </si>
  <si>
    <t xml:space="preserve">АртВуд Филд </t>
  </si>
  <si>
    <t>BVZ 04G-39</t>
  </si>
  <si>
    <t>2К055-06В</t>
  </si>
  <si>
    <t xml:space="preserve">Венге темный шоколад </t>
  </si>
  <si>
    <t>BVZ 05G-39</t>
  </si>
  <si>
    <t xml:space="preserve">Дуб беленый </t>
  </si>
  <si>
    <t>МВР 8051</t>
  </si>
  <si>
    <t xml:space="preserve">Дуб выбеленный Матовый </t>
  </si>
  <si>
    <t>K020-05</t>
  </si>
  <si>
    <t xml:space="preserve">Клен </t>
  </si>
  <si>
    <t>MBP 1552-26</t>
  </si>
  <si>
    <t xml:space="preserve">Орех </t>
  </si>
  <si>
    <t xml:space="preserve">Тик текстурный </t>
  </si>
  <si>
    <t>2F101-08</t>
  </si>
  <si>
    <t xml:space="preserve">Тиковое дерево </t>
  </si>
  <si>
    <t>DH 4301-38</t>
  </si>
  <si>
    <t>Холст серый мат.</t>
  </si>
  <si>
    <t>3К103-01</t>
  </si>
  <si>
    <t xml:space="preserve">Яблоня Толедо </t>
  </si>
  <si>
    <t>DM677-GW</t>
  </si>
  <si>
    <t xml:space="preserve">Ясень жемчужный </t>
  </si>
  <si>
    <t xml:space="preserve">DA-03 </t>
  </si>
  <si>
    <t>Джелато  (Заказная с 01.04.2023)</t>
  </si>
  <si>
    <t xml:space="preserve">SE-017 </t>
  </si>
  <si>
    <t>Роб(Заказная) альтернатива Бран-складская</t>
  </si>
  <si>
    <t>BE-01</t>
  </si>
  <si>
    <t xml:space="preserve">Анцио </t>
  </si>
  <si>
    <t>AW-15</t>
  </si>
  <si>
    <t xml:space="preserve">АртВуд Левантера мет. </t>
  </si>
  <si>
    <t>BE-02</t>
  </si>
  <si>
    <t xml:space="preserve">Байя мат. </t>
  </si>
  <si>
    <t>BE-03</t>
  </si>
  <si>
    <t xml:space="preserve">Вентотене </t>
  </si>
  <si>
    <t>BE-04</t>
  </si>
  <si>
    <t xml:space="preserve">Капри </t>
  </si>
  <si>
    <t>BE-05</t>
  </si>
  <si>
    <t xml:space="preserve">Павия мат. </t>
  </si>
  <si>
    <t>BE-06</t>
  </si>
  <si>
    <t xml:space="preserve">Турин мат. </t>
  </si>
  <si>
    <t>BE-07</t>
  </si>
  <si>
    <t xml:space="preserve">Устика мат. </t>
  </si>
  <si>
    <t>BE-08</t>
  </si>
  <si>
    <t xml:space="preserve">Фоджа  </t>
  </si>
  <si>
    <t>CR-12</t>
  </si>
  <si>
    <t xml:space="preserve">Кристал  Амазонит </t>
  </si>
  <si>
    <t xml:space="preserve">CR-14 </t>
  </si>
  <si>
    <t xml:space="preserve">Кристал  Кварц </t>
  </si>
  <si>
    <t xml:space="preserve">CR-20 </t>
  </si>
  <si>
    <t xml:space="preserve">Кристал  Хризолит </t>
  </si>
  <si>
    <t>SE-030</t>
  </si>
  <si>
    <t xml:space="preserve">Мира </t>
  </si>
  <si>
    <t>SE-027</t>
  </si>
  <si>
    <t>Старк</t>
  </si>
  <si>
    <t>SH-08</t>
  </si>
  <si>
    <t xml:space="preserve">Бублес </t>
  </si>
  <si>
    <t>DM144-38</t>
  </si>
  <si>
    <t xml:space="preserve">Нефрит белый </t>
  </si>
  <si>
    <t>DM538-38</t>
  </si>
  <si>
    <t xml:space="preserve">Нефрит шампань </t>
  </si>
  <si>
    <t xml:space="preserve">Черный крап </t>
  </si>
  <si>
    <t>Черный крап (Заказная, аналог Органза  Вербена)</t>
  </si>
  <si>
    <t>Серия кухонных модулей "К-Модуль" (верхние модули)</t>
  </si>
  <si>
    <t>№</t>
  </si>
  <si>
    <t>Артикул</t>
  </si>
  <si>
    <t>Размер, мм 
В*Ш*Г</t>
  </si>
  <si>
    <t>Изображение</t>
  </si>
  <si>
    <t>Цена</t>
  </si>
  <si>
    <t>крупный опт</t>
  </si>
  <si>
    <t>720*150*300</t>
  </si>
  <si>
    <t>720*200*300</t>
  </si>
  <si>
    <t>720*250*300</t>
  </si>
  <si>
    <t>720*300*300</t>
  </si>
  <si>
    <t>720*400*300</t>
  </si>
  <si>
    <t>720*450*300</t>
  </si>
  <si>
    <t>720*500*300</t>
  </si>
  <si>
    <t>720*600*300</t>
  </si>
  <si>
    <t>720*700*300</t>
  </si>
  <si>
    <t>720*800*300</t>
  </si>
  <si>
    <t>720*900*300</t>
  </si>
  <si>
    <t>360*600*300</t>
  </si>
  <si>
    <t>КВ-600-450</t>
  </si>
  <si>
    <t>450*600*300</t>
  </si>
  <si>
    <t>900*150*300</t>
  </si>
  <si>
    <t>900*200*300</t>
  </si>
  <si>
    <t>900*250*300</t>
  </si>
  <si>
    <t>900*300*300</t>
  </si>
  <si>
    <t>900*400*300</t>
  </si>
  <si>
    <t>900*450*300</t>
  </si>
  <si>
    <t>900*500*300</t>
  </si>
  <si>
    <t>900*600*300</t>
  </si>
  <si>
    <t>900*700*300</t>
  </si>
  <si>
    <t>900*800*300</t>
  </si>
  <si>
    <t>900*900*300</t>
  </si>
  <si>
    <t xml:space="preserve">900*600*300 </t>
  </si>
  <si>
    <r>
      <rPr>
        <sz val="11"/>
        <color theme="1"/>
        <rFont val="Times New Roman"/>
      </rPr>
      <t xml:space="preserve">* </t>
    </r>
    <r>
      <rPr>
        <u/>
        <sz val="11"/>
        <color theme="1"/>
        <rFont val="Times New Roman"/>
      </rPr>
      <t>ЛДСП 16 мм:</t>
    </r>
    <r>
      <rPr>
        <u/>
        <sz val="11"/>
        <color theme="1"/>
        <rFont val="Times New Roman"/>
      </rPr>
      <t xml:space="preserve"> </t>
    </r>
    <r>
      <rPr>
        <sz val="11"/>
        <color theme="1"/>
        <rFont val="Times New Roman"/>
      </rPr>
      <t xml:space="preserve">
Белая шагрень,</t>
    </r>
    <r>
      <rPr>
        <sz val="11"/>
        <color theme="1"/>
        <rFont val="Times New Roman"/>
      </rPr>
      <t xml:space="preserve"> 
</t>
    </r>
    <r>
      <rPr>
        <sz val="11"/>
        <color theme="1"/>
        <rFont val="Times New Roman"/>
      </rPr>
      <t>Белая структура УВА,
Венге цаво КШ, 
Дуб сонома КШ, 
Дуб молочный КШ, 
Серый камень шагрень, 
Ясень шимо светлый КШ, 
Ясень Анкор светлый КШ.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</si>
  <si>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>Кромка ПВХ 0,4 мм</t>
    </r>
    <r>
      <rPr>
        <sz val="11"/>
        <color theme="1"/>
        <rFont val="Times New Roman"/>
      </rPr>
      <t>: Белая гладкая, Венге соренто, Дуб сонома, Дуб млечный, Светло-серый, Ясень шимо светлый, Бодега светлая.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</si>
  <si>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 xml:space="preserve"> ХДФ</t>
    </r>
    <r>
      <rPr>
        <sz val="11"/>
        <color theme="1"/>
        <rFont val="Times New Roman"/>
      </rPr>
      <t>: Белый.</t>
    </r>
  </si>
  <si>
    <t>* В стоимость модуля не влючены: механизм Aventos, газ-лифты и петли.</t>
  </si>
  <si>
    <t>Серия кухонных модулей "К-Модуль" (нижние модули)</t>
  </si>
  <si>
    <t>820*150*515</t>
  </si>
  <si>
    <t>820*200*515</t>
  </si>
  <si>
    <t>820*250*515</t>
  </si>
  <si>
    <t>820*300*515</t>
  </si>
  <si>
    <t>820*400*515</t>
  </si>
  <si>
    <t>820*450*515</t>
  </si>
  <si>
    <t>820*500*515</t>
  </si>
  <si>
    <t>820*600*515</t>
  </si>
  <si>
    <t>820*700*515</t>
  </si>
  <si>
    <t>820*800*515</t>
  </si>
  <si>
    <t>820*900*515</t>
  </si>
  <si>
    <t>820*1000*464</t>
  </si>
  <si>
    <t>820*300*300</t>
  </si>
  <si>
    <t>2180*600*550</t>
  </si>
  <si>
    <t>2360*600*550</t>
  </si>
  <si>
    <r>
      <rPr>
        <sz val="11"/>
        <color theme="1"/>
        <rFont val="Times New Roman"/>
      </rPr>
      <t xml:space="preserve">* </t>
    </r>
    <r>
      <rPr>
        <u/>
        <sz val="11"/>
        <color theme="1"/>
        <rFont val="Times New Roman"/>
      </rPr>
      <t>ЛДСП 16 мм:</t>
    </r>
    <r>
      <rPr>
        <u/>
        <sz val="11"/>
        <color theme="1"/>
        <rFont val="Times New Roman"/>
      </rPr>
      <t xml:space="preserve"> </t>
    </r>
    <r>
      <rPr>
        <sz val="11"/>
        <color theme="1"/>
        <rFont val="Times New Roman"/>
      </rPr>
      <t xml:space="preserve">
Белая шагрень,</t>
    </r>
    <r>
      <rPr>
        <sz val="11"/>
        <color theme="1"/>
        <rFont val="Times New Roman"/>
      </rPr>
      <t xml:space="preserve"> 
</t>
    </r>
    <r>
      <rPr>
        <sz val="11"/>
        <color theme="1"/>
        <rFont val="Times New Roman"/>
      </rPr>
      <t>Белая структура УВА,
Венге цаво КШ, 
Дуб сонома КШ, 
Дуб молочный КШ, 
Серый камень шагрень, 
Ясень шимо светлый КШ, 
Ясень Анкор светлый КШ.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</si>
  <si>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>Кромка ПВХ 0,4 мм</t>
    </r>
    <r>
      <rPr>
        <sz val="11"/>
        <color theme="1"/>
        <rFont val="Times New Roman"/>
      </rPr>
      <t>: Белая гладкая, Венге соренто, Дуб сонома, Дуб млечный, Светло-серый, Ясень шимо светлый, Бодега светлая.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</si>
  <si>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 xml:space="preserve"> ХДФ</t>
    </r>
    <r>
      <rPr>
        <sz val="11"/>
        <color theme="1"/>
        <rFont val="Times New Roman"/>
      </rPr>
      <t>: Белый.</t>
    </r>
  </si>
  <si>
    <r>
      <rPr>
        <sz val="11"/>
        <color theme="1"/>
        <rFont val="Times New Roman"/>
      </rPr>
      <t xml:space="preserve">* В стоимость модуля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>: петли.</t>
    </r>
  </si>
  <si>
    <r>
      <rPr>
        <sz val="11"/>
        <color theme="1"/>
        <rFont val="Times New Roman"/>
      </rPr>
      <t>* Для модулей "-</t>
    </r>
    <r>
      <rPr>
        <b/>
        <sz val="11"/>
        <color theme="1"/>
        <rFont val="Times New Roman"/>
      </rPr>
      <t>Antaro</t>
    </r>
    <r>
      <rPr>
        <sz val="11"/>
        <color theme="1"/>
        <rFont val="Times New Roman"/>
      </rPr>
      <t xml:space="preserve">" 
В стоимость 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 xml:space="preserve">: тандембоксы Antara  высоты "М" и "D".
В стоимость модуля </t>
    </r>
    <r>
      <rPr>
        <b/>
        <sz val="11"/>
        <color theme="1"/>
        <rFont val="Times New Roman"/>
      </rPr>
      <t>включены</t>
    </r>
    <r>
      <rPr>
        <sz val="11"/>
        <color theme="1"/>
        <rFont val="Times New Roman"/>
      </rPr>
      <t>: дно и зад стенка для тандембокса, саморезы для крепления направляющих</t>
    </r>
  </si>
  <si>
    <r>
      <rPr>
        <sz val="11"/>
        <color theme="1"/>
        <rFont val="Times New Roman"/>
      </rPr>
      <t xml:space="preserve">В комплект тандембокса </t>
    </r>
    <r>
      <rPr>
        <b/>
        <sz val="11"/>
        <color theme="1"/>
        <rFont val="Times New Roman"/>
      </rPr>
      <t>Antaro высотой "М"</t>
    </r>
    <r>
      <rPr>
        <sz val="11"/>
        <color theme="1"/>
        <rFont val="Times New Roman"/>
      </rPr>
      <t xml:space="preserve"> входит: направляющая, боковины, фиксаторы передние, фиксаторы задние</t>
    </r>
  </si>
  <si>
    <r>
      <rPr>
        <sz val="11"/>
        <color theme="1"/>
        <rFont val="Times New Roman"/>
      </rPr>
      <t xml:space="preserve">В комплект тандембокса </t>
    </r>
    <r>
      <rPr>
        <b/>
        <sz val="11"/>
        <color theme="1"/>
        <rFont val="Times New Roman"/>
      </rPr>
      <t>Antaro высотой "D"</t>
    </r>
    <r>
      <rPr>
        <sz val="11"/>
        <color theme="1"/>
        <rFont val="Times New Roman"/>
      </rPr>
      <t xml:space="preserve"> входит: направляющая, боковины, фиксаторы передние, фиксаторы задние, рейлинги</t>
    </r>
  </si>
  <si>
    <r>
      <rPr>
        <sz val="11"/>
        <color theme="1"/>
        <rFont val="Times New Roman"/>
      </rPr>
      <t>* Для модулей "-</t>
    </r>
    <r>
      <rPr>
        <b/>
        <sz val="11"/>
        <color theme="1"/>
        <rFont val="Times New Roman"/>
      </rPr>
      <t>Atira</t>
    </r>
    <r>
      <rPr>
        <sz val="11"/>
        <color theme="1"/>
        <rFont val="Times New Roman"/>
      </rPr>
      <t xml:space="preserve">" 
В стоимость 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 xml:space="preserve">: тандембоксы Atira  высотой 176 мм  и 70 мм.
В стоимость модуля </t>
    </r>
    <r>
      <rPr>
        <b/>
        <sz val="11"/>
        <color theme="1"/>
        <rFont val="Times New Roman"/>
      </rPr>
      <t>включены</t>
    </r>
    <r>
      <rPr>
        <sz val="11"/>
        <color theme="1"/>
        <rFont val="Times New Roman"/>
      </rPr>
      <t>: дно и зад стенка для тандембокса, саморезы для крепления направляющих</t>
    </r>
  </si>
  <si>
    <t>Серия кухонных модулей "К-Модуль" (верхние модули "резиновые")</t>
  </si>
  <si>
    <t>КВ-600-450-р</t>
  </si>
  <si>
    <t>КВА-600-500-р</t>
  </si>
  <si>
    <t>500*600*550</t>
  </si>
  <si>
    <t>КВА-900-500-р</t>
  </si>
  <si>
    <t>500*900*550</t>
  </si>
  <si>
    <r>
      <rPr>
        <sz val="11"/>
        <color theme="1"/>
        <rFont val="Times New Roman"/>
      </rPr>
      <t xml:space="preserve">* </t>
    </r>
    <r>
      <rPr>
        <u/>
        <sz val="11"/>
        <color theme="1"/>
        <rFont val="Times New Roman"/>
      </rPr>
      <t>ЛДСП 16 мм:</t>
    </r>
    <r>
      <rPr>
        <u/>
        <sz val="11"/>
        <color theme="1"/>
        <rFont val="Times New Roman"/>
      </rPr>
      <t xml:space="preserve"> </t>
    </r>
    <r>
      <rPr>
        <sz val="11"/>
        <color theme="1"/>
        <rFont val="Times New Roman"/>
      </rPr>
      <t xml:space="preserve">
Белая шагрень,</t>
    </r>
    <r>
      <rPr>
        <sz val="11"/>
        <color theme="1"/>
        <rFont val="Times New Roman"/>
      </rPr>
      <t xml:space="preserve"> 
</t>
    </r>
    <r>
      <rPr>
        <sz val="11"/>
        <color theme="1"/>
        <rFont val="Times New Roman"/>
      </rPr>
      <t>Белая структура УВА,
Венге цаво КШ, 
Дуб сонома КШ, 
Дуб молочный КШ, 
Серый камень шагрень, 
Ясень шимо светлый КШ, 
Ясень Анкор светлый КШ.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</si>
  <si>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>Кромка ПВХ 0,4 мм</t>
    </r>
    <r>
      <rPr>
        <sz val="11"/>
        <color theme="1"/>
        <rFont val="Times New Roman"/>
      </rPr>
      <t>: Белая гладкая, Венге соренто, Дуб сонома, Дуб млечный, Светло-серый, Ясень шимо светлый, Бодега светлая.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</si>
  <si>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 xml:space="preserve"> ХДФ</t>
    </r>
    <r>
      <rPr>
        <sz val="11"/>
        <color theme="1"/>
        <rFont val="Times New Roman"/>
      </rPr>
      <t>: Белый.</t>
    </r>
  </si>
  <si>
    <r>
      <rPr>
        <sz val="11"/>
        <color theme="1"/>
        <rFont val="Times New Roman"/>
      </rPr>
      <t xml:space="preserve">* </t>
    </r>
    <r>
      <rPr>
        <u/>
        <sz val="11"/>
        <color theme="1"/>
        <rFont val="Times New Roman"/>
      </rPr>
      <t>ЛДСП 16 мм:</t>
    </r>
    <r>
      <rPr>
        <u/>
        <sz val="11"/>
        <color theme="1"/>
        <rFont val="Times New Roman"/>
      </rPr>
      <t xml:space="preserve"> </t>
    </r>
    <r>
      <rPr>
        <sz val="11"/>
        <color theme="1"/>
        <rFont val="Times New Roman"/>
      </rPr>
      <t xml:space="preserve">
Белая шагрень,</t>
    </r>
    <r>
      <rPr>
        <sz val="11"/>
        <color theme="1"/>
        <rFont val="Times New Roman"/>
      </rPr>
      <t xml:space="preserve"> 
</t>
    </r>
    <r>
      <rPr>
        <sz val="11"/>
        <color theme="1"/>
        <rFont val="Times New Roman"/>
      </rPr>
      <t>Белая структура УВА,
Венге цаво КШ, 
Дуб сонома КШ, 
Дуб молочный КШ, 
Серый камень шагрень, 
Ясень шимо светлый КШ, 
Ясень Анкор светлый КШ.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</si>
  <si>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>Кромка ПВХ 0,4 мм</t>
    </r>
    <r>
      <rPr>
        <sz val="11"/>
        <color theme="1"/>
        <rFont val="Times New Roman"/>
      </rPr>
      <t>: Белая гладкая, Венге соренто, Дуб сонома, Дуб млечный, Светло-серый, Ясень шимо светлый, Бодега светлая.</t>
    </r>
  </si>
  <si>
    <r>
      <rPr>
        <sz val="11"/>
        <color theme="1"/>
        <rFont val="Times New Roman"/>
      </rPr>
      <t>*</t>
    </r>
    <r>
      <rPr>
        <u/>
        <sz val="11"/>
        <color theme="1"/>
        <rFont val="Times New Roman"/>
      </rPr>
      <t xml:space="preserve"> ХДФ</t>
    </r>
    <r>
      <rPr>
        <sz val="11"/>
        <color theme="1"/>
        <rFont val="Times New Roman"/>
      </rPr>
      <t>: Белый.</t>
    </r>
  </si>
  <si>
    <r>
      <rPr>
        <sz val="11"/>
        <color theme="1"/>
        <rFont val="Times New Roman"/>
      </rPr>
      <t xml:space="preserve">* В стоимость модуля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>: петли.</t>
    </r>
  </si>
  <si>
    <r>
      <rPr>
        <sz val="11"/>
        <color theme="1"/>
        <rFont val="Times New Roman"/>
      </rPr>
      <t>* Для модулей "-</t>
    </r>
    <r>
      <rPr>
        <b/>
        <sz val="11"/>
        <color theme="1"/>
        <rFont val="Times New Roman"/>
      </rPr>
      <t>Antaro</t>
    </r>
    <r>
      <rPr>
        <sz val="11"/>
        <color theme="1"/>
        <rFont val="Times New Roman"/>
      </rPr>
      <t xml:space="preserve">" 
В стоимость 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 xml:space="preserve">: тандембоксы Antara  высоты "М" и "D".
В стоимость модуля </t>
    </r>
    <r>
      <rPr>
        <b/>
        <sz val="11"/>
        <color theme="1"/>
        <rFont val="Times New Roman"/>
      </rPr>
      <t>включены</t>
    </r>
    <r>
      <rPr>
        <sz val="11"/>
        <color theme="1"/>
        <rFont val="Times New Roman"/>
      </rPr>
      <t>: дно и зад стенка для тандембокса, саморезы для крепления направляющих</t>
    </r>
  </si>
  <si>
    <r>
      <rPr>
        <sz val="11"/>
        <color theme="1"/>
        <rFont val="Times New Roman"/>
      </rPr>
      <t xml:space="preserve">В комплект тандембокса </t>
    </r>
    <r>
      <rPr>
        <b/>
        <sz val="11"/>
        <color theme="1"/>
        <rFont val="Times New Roman"/>
      </rPr>
      <t>Antaro высотой "М"</t>
    </r>
    <r>
      <rPr>
        <sz val="11"/>
        <color theme="1"/>
        <rFont val="Times New Roman"/>
      </rPr>
      <t xml:space="preserve"> входит: направляющая, боковины, фиксаторы передние, фиксаторы задние</t>
    </r>
  </si>
  <si>
    <r>
      <rPr>
        <sz val="11"/>
        <color theme="1"/>
        <rFont val="Times New Roman"/>
      </rPr>
      <t xml:space="preserve">В комплект тандембокса </t>
    </r>
    <r>
      <rPr>
        <b/>
        <sz val="11"/>
        <color theme="1"/>
        <rFont val="Times New Roman"/>
      </rPr>
      <t>Antaro высотой "D"</t>
    </r>
    <r>
      <rPr>
        <sz val="11"/>
        <color theme="1"/>
        <rFont val="Times New Roman"/>
      </rPr>
      <t xml:space="preserve"> входит: направляющая, боковины, фиксаторы передние, фиксаторы задние, рейлинги</t>
    </r>
  </si>
  <si>
    <r>
      <rPr>
        <sz val="11"/>
        <color theme="1"/>
        <rFont val="Times New Roman"/>
      </rPr>
      <t>* Для модулей "-</t>
    </r>
    <r>
      <rPr>
        <b/>
        <sz val="11"/>
        <color theme="1"/>
        <rFont val="Times New Roman"/>
      </rPr>
      <t>Atira</t>
    </r>
    <r>
      <rPr>
        <sz val="11"/>
        <color theme="1"/>
        <rFont val="Times New Roman"/>
      </rPr>
      <t xml:space="preserve">" 
В стоимость  </t>
    </r>
    <r>
      <rPr>
        <b/>
        <sz val="11"/>
        <color theme="1"/>
        <rFont val="Times New Roman"/>
      </rPr>
      <t>не влючены</t>
    </r>
    <r>
      <rPr>
        <sz val="11"/>
        <color theme="1"/>
        <rFont val="Times New Roman"/>
      </rPr>
      <t xml:space="preserve">: тандембоксы Atira  высотой 176 мм  и 70 мм.
В стоимость модуля </t>
    </r>
    <r>
      <rPr>
        <b/>
        <sz val="11"/>
        <color theme="1"/>
        <rFont val="Times New Roman"/>
      </rPr>
      <t>включены</t>
    </r>
    <r>
      <rPr>
        <sz val="11"/>
        <color theme="1"/>
        <rFont val="Times New Roman"/>
      </rPr>
      <t>: дно и зад стенка для тандембокса, саморезы для крепления направляющих</t>
    </r>
  </si>
  <si>
    <t>Списки выборки</t>
  </si>
  <si>
    <t>Не в выборке</t>
  </si>
  <si>
    <t>Кол-во:</t>
  </si>
  <si>
    <t>Blum без доводчика</t>
  </si>
  <si>
    <t>Метабоксы Antaro</t>
  </si>
  <si>
    <t>Ручка С18 128мм металлик</t>
  </si>
  <si>
    <t>Blum с доводчиком</t>
  </si>
  <si>
    <t>Метабоксы Atiro</t>
  </si>
  <si>
    <t>Ручка С18 160мм металлик</t>
  </si>
  <si>
    <t>Цоколь 4000мм Н100 черный</t>
  </si>
  <si>
    <t>Ручка-скоба, 211-128 хром матовый</t>
  </si>
  <si>
    <t>Ручка- крючок M7168.MSN межосевое 16мм сталь</t>
  </si>
  <si>
    <t>Наименования для отображение в файле (Пока повтор)</t>
  </si>
  <si>
    <t>Г</t>
  </si>
  <si>
    <t>Фартук 3050х600х4 Дуб Бунратти NEW (3829/Nw)</t>
  </si>
  <si>
    <t>Кромка 3050х32х1 Дуб Бунратти NEW (3829/Nw)</t>
  </si>
  <si>
    <t>Столешница 3050х600х38 Дуб Бунратти NEW (3829/Nw)</t>
  </si>
  <si>
    <t>Кромка 3050х45х1 Дуб Бунратти NEW (3829/Nw)</t>
  </si>
  <si>
    <t>Опора кухонная 100-120мм черная</t>
  </si>
  <si>
    <t>Столешница 3050х600х38 Фаерстоун 3100</t>
  </si>
  <si>
    <t>М</t>
  </si>
  <si>
    <t>ГМ</t>
  </si>
  <si>
    <t>Фартук 3050х600х4 Фаерстоун 3100</t>
  </si>
  <si>
    <t>Кромка пластик 3000х32х1 Фаерстоун 3100</t>
  </si>
  <si>
    <t>Кромка пластик 3000х45х1 Фаерстоун 3100</t>
  </si>
  <si>
    <t>Цена Корпуса</t>
  </si>
  <si>
    <t>В</t>
  </si>
  <si>
    <t>Форм</t>
  </si>
  <si>
    <t>Ш</t>
  </si>
  <si>
    <t>ФАКТ Ширина Резин модуля</t>
  </si>
  <si>
    <t>В Фасада1</t>
  </si>
  <si>
    <t>Ш Фасада 1</t>
  </si>
  <si>
    <t>Сцепить размер фасада 1</t>
  </si>
  <si>
    <t>Кол Фасад 1</t>
  </si>
  <si>
    <t>В Фасада 2</t>
  </si>
  <si>
    <t>Ш Фасада 2</t>
  </si>
  <si>
    <t>Сцепить размер фасада 2</t>
  </si>
  <si>
    <t>Кол Фасад 2</t>
  </si>
  <si>
    <t>Петель в модуле</t>
  </si>
  <si>
    <t>Ручек в модуле</t>
  </si>
  <si>
    <t>В вставки 1</t>
  </si>
  <si>
    <t>Ш вставки 1</t>
  </si>
  <si>
    <t>Площадь вставки 1</t>
  </si>
  <si>
    <t>В вставки 2</t>
  </si>
  <si>
    <t>Ш вставки 2</t>
  </si>
  <si>
    <t>Площадь вставки 2</t>
  </si>
  <si>
    <t>Верх</t>
  </si>
  <si>
    <t>Резин Верх</t>
  </si>
  <si>
    <t>Крупный опт</t>
  </si>
  <si>
    <t>Низ</t>
  </si>
  <si>
    <t>Резин Низ</t>
  </si>
  <si>
    <t>720х150х300</t>
  </si>
  <si>
    <t>720х200х300</t>
  </si>
  <si>
    <t>720х250х300</t>
  </si>
  <si>
    <t>720х300х300</t>
  </si>
  <si>
    <t>720х400х300</t>
  </si>
  <si>
    <t>720х450х300</t>
  </si>
  <si>
    <t>720х500х300</t>
  </si>
  <si>
    <t>720х600х300</t>
  </si>
  <si>
    <t>720х700х300</t>
  </si>
  <si>
    <t>720х800х300</t>
  </si>
  <si>
    <t>720х900х300</t>
  </si>
  <si>
    <t>360х600х300</t>
  </si>
  <si>
    <t>900х150х300</t>
  </si>
  <si>
    <t>900х200х300</t>
  </si>
  <si>
    <t>900х250х300</t>
  </si>
  <si>
    <t>900х300х300</t>
  </si>
  <si>
    <t>900х400х300</t>
  </si>
  <si>
    <t>900х450х300</t>
  </si>
  <si>
    <t>900х500х300</t>
  </si>
  <si>
    <t>900х600х300</t>
  </si>
  <si>
    <t>900х700х300</t>
  </si>
  <si>
    <t>900х800х300</t>
  </si>
  <si>
    <t>900х900х300</t>
  </si>
  <si>
    <t>820х150х515</t>
  </si>
  <si>
    <t>820х200х515</t>
  </si>
  <si>
    <t>820х250х515</t>
  </si>
  <si>
    <t>820х300х515</t>
  </si>
  <si>
    <t>820х400х515</t>
  </si>
  <si>
    <t>820х450х515</t>
  </si>
  <si>
    <t>820х500х515</t>
  </si>
  <si>
    <t>820х600х515</t>
  </si>
  <si>
    <t>820х700х515</t>
  </si>
  <si>
    <t>820х800х515</t>
  </si>
  <si>
    <t>820х900х515</t>
  </si>
  <si>
    <t>820х300х300</t>
  </si>
  <si>
    <t>Запасной пустой</t>
  </si>
  <si>
    <t>0х0х0</t>
  </si>
  <si>
    <t>Повтор позиции Для ВПР цен</t>
  </si>
  <si>
    <t>Название Фасада</t>
  </si>
  <si>
    <t>Серия</t>
  </si>
  <si>
    <t>Категория 1</t>
  </si>
  <si>
    <t>СЦЕПИТЬ НАЗВАНИЕ</t>
  </si>
  <si>
    <r>
      <rPr>
        <b/>
        <sz val="11"/>
        <color theme="1"/>
        <rFont val="Calibri"/>
      </rPr>
      <t xml:space="preserve">Цена 1м2 Фасада (КРУПНЫЙ ОПТ) </t>
    </r>
    <r>
      <rPr>
        <b/>
        <sz val="11"/>
        <color rgb="FF953734"/>
        <rFont val="Calibri"/>
      </rPr>
      <t>Привязать к таблице Цен</t>
    </r>
  </si>
  <si>
    <t>16,19,22</t>
  </si>
  <si>
    <t>К1</t>
  </si>
  <si>
    <t>Стандарт</t>
  </si>
  <si>
    <t>Комфорт</t>
  </si>
  <si>
    <t>Элегант</t>
  </si>
  <si>
    <t>Премиум</t>
  </si>
  <si>
    <t>Марш</t>
  </si>
  <si>
    <t>Массив</t>
  </si>
  <si>
    <t>Кирпич</t>
  </si>
  <si>
    <t>Премиум+</t>
  </si>
  <si>
    <t>Элит</t>
  </si>
  <si>
    <t>Геометрия</t>
  </si>
  <si>
    <t>Код товара</t>
  </si>
  <si>
    <r>
      <rPr>
        <b/>
        <sz val="8"/>
        <color rgb="FF333300"/>
        <rFont val="Arial"/>
      </rPr>
      <t>Номенклатура</t>
    </r>
    <r>
      <rPr>
        <b/>
        <sz val="8"/>
        <color rgb="FFFF0000"/>
        <rFont val="Arial"/>
      </rPr>
      <t xml:space="preserve"> (Сделать Короткий вариант Декора!!!!!!!)</t>
    </r>
  </si>
  <si>
    <t>Базовая ед.изм.</t>
  </si>
  <si>
    <t>Признак материала ТЗ</t>
  </si>
  <si>
    <t>м2</t>
  </si>
  <si>
    <t>Запасной декор</t>
  </si>
  <si>
    <t>Номенклатура</t>
  </si>
  <si>
    <t>Ед.</t>
  </si>
  <si>
    <t>Мелкий опт</t>
  </si>
  <si>
    <t>Зеркало/стекло</t>
  </si>
  <si>
    <t>Стекло Лакобель белое 4мм (9003)</t>
  </si>
  <si>
    <t>Стекло Лакобель светло-коричневое 4мм (1236)</t>
  </si>
  <si>
    <t>Стекло простое 5х1605х2550 мм</t>
  </si>
  <si>
    <t xml:space="preserve">Мебельная фурнитура </t>
  </si>
  <si>
    <t>шт</t>
  </si>
  <si>
    <t>компл</t>
  </si>
  <si>
    <t>пог.м</t>
  </si>
  <si>
    <t>Наименование услуги</t>
  </si>
  <si>
    <t>Ед. изм.</t>
  </si>
  <si>
    <t>Цена, руб.</t>
  </si>
  <si>
    <t>опт</t>
  </si>
  <si>
    <t>Вырез под мойку</t>
  </si>
  <si>
    <t>Кромкооблицовка криволинейная пластиковой кромкой столешницы для кухни</t>
  </si>
  <si>
    <t>Отверстие в ДСП, МДФ диаметром 35 мм</t>
  </si>
  <si>
    <t>Резка стекла прямолинейная</t>
  </si>
  <si>
    <t>Шлифование торца стекла (толщина стекла 4 и 5 мм)</t>
  </si>
  <si>
    <t>Полирование торца стекла (толщина стекла 4 и 5 мм)</t>
  </si>
  <si>
    <t>Полирование торца стекла (толщина стекла 8 мм)</t>
  </si>
  <si>
    <t>Наклейка антисколочной пленки на зеркало</t>
  </si>
  <si>
    <r>
      <rPr>
        <sz val="8"/>
        <color rgb="FF0F243E"/>
        <rFont val="Arial"/>
      </rPr>
      <t>м</t>
    </r>
    <r>
      <rPr>
        <vertAlign val="superscript"/>
        <sz val="8"/>
        <color rgb="FF003366"/>
        <rFont val="Arial"/>
      </rPr>
      <t>2</t>
    </r>
  </si>
  <si>
    <t>Наклейка декоративной пленки на стекло</t>
  </si>
  <si>
    <r>
      <rPr>
        <sz val="8"/>
        <color rgb="FF0F243E"/>
        <rFont val="Arial"/>
      </rPr>
      <t>м</t>
    </r>
    <r>
      <rPr>
        <vertAlign val="superscript"/>
        <sz val="8"/>
        <color rgb="FF003366"/>
        <rFont val="Arial"/>
      </rPr>
      <t>2</t>
    </r>
  </si>
  <si>
    <t>Доставка готовой продукции по Екатеринбургу без выгрузки</t>
  </si>
  <si>
    <t>заказ</t>
  </si>
  <si>
    <t>Фасад Витрина</t>
  </si>
  <si>
    <t>Лист расчёта фасадов</t>
  </si>
  <si>
    <t>Короткое название!!!!!!!!!</t>
  </si>
  <si>
    <t>Пример</t>
  </si>
  <si>
    <t>Стандарт16К1М</t>
  </si>
  <si>
    <t>ФАСАД 1</t>
  </si>
  <si>
    <t>ФАСАД 2</t>
  </si>
  <si>
    <r>
      <rPr>
        <b/>
        <sz val="11"/>
        <color theme="1"/>
        <rFont val="Calibri"/>
      </rPr>
      <t xml:space="preserve">ЦЕНА </t>
    </r>
    <r>
      <rPr>
        <b/>
        <sz val="11"/>
        <color rgb="FFFF0000"/>
        <rFont val="Calibri"/>
      </rPr>
      <t>ЗА 1 МОДУЛЬ</t>
    </r>
  </si>
  <si>
    <t>Пункт Фикс</t>
  </si>
  <si>
    <t>Базовые габариты модуля (ВхШхГ)</t>
  </si>
  <si>
    <t>Факт.ширина резинового модуля</t>
  </si>
  <si>
    <t>Коллекция пленки</t>
  </si>
  <si>
    <t>Артикул патины</t>
  </si>
  <si>
    <t>СЕРИЯ Фасада (БД Фасады)</t>
  </si>
  <si>
    <t>Полный ценовой артикул фасадов одного модуля</t>
  </si>
  <si>
    <r>
      <rPr>
        <sz val="9"/>
        <color theme="1"/>
        <rFont val="Calibri"/>
      </rPr>
      <t>Размер Ф №1 (ВхШ)</t>
    </r>
    <r>
      <rPr>
        <sz val="9"/>
        <color rgb="FFFF0000"/>
        <rFont val="Calibri"/>
      </rPr>
      <t xml:space="preserve"> СЦЕПИТЬ с количеством штук!</t>
    </r>
  </si>
  <si>
    <r>
      <rPr>
        <sz val="9"/>
        <color theme="1"/>
        <rFont val="Calibri"/>
      </rPr>
      <t>Размер Ф №2(ВхШ)</t>
    </r>
    <r>
      <rPr>
        <sz val="9"/>
        <color rgb="FFFF0000"/>
        <rFont val="Calibri"/>
      </rPr>
      <t xml:space="preserve"> СЦЕПИТЬ с количеством штук!</t>
    </r>
  </si>
  <si>
    <t>Ручек в Х модулях</t>
  </si>
  <si>
    <t>Ручка</t>
  </si>
  <si>
    <t>Петель</t>
  </si>
  <si>
    <t>Тип петли</t>
  </si>
  <si>
    <t>Привязка Типа петли (Либо обычные либо с доводчиком)</t>
  </si>
  <si>
    <t>Направление текстуры фасада №1, 2 (общее)</t>
  </si>
  <si>
    <t>Тип фасада (глух./витр.)  №1</t>
  </si>
  <si>
    <t>Наполнение витрины,  №1 (Если не Глухой)</t>
  </si>
  <si>
    <t>Размер фасада №1</t>
  </si>
  <si>
    <t>штук в №1 в одном модуле</t>
  </si>
  <si>
    <t>Общее штук №1</t>
  </si>
  <si>
    <t>Площадь наполн 1 шт витрины 1</t>
  </si>
  <si>
    <t>Цена 1шт фасада 1 по площади</t>
  </si>
  <si>
    <t>Тип фасада (глух./витр.)  №2</t>
  </si>
  <si>
    <t>Наполнение витрины,  №2(Если не Глухой)</t>
  </si>
  <si>
    <t>Размер фасада №2</t>
  </si>
  <si>
    <t>Штук №2 в одном модуле</t>
  </si>
  <si>
    <t>Общее штук №2</t>
  </si>
  <si>
    <t>Площадь наполн 1 шт витрины 2</t>
  </si>
  <si>
    <t>Цена  1 шт фасада 2 по площади</t>
  </si>
  <si>
    <t>Цена одного корпуса</t>
  </si>
  <si>
    <t>Цена Стекла 1 в размер 1 шт</t>
  </si>
  <si>
    <t>Цена Стекла 2 в размер 1 шт</t>
  </si>
  <si>
    <t>Цена фасадов 1 на один модуль</t>
  </si>
  <si>
    <t>Цена фасадов 2 на один модуль</t>
  </si>
  <si>
    <t>Цена ручек на один модуль</t>
  </si>
  <si>
    <t>Цена петель на 1 модуль</t>
  </si>
  <si>
    <t xml:space="preserve"> СВЕРЛОВКА</t>
  </si>
  <si>
    <t>Признак Витрина + услуга Витрина -шт</t>
  </si>
  <si>
    <t>ПОЛНАЯ ЦЕНА 1 модуля</t>
  </si>
  <si>
    <t>Проверка  цены корпуса</t>
  </si>
  <si>
    <t>Проверка  цены Стекла 1</t>
  </si>
  <si>
    <t>Проверка  цены Стекла 2</t>
  </si>
  <si>
    <t>Проверка  цены фасада 1</t>
  </si>
  <si>
    <t>Проверка  цены фасада 2</t>
  </si>
  <si>
    <t>Проверка  цены ручек</t>
  </si>
  <si>
    <t>Проверка  цены петель</t>
  </si>
  <si>
    <t>Проверка  цены направляющих</t>
  </si>
  <si>
    <t>Проверка  цены Авентосов</t>
  </si>
  <si>
    <t>2.21</t>
  </si>
  <si>
    <t>Проверка</t>
  </si>
  <si>
    <t>сделать проверку соотвествия типу пленки и типу фасада</t>
  </si>
  <si>
    <t>Учтено</t>
  </si>
  <si>
    <t>Коллекция 1/2</t>
  </si>
  <si>
    <t>Зависит от артикула пленки</t>
  </si>
  <si>
    <t>Матовые</t>
  </si>
  <si>
    <t>Глянцевые</t>
  </si>
  <si>
    <t>Глянцевые пленки</t>
  </si>
  <si>
    <t xml:space="preserve">Глянцевый </t>
  </si>
  <si>
    <t>Глянцевые пленки металлик</t>
  </si>
  <si>
    <t>Мат.Патина Коричневая</t>
  </si>
  <si>
    <t>Матовые пленки + патина коричневая</t>
  </si>
  <si>
    <t>Матовые Патина Золото/ серебро</t>
  </si>
  <si>
    <t>Матовые пленки + патина золото, серебро</t>
  </si>
  <si>
    <t>????</t>
  </si>
  <si>
    <t>Присадка под петли</t>
  </si>
  <si>
    <t>Зависит от Модуля</t>
  </si>
  <si>
    <t xml:space="preserve">Фрезеровка </t>
  </si>
  <si>
    <t>Зависит от названия фасада</t>
  </si>
  <si>
    <t>Толщина плиты</t>
  </si>
  <si>
    <t>Площадь</t>
  </si>
  <si>
    <t>Расчет</t>
  </si>
  <si>
    <t>Обязательно к прочтению и исполнению!</t>
  </si>
  <si>
    <t>ФОРМУЛА</t>
  </si>
  <si>
    <t>Данный калькулятор не является договором публичной оферты и служит исключительно в справочных целях для удобства быстрого расчёта заказа.</t>
  </si>
  <si>
    <t>Ввод руками клиента</t>
  </si>
  <si>
    <t>Голубые клетки содержат формулы и не предусматривают изменений, белые допускают внесение информации либо выбором из списка, либо вводом значений.</t>
  </si>
  <si>
    <t>Список выборки</t>
  </si>
  <si>
    <t xml:space="preserve">Для точности занесения некоторые параметры имеют целочисленные значения 0-10, некотрые от 100мм-3000мм, но без ограничений по точности размера. </t>
  </si>
  <si>
    <t>Не для заполнения</t>
  </si>
  <si>
    <t>Петли либо обычные, либо с доводчиком. Любая иная заказная фурнитура отдельно в выборе фурнитуры или "под заказ"</t>
  </si>
  <si>
    <t>Стоп блок списка (не попадает в выборку)</t>
  </si>
  <si>
    <t>Фасады одного модуля в одинаковой плёнке с одинаковыми параметрами расположения, с одинаковыми ручками.</t>
  </si>
  <si>
    <t xml:space="preserve">Вопрос </t>
  </si>
  <si>
    <t>Не менять названия страницы "БД СПИСКОМ Цены фасады". На листе- не добавлять строки, не добавлять столбцы, не объеденять ячейки цен</t>
  </si>
  <si>
    <t>Цены заносить только в числовом формате, при занесении цен в текстовом формате, калькулятор будет считать данную цену =0 (Формат может меняться при копировании цен из текстовых редакторов и ячеек!!!)</t>
  </si>
  <si>
    <t>Изменить для полного отображения Названия пленки ПВХ</t>
  </si>
  <si>
    <t>сделать выдачу ошибки при невозможности выбора толщины фасада из-за колекции (16/19/22). На данном этапе расчёт цен указывает просто общую ошибку расчёта при неверном выборе. При переделке расширения вниз, будут добавлены всплывающие окна.</t>
  </si>
  <si>
    <t>Необходимо вычисить плёнки с которыми НЕ можем работать (Фэнтезийные, суперматовые ДТ).</t>
  </si>
  <si>
    <t>ЦЕНЫ на Модули заносятся в листе БД Модули в СИНИЙ столбец, если надо, можно сделать отдельный 1 лист. Который будет распределять цены по всем модулям!</t>
  </si>
  <si>
    <t>Размер стекол для вставки фасадов меняется от вида фасада, поэтому для рассчёта УСЛОВНО = Площади двери -20мм с каждой стороны (-40 мм по габариту).</t>
  </si>
  <si>
    <t>Угол направления никак не влияет на цену.</t>
  </si>
  <si>
    <t>Количество модулей строгое, для добавления надо менять все списки в базовом листе</t>
  </si>
  <si>
    <t>F</t>
  </si>
  <si>
    <t>УСЛОВНО -20мм с каждого края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</si>
  <si>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</si>
  <si>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</si>
  <si>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</si>
  <si>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</si>
  <si>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</si>
  <si>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</si>
  <si>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</si>
  <si>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</si>
  <si>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</si>
  <si>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</si>
  <si>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</si>
  <si>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</si>
  <si>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</si>
  <si>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</si>
  <si>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Размер стекла вставки фасад 1</t>
  </si>
  <si>
    <t>Размер стекла вставки фасад 2</t>
  </si>
  <si>
    <t>Подъем.мехаy? Верх, низ - напр</t>
  </si>
  <si>
    <t>через  х</t>
  </si>
  <si>
    <t>ИР1</t>
  </si>
  <si>
    <t>ИР2</t>
  </si>
  <si>
    <t>ИР3</t>
  </si>
  <si>
    <t>Кроношпан ЛДСП (16мм) 2500х1830 Венге Цаво</t>
  </si>
  <si>
    <t>Кроношпан ЛДСП (16мм) 2500х1830 Дуб Молочный</t>
  </si>
  <si>
    <t>Кроношпан ЛДСП (16мм) 2500х1830 Дуб Сонома</t>
  </si>
  <si>
    <t>Кроношпан ЛДСП (16мм) 2500х1830 Серый камень шагрень</t>
  </si>
  <si>
    <t>Кроношпан ЛДСП (16мм) 2500х1830 Ясень Анкор Светлый</t>
  </si>
  <si>
    <t>Кроношпан ЛДСП (16мм) 2500х1830 Ясень Шимо Светлый</t>
  </si>
  <si>
    <t>ИР</t>
  </si>
  <si>
    <t>Грация I</t>
  </si>
  <si>
    <t>Ретро</t>
  </si>
  <si>
    <t>Авиньон</t>
  </si>
  <si>
    <t>Тулуза</t>
  </si>
  <si>
    <t>Дижон</t>
  </si>
  <si>
    <t>Лион</t>
  </si>
  <si>
    <t>Орлеан</t>
  </si>
  <si>
    <t>Руан</t>
  </si>
  <si>
    <t>Витраж</t>
  </si>
  <si>
    <t>Комби</t>
  </si>
  <si>
    <t>Радуга</t>
  </si>
  <si>
    <t>Диагональ</t>
  </si>
  <si>
    <t>Марсель</t>
  </si>
  <si>
    <t>Волна 1</t>
  </si>
  <si>
    <t>Волна 2</t>
  </si>
  <si>
    <t>Волна 3</t>
  </si>
  <si>
    <t>Волна 4</t>
  </si>
  <si>
    <t>Волна 5</t>
  </si>
  <si>
    <t>Волна 6</t>
  </si>
  <si>
    <t>Волна 7</t>
  </si>
  <si>
    <t>Волна</t>
  </si>
  <si>
    <r>
      <rPr>
        <sz val="18"/>
        <color rgb="FF0F243E"/>
        <rFont val="Calibri"/>
      </rPr>
      <t>Серия Геометрия:</t>
    </r>
    <r>
      <rPr>
        <sz val="10"/>
        <color rgb="FF0F243E"/>
        <rFont val="Calibri"/>
      </rPr>
      <t xml:space="preserve">    </t>
    </r>
    <r>
      <rPr>
        <sz val="12"/>
        <color rgb="FF0F243E"/>
        <rFont val="Calibri"/>
      </rPr>
      <t>Ромбы, Соты, Черепица*</t>
    </r>
  </si>
  <si>
    <t>к1</t>
  </si>
  <si>
    <t>к2</t>
  </si>
  <si>
    <t>к3</t>
  </si>
  <si>
    <t>К1П</t>
  </si>
  <si>
    <t>К2П</t>
  </si>
  <si>
    <t>К3П</t>
  </si>
  <si>
    <t>П</t>
  </si>
  <si>
    <t>К10</t>
  </si>
  <si>
    <t>К20</t>
  </si>
  <si>
    <t>К30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</si>
</sst>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₽&quot;_-;\-* #,##0.00\ &quot;₽&quot;_-;_-* &quot;-&quot;??\ &quot;₽&quot;_-;_-@"/>
    <numFmt numFmtId="165" formatCode="#,##0.00&quot;р.&quot;;\-#,##0.00&quot;р.&quot;"/>
    <numFmt numFmtId="166" formatCode="0.000"/>
  </numFmts>
  <fonts count="50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</font>
    <font>
      <b/>
      <sz val="20"/>
      <color theme="1"/>
      <name val="Calibri"/>
    </font>
    <font>
      <sz val="12"/>
      <color theme="1"/>
      <name val="Calibri"/>
    </font>
    <font>
      <sz val="12"/>
      <color rgb="FF7F7F7F"/>
      <name val="Calibri"/>
    </font>
    <font>
      <sz val="11"/>
      <name val="Calibri"/>
    </font>
    <font>
      <b/>
      <sz val="28"/>
      <color theme="1"/>
      <name val="Calibri"/>
    </font>
    <font>
      <sz val="9"/>
      <color theme="1"/>
      <name val="Calibri"/>
    </font>
    <font>
      <sz val="9"/>
      <color rgb="FF0F243E"/>
      <name val="Calibri"/>
    </font>
    <font>
      <sz val="11"/>
      <color rgb="FF0F243E"/>
      <name val="Calibri"/>
    </font>
    <font>
      <sz val="8"/>
      <color rgb="FF0F243E"/>
      <name val="Arial"/>
    </font>
    <font>
      <sz val="8"/>
      <color rgb="FF000000"/>
      <name val="Arial"/>
    </font>
    <font>
      <b/>
      <sz val="9"/>
      <color rgb="FFFF0000"/>
      <name val="Calibri"/>
    </font>
    <font>
      <sz val="9"/>
      <color rgb="FFFF0000"/>
      <name val="Calibri"/>
    </font>
    <font>
      <b/>
      <sz val="9"/>
      <color theme="1"/>
      <name val="Calibri"/>
    </font>
    <font>
      <b/>
      <sz val="18"/>
      <color theme="1"/>
      <name val="Calibri"/>
    </font>
    <font>
      <sz val="8"/>
      <color theme="1"/>
      <name val="Calibri"/>
    </font>
    <font>
      <sz val="12"/>
      <color rgb="FF0F243E"/>
      <name val="Calibri"/>
    </font>
    <font>
      <b/>
      <sz val="10"/>
      <color rgb="FF0F243E"/>
      <name val="Calibri"/>
    </font>
    <font>
      <sz val="10"/>
      <color rgb="FF0F243E"/>
      <name val="Calibri"/>
    </font>
    <font>
      <sz val="11"/>
      <color rgb="FFA5A5A5"/>
      <name val="Calibri"/>
    </font>
    <font>
      <b/>
      <sz val="11"/>
      <color theme="1"/>
      <name val="Calibri"/>
    </font>
    <font>
      <sz val="8"/>
      <color theme="1"/>
      <name val="Cambria"/>
    </font>
    <font>
      <sz val="10"/>
      <color theme="1"/>
      <name val="Cambria"/>
    </font>
    <font>
      <b/>
      <sz val="14"/>
      <color rgb="FF0F243E"/>
      <name val="Calibri"/>
    </font>
    <font>
      <b/>
      <sz val="11"/>
      <color rgb="FF0F243E"/>
      <name val="Calibri"/>
    </font>
    <font>
      <b/>
      <sz val="12"/>
      <color rgb="FF0F243E"/>
      <name val="Calibri"/>
    </font>
    <font>
      <sz val="11"/>
      <color theme="1"/>
      <name val="Times New Roman"/>
    </font>
    <font>
      <sz val="11"/>
      <color rgb="FF244061"/>
      <name val="Calibri"/>
    </font>
    <font>
      <b/>
      <sz val="8"/>
      <color rgb="FF0F243E"/>
      <name val="Arial"/>
    </font>
    <font>
      <u/>
      <sz val="10"/>
      <color theme="1"/>
      <name val="Cambria"/>
    </font>
    <font>
      <sz val="11"/>
      <color theme="1"/>
      <name val="Calibri"/>
      <scheme val="minor"/>
    </font>
    <font>
      <b/>
      <sz val="8"/>
      <color rgb="FF333300"/>
      <name val="Arial"/>
    </font>
    <font>
      <sz val="8"/>
      <color theme="1"/>
      <name val="Arial"/>
    </font>
    <font>
      <b/>
      <sz val="10"/>
      <color rgb="FF0F243E"/>
      <name val="Arial"/>
    </font>
    <font>
      <b/>
      <sz val="9"/>
      <color rgb="FF0F243E"/>
      <name val="Arial"/>
    </font>
    <font>
      <b/>
      <sz val="11"/>
      <color rgb="FF0F243E"/>
      <name val="Arial"/>
    </font>
    <font>
      <sz val="11"/>
      <color rgb="FFFF0000"/>
      <name val="Calibri"/>
    </font>
    <font>
      <sz val="11"/>
      <color rgb="FF0F243E"/>
      <name val="Arial"/>
    </font>
    <font>
      <b/>
      <sz val="14"/>
      <color theme="1"/>
      <name val="Calibri"/>
    </font>
    <font>
      <sz val="18"/>
      <color rgb="FF0F243E"/>
      <name val="Calibri"/>
    </font>
    <font>
      <b/>
      <sz val="11"/>
      <color rgb="FFFF0000"/>
      <name val="Calibri"/>
    </font>
    <font>
      <u/>
      <sz val="11"/>
      <color theme="1"/>
      <name val="Times New Roman"/>
    </font>
    <font>
      <b/>
      <sz val="11"/>
      <color theme="1"/>
      <name val="Times New Roman"/>
    </font>
    <font>
      <b/>
      <sz val="11"/>
      <color rgb="FF953734"/>
      <name val="Calibri"/>
    </font>
    <font>
      <b/>
      <sz val="8"/>
      <color rgb="FFFF0000"/>
      <name val="Arial"/>
    </font>
    <font>
      <vertAlign val="superscript"/>
      <sz val="8"/>
      <color rgb="FF003366"/>
      <name val="Arial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0000"/>
        <bgColor rgb="FFFF0000"/>
      </patternFill>
    </fill>
    <fill>
      <patternFill patternType="solid">
        <fgColor rgb="FFB6DDE8"/>
        <bgColor rgb="FFB6DDE8"/>
      </patternFill>
    </fill>
    <fill>
      <patternFill patternType="solid">
        <fgColor rgb="FFBFBFBF"/>
        <bgColor rgb="FFBFBFBF"/>
      </patternFill>
    </fill>
    <fill>
      <patternFill patternType="solid">
        <fgColor rgb="FFC6D9F0"/>
        <bgColor rgb="FFC6D9F0"/>
      </patternFill>
    </fill>
    <fill>
      <patternFill patternType="solid">
        <fgColor rgb="FFCCC0D9"/>
        <bgColor rgb="FFCCC0D9"/>
      </patternFill>
    </fill>
    <fill>
      <patternFill patternType="solid">
        <fgColor rgb="FFB2A1C7"/>
        <bgColor rgb="FFB2A1C7"/>
      </patternFill>
    </fill>
    <fill>
      <patternFill patternType="solid">
        <fgColor rgb="FFFFFF00"/>
        <bgColor rgb="FFFFFF00"/>
      </patternFill>
    </fill>
    <fill>
      <patternFill patternType="solid">
        <fgColor rgb="FFC2D69B"/>
        <bgColor rgb="FFC2D69B"/>
      </patternFill>
    </fill>
    <fill>
      <patternFill patternType="solid">
        <fgColor rgb="FFD8D8D8"/>
        <bgColor rgb="FFD8D8D8"/>
      </patternFill>
    </fill>
    <fill>
      <patternFill patternType="solid">
        <fgColor rgb="FFC4BD97"/>
        <bgColor rgb="FFC4BD97"/>
      </patternFill>
    </fill>
    <fill>
      <patternFill patternType="solid">
        <fgColor rgb="FFFFC000"/>
        <bgColor rgb="FFFFC000"/>
      </patternFill>
    </fill>
    <fill>
      <patternFill patternType="solid">
        <fgColor rgb="FF8DB3E2"/>
        <bgColor rgb="FF8DB3E2"/>
      </patternFill>
    </fill>
    <fill>
      <patternFill patternType="solid">
        <fgColor rgb="FFEAF1DD"/>
        <bgColor rgb="FFEAF1DD"/>
      </patternFill>
    </fill>
    <fill>
      <patternFill patternType="solid">
        <fgColor rgb="FFA5A5A5"/>
        <bgColor rgb="FFA5A5A5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D6E3BC"/>
        <bgColor rgb="FFD6E3BC"/>
      </patternFill>
    </fill>
    <fill>
      <patternFill patternType="solid">
        <fgColor rgb="FFFBD4B4"/>
        <bgColor rgb="FFFBD4B4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B8CCE4"/>
        <bgColor rgb="FFB8CCE4"/>
      </patternFill>
    </fill>
    <fill>
      <patternFill patternType="solid">
        <fgColor theme="5" tint="0.39997558519241921"/>
        <bgColor rgb="FFFF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1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2">
    <xf numFmtId="0" fontId="0" fillId="0" borderId="0"/>
    <xf numFmtId="0" fontId="48" fillId="0" borderId="67"/>
  </cellStyleXfs>
  <cellXfs count="554">
    <xf numFmtId="0" fontId="0" fillId="0" borderId="0" xfId="0" applyFont="1" applyAlignment="1"/>
    <xf numFmtId="0" fontId="2" fillId="0" borderId="1" xfId="0" applyFont="1" applyBorder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8" fillId="3" borderId="8" xfId="0" applyFont="1" applyFill="1" applyBorder="1" applyAlignment="1">
      <alignment vertical="center"/>
    </xf>
    <xf numFmtId="0" fontId="8" fillId="0" borderId="0" xfId="0" applyFont="1" applyAlignment="1">
      <alignment horizontal="left" vertical="top"/>
    </xf>
    <xf numFmtId="0" fontId="7" fillId="2" borderId="9" xfId="0" applyFont="1" applyFill="1" applyBorder="1" applyAlignment="1">
      <alignment horizontal="left" vertical="center"/>
    </xf>
    <xf numFmtId="3" fontId="9" fillId="3" borderId="8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" fillId="4" borderId="8" xfId="0" applyFont="1" applyFill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49" fontId="8" fillId="2" borderId="13" xfId="0" applyNumberFormat="1" applyFont="1" applyFill="1" applyBorder="1" applyAlignment="1">
      <alignment horizontal="left" vertical="top"/>
    </xf>
    <xf numFmtId="0" fontId="8" fillId="2" borderId="14" xfId="0" applyFont="1" applyFill="1" applyBorder="1" applyAlignment="1">
      <alignment vertical="center"/>
    </xf>
    <xf numFmtId="3" fontId="13" fillId="3" borderId="8" xfId="0" applyNumberFormat="1" applyFont="1" applyFill="1" applyBorder="1" applyAlignment="1">
      <alignment vertical="center"/>
    </xf>
    <xf numFmtId="49" fontId="8" fillId="2" borderId="18" xfId="0" applyNumberFormat="1" applyFont="1" applyFill="1" applyBorder="1" applyAlignment="1">
      <alignment horizontal="left" vertical="top"/>
    </xf>
    <xf numFmtId="0" fontId="8" fillId="2" borderId="1" xfId="0" applyFont="1" applyFill="1" applyBorder="1" applyAlignment="1">
      <alignment vertical="center"/>
    </xf>
    <xf numFmtId="3" fontId="14" fillId="3" borderId="8" xfId="0" applyNumberFormat="1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49" fontId="8" fillId="2" borderId="23" xfId="0" applyNumberFormat="1" applyFont="1" applyFill="1" applyBorder="1" applyAlignment="1">
      <alignment horizontal="left" vertical="top"/>
    </xf>
    <xf numFmtId="0" fontId="8" fillId="2" borderId="24" xfId="0" applyFont="1" applyFill="1" applyBorder="1" applyAlignment="1">
      <alignment vertical="center"/>
    </xf>
    <xf numFmtId="49" fontId="8" fillId="0" borderId="0" xfId="0" applyNumberFormat="1" applyFont="1" applyAlignment="1">
      <alignment horizontal="left" vertical="top"/>
    </xf>
    <xf numFmtId="49" fontId="8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7" fillId="2" borderId="9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center" vertical="center"/>
    </xf>
    <xf numFmtId="0" fontId="16" fillId="6" borderId="32" xfId="0" applyFont="1" applyFill="1" applyBorder="1" applyAlignment="1">
      <alignment horizontal="center" vertical="center"/>
    </xf>
    <xf numFmtId="0" fontId="16" fillId="6" borderId="33" xfId="0" applyFont="1" applyFill="1" applyBorder="1" applyAlignment="1">
      <alignment horizontal="center" vertical="center"/>
    </xf>
    <xf numFmtId="0" fontId="2" fillId="7" borderId="8" xfId="0" applyFont="1" applyFill="1" applyBorder="1"/>
    <xf numFmtId="49" fontId="15" fillId="2" borderId="38" xfId="0" applyNumberFormat="1" applyFont="1" applyFill="1" applyBorder="1" applyAlignment="1">
      <alignment horizontal="left" vertical="top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6" borderId="18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39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8" fillId="0" borderId="39" xfId="0" applyFont="1" applyBorder="1" applyAlignment="1">
      <alignment horizontal="left" vertical="top"/>
    </xf>
    <xf numFmtId="0" fontId="8" fillId="0" borderId="18" xfId="0" applyFont="1" applyBorder="1" applyAlignment="1">
      <alignment horizontal="left" vertical="top"/>
    </xf>
    <xf numFmtId="0" fontId="8" fillId="6" borderId="1" xfId="0" applyFont="1" applyFill="1" applyBorder="1" applyAlignment="1">
      <alignment horizontal="left" vertical="top"/>
    </xf>
    <xf numFmtId="0" fontId="8" fillId="2" borderId="39" xfId="0" applyFont="1" applyFill="1" applyBorder="1" applyAlignment="1">
      <alignment horizontal="left" vertical="top"/>
    </xf>
    <xf numFmtId="4" fontId="15" fillId="2" borderId="41" xfId="0" applyNumberFormat="1" applyFont="1" applyFill="1" applyBorder="1" applyAlignment="1">
      <alignment horizontal="left" vertical="top"/>
    </xf>
    <xf numFmtId="0" fontId="12" fillId="5" borderId="12" xfId="0" applyFont="1" applyFill="1" applyBorder="1" applyAlignment="1">
      <alignment horizontal="left" vertical="top" wrapText="1"/>
    </xf>
    <xf numFmtId="0" fontId="8" fillId="5" borderId="8" xfId="0" applyFont="1" applyFill="1" applyBorder="1" applyAlignment="1">
      <alignment vertical="center"/>
    </xf>
    <xf numFmtId="0" fontId="2" fillId="8" borderId="8" xfId="0" applyFont="1" applyFill="1" applyBorder="1"/>
    <xf numFmtId="0" fontId="11" fillId="5" borderId="1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left" vertical="top"/>
    </xf>
    <xf numFmtId="0" fontId="8" fillId="0" borderId="42" xfId="0" applyFont="1" applyBorder="1" applyAlignment="1">
      <alignment horizontal="left" vertical="top"/>
    </xf>
    <xf numFmtId="0" fontId="2" fillId="9" borderId="8" xfId="0" applyFont="1" applyFill="1" applyBorder="1"/>
    <xf numFmtId="0" fontId="2" fillId="10" borderId="8" xfId="0" applyFont="1" applyFill="1" applyBorder="1"/>
    <xf numFmtId="0" fontId="8" fillId="0" borderId="24" xfId="0" applyFont="1" applyBorder="1" applyAlignment="1">
      <alignment horizontal="left" vertical="top"/>
    </xf>
    <xf numFmtId="0" fontId="8" fillId="2" borderId="24" xfId="0" applyFont="1" applyFill="1" applyBorder="1" applyAlignment="1">
      <alignment horizontal="left" vertical="top"/>
    </xf>
    <xf numFmtId="0" fontId="8" fillId="0" borderId="43" xfId="0" applyFont="1" applyBorder="1" applyAlignment="1">
      <alignment horizontal="left" vertical="top"/>
    </xf>
    <xf numFmtId="0" fontId="8" fillId="0" borderId="23" xfId="0" applyFont="1" applyBorder="1" applyAlignment="1">
      <alignment horizontal="left" vertical="top"/>
    </xf>
    <xf numFmtId="0" fontId="8" fillId="6" borderId="24" xfId="0" applyFont="1" applyFill="1" applyBorder="1" applyAlignment="1">
      <alignment horizontal="left" vertical="top"/>
    </xf>
    <xf numFmtId="0" fontId="8" fillId="2" borderId="43" xfId="0" applyFont="1" applyFill="1" applyBorder="1" applyAlignment="1">
      <alignment horizontal="left" vertical="top"/>
    </xf>
    <xf numFmtId="4" fontId="15" fillId="2" borderId="44" xfId="0" applyNumberFormat="1" applyFont="1" applyFill="1" applyBorder="1" applyAlignment="1">
      <alignment horizontal="left" vertical="top"/>
    </xf>
    <xf numFmtId="0" fontId="7" fillId="2" borderId="4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top"/>
    </xf>
    <xf numFmtId="0" fontId="15" fillId="2" borderId="14" xfId="0" applyFont="1" applyFill="1" applyBorder="1" applyAlignment="1">
      <alignment horizontal="center" vertical="center" wrapText="1"/>
    </xf>
    <xf numFmtId="2" fontId="15" fillId="2" borderId="56" xfId="0" applyNumberFormat="1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49" fontId="8" fillId="2" borderId="60" xfId="0" applyNumberFormat="1" applyFont="1" applyFill="1" applyBorder="1" applyAlignment="1">
      <alignment horizontal="left" vertical="top"/>
    </xf>
    <xf numFmtId="0" fontId="8" fillId="2" borderId="60" xfId="0" applyFont="1" applyFill="1" applyBorder="1" applyAlignment="1">
      <alignment horizontal="center" vertical="center"/>
    </xf>
    <xf numFmtId="0" fontId="2" fillId="11" borderId="8" xfId="0" applyFont="1" applyFill="1" applyBorder="1"/>
    <xf numFmtId="0" fontId="2" fillId="12" borderId="8" xfId="0" applyFont="1" applyFill="1" applyBorder="1"/>
    <xf numFmtId="0" fontId="8" fillId="0" borderId="25" xfId="0" applyFont="1" applyBorder="1" applyAlignment="1">
      <alignment horizontal="left" vertical="top"/>
    </xf>
    <xf numFmtId="0" fontId="8" fillId="0" borderId="24" xfId="0" applyFont="1" applyBorder="1" applyAlignment="1">
      <alignment horizontal="center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left" vertical="top"/>
    </xf>
    <xf numFmtId="0" fontId="15" fillId="2" borderId="64" xfId="0" applyFont="1" applyFill="1" applyBorder="1" applyAlignment="1">
      <alignment horizontal="center" vertical="center" wrapText="1"/>
    </xf>
    <xf numFmtId="2" fontId="15" fillId="2" borderId="65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left" vertical="top"/>
    </xf>
    <xf numFmtId="0" fontId="8" fillId="3" borderId="1" xfId="0" applyFont="1" applyFill="1" applyBorder="1" applyAlignment="1">
      <alignment vertical="center"/>
    </xf>
    <xf numFmtId="0" fontId="15" fillId="0" borderId="41" xfId="0" applyFont="1" applyBorder="1" applyAlignment="1">
      <alignment horizontal="left" vertical="top"/>
    </xf>
    <xf numFmtId="0" fontId="8" fillId="3" borderId="24" xfId="0" applyFont="1" applyFill="1" applyBorder="1" applyAlignment="1">
      <alignment vertical="center"/>
    </xf>
    <xf numFmtId="0" fontId="15" fillId="0" borderId="44" xfId="0" applyFont="1" applyBorder="1" applyAlignment="1">
      <alignment horizontal="left" vertical="top"/>
    </xf>
    <xf numFmtId="49" fontId="8" fillId="2" borderId="8" xfId="0" applyNumberFormat="1" applyFont="1" applyFill="1" applyBorder="1" applyAlignment="1">
      <alignment horizontal="left" vertical="top"/>
    </xf>
    <xf numFmtId="0" fontId="8" fillId="2" borderId="8" xfId="0" applyFont="1" applyFill="1" applyBorder="1" applyAlignment="1">
      <alignment vertical="center"/>
    </xf>
    <xf numFmtId="0" fontId="8" fillId="2" borderId="8" xfId="0" applyFont="1" applyFill="1" applyBorder="1" applyAlignment="1">
      <alignment horizontal="center" vertical="center"/>
    </xf>
    <xf numFmtId="0" fontId="19" fillId="13" borderId="68" xfId="0" applyFont="1" applyFill="1" applyBorder="1" applyAlignment="1">
      <alignment horizontal="center" vertical="center"/>
    </xf>
    <xf numFmtId="9" fontId="10" fillId="0" borderId="0" xfId="0" applyNumberFormat="1" applyFont="1"/>
    <xf numFmtId="0" fontId="10" fillId="0" borderId="0" xfId="0" applyFont="1"/>
    <xf numFmtId="0" fontId="19" fillId="13" borderId="70" xfId="0" applyFont="1" applyFill="1" applyBorder="1" applyAlignment="1">
      <alignment horizontal="center" vertical="center"/>
    </xf>
    <xf numFmtId="0" fontId="19" fillId="13" borderId="71" xfId="0" applyFont="1" applyFill="1" applyBorder="1" applyAlignment="1">
      <alignment horizontal="center" vertical="center" wrapText="1"/>
    </xf>
    <xf numFmtId="0" fontId="19" fillId="13" borderId="72" xfId="0" applyFont="1" applyFill="1" applyBorder="1" applyAlignment="1">
      <alignment horizontal="center" vertical="center" wrapText="1"/>
    </xf>
    <xf numFmtId="0" fontId="19" fillId="13" borderId="73" xfId="0" applyFont="1" applyFill="1" applyBorder="1" applyAlignment="1">
      <alignment horizontal="center" vertical="center" wrapText="1"/>
    </xf>
    <xf numFmtId="0" fontId="20" fillId="13" borderId="74" xfId="0" applyFont="1" applyFill="1" applyBorder="1" applyAlignment="1">
      <alignment vertical="center"/>
    </xf>
    <xf numFmtId="3" fontId="20" fillId="13" borderId="63" xfId="0" applyNumberFormat="1" applyFont="1" applyFill="1" applyBorder="1" applyAlignment="1">
      <alignment horizontal="center" vertical="center"/>
    </xf>
    <xf numFmtId="3" fontId="20" fillId="13" borderId="64" xfId="0" applyNumberFormat="1" applyFont="1" applyFill="1" applyBorder="1" applyAlignment="1">
      <alignment horizontal="center" vertical="center"/>
    </xf>
    <xf numFmtId="3" fontId="20" fillId="13" borderId="75" xfId="0" applyNumberFormat="1" applyFont="1" applyFill="1" applyBorder="1" applyAlignment="1">
      <alignment horizontal="center" vertical="center"/>
    </xf>
    <xf numFmtId="0" fontId="20" fillId="13" borderId="77" xfId="0" applyFont="1" applyFill="1" applyBorder="1"/>
    <xf numFmtId="3" fontId="20" fillId="13" borderId="23" xfId="0" applyNumberFormat="1" applyFont="1" applyFill="1" applyBorder="1" applyAlignment="1">
      <alignment horizontal="center" vertical="center"/>
    </xf>
    <xf numFmtId="3" fontId="20" fillId="13" borderId="24" xfId="0" applyNumberFormat="1" applyFont="1" applyFill="1" applyBorder="1" applyAlignment="1">
      <alignment horizontal="center" vertical="center"/>
    </xf>
    <xf numFmtId="3" fontId="20" fillId="13" borderId="43" xfId="0" applyNumberFormat="1" applyFont="1" applyFill="1" applyBorder="1" applyAlignment="1">
      <alignment horizontal="center" vertical="center"/>
    </xf>
    <xf numFmtId="0" fontId="19" fillId="6" borderId="70" xfId="0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horizontal="center" vertical="center" wrapText="1"/>
    </xf>
    <xf numFmtId="0" fontId="19" fillId="6" borderId="81" xfId="0" applyFont="1" applyFill="1" applyBorder="1" applyAlignment="1">
      <alignment horizontal="center" vertical="center" wrapText="1"/>
    </xf>
    <xf numFmtId="0" fontId="19" fillId="6" borderId="73" xfId="0" applyFont="1" applyFill="1" applyBorder="1" applyAlignment="1">
      <alignment horizontal="center" vertical="center" wrapText="1"/>
    </xf>
    <xf numFmtId="0" fontId="20" fillId="6" borderId="74" xfId="0" applyFont="1" applyFill="1" applyBorder="1" applyAlignment="1">
      <alignment vertical="center"/>
    </xf>
    <xf numFmtId="3" fontId="20" fillId="6" borderId="63" xfId="0" applyNumberFormat="1" applyFont="1" applyFill="1" applyBorder="1" applyAlignment="1">
      <alignment horizontal="center" vertical="center"/>
    </xf>
    <xf numFmtId="3" fontId="20" fillId="6" borderId="64" xfId="0" applyNumberFormat="1" applyFont="1" applyFill="1" applyBorder="1" applyAlignment="1">
      <alignment horizontal="center" vertical="center"/>
    </xf>
    <xf numFmtId="3" fontId="20" fillId="6" borderId="75" xfId="0" applyNumberFormat="1" applyFont="1" applyFill="1" applyBorder="1" applyAlignment="1">
      <alignment horizontal="center" vertical="center"/>
    </xf>
    <xf numFmtId="0" fontId="20" fillId="6" borderId="77" xfId="0" applyFont="1" applyFill="1" applyBorder="1"/>
    <xf numFmtId="3" fontId="20" fillId="6" borderId="23" xfId="0" applyNumberFormat="1" applyFont="1" applyFill="1" applyBorder="1" applyAlignment="1">
      <alignment horizontal="center"/>
    </xf>
    <xf numFmtId="3" fontId="20" fillId="6" borderId="24" xfId="0" applyNumberFormat="1" applyFont="1" applyFill="1" applyBorder="1" applyAlignment="1">
      <alignment horizontal="center"/>
    </xf>
    <xf numFmtId="3" fontId="20" fillId="6" borderId="43" xfId="0" applyNumberFormat="1" applyFont="1" applyFill="1" applyBorder="1" applyAlignment="1">
      <alignment horizontal="center"/>
    </xf>
    <xf numFmtId="0" fontId="19" fillId="14" borderId="70" xfId="0" applyFont="1" applyFill="1" applyBorder="1" applyAlignment="1">
      <alignment horizontal="center" vertical="center"/>
    </xf>
    <xf numFmtId="0" fontId="19" fillId="14" borderId="71" xfId="0" applyFont="1" applyFill="1" applyBorder="1" applyAlignment="1">
      <alignment horizontal="center" vertical="center" wrapText="1"/>
    </xf>
    <xf numFmtId="0" fontId="19" fillId="14" borderId="72" xfId="0" applyFont="1" applyFill="1" applyBorder="1" applyAlignment="1">
      <alignment horizontal="center" vertical="center" wrapText="1"/>
    </xf>
    <xf numFmtId="0" fontId="19" fillId="14" borderId="73" xfId="0" applyFont="1" applyFill="1" applyBorder="1" applyAlignment="1">
      <alignment horizontal="center" vertical="center" wrapText="1"/>
    </xf>
    <xf numFmtId="0" fontId="20" fillId="14" borderId="74" xfId="0" applyFont="1" applyFill="1" applyBorder="1" applyAlignment="1">
      <alignment vertical="center"/>
    </xf>
    <xf numFmtId="3" fontId="20" fillId="14" borderId="63" xfId="0" applyNumberFormat="1" applyFont="1" applyFill="1" applyBorder="1" applyAlignment="1">
      <alignment horizontal="center" vertical="center"/>
    </xf>
    <xf numFmtId="3" fontId="20" fillId="14" borderId="64" xfId="0" applyNumberFormat="1" applyFont="1" applyFill="1" applyBorder="1" applyAlignment="1">
      <alignment horizontal="center" vertical="center"/>
    </xf>
    <xf numFmtId="3" fontId="20" fillId="14" borderId="75" xfId="0" applyNumberFormat="1" applyFont="1" applyFill="1" applyBorder="1" applyAlignment="1">
      <alignment horizontal="center" vertical="center"/>
    </xf>
    <xf numFmtId="0" fontId="20" fillId="14" borderId="77" xfId="0" applyFont="1" applyFill="1" applyBorder="1" applyAlignment="1">
      <alignment vertical="center"/>
    </xf>
    <xf numFmtId="3" fontId="20" fillId="14" borderId="23" xfId="0" applyNumberFormat="1" applyFont="1" applyFill="1" applyBorder="1" applyAlignment="1">
      <alignment horizontal="center" vertical="center"/>
    </xf>
    <xf numFmtId="3" fontId="20" fillId="14" borderId="24" xfId="0" applyNumberFormat="1" applyFont="1" applyFill="1" applyBorder="1" applyAlignment="1">
      <alignment horizontal="center" vertical="center"/>
    </xf>
    <xf numFmtId="3" fontId="20" fillId="14" borderId="43" xfId="0" applyNumberFormat="1" applyFont="1" applyFill="1" applyBorder="1" applyAlignment="1">
      <alignment horizontal="center" vertical="center"/>
    </xf>
    <xf numFmtId="0" fontId="19" fillId="9" borderId="70" xfId="0" applyFont="1" applyFill="1" applyBorder="1" applyAlignment="1">
      <alignment horizontal="center" vertical="center"/>
    </xf>
    <xf numFmtId="0" fontId="19" fillId="9" borderId="71" xfId="0" applyFont="1" applyFill="1" applyBorder="1" applyAlignment="1">
      <alignment horizontal="center" vertical="center" wrapText="1"/>
    </xf>
    <xf numFmtId="0" fontId="19" fillId="9" borderId="72" xfId="0" applyFont="1" applyFill="1" applyBorder="1" applyAlignment="1">
      <alignment horizontal="center" vertical="center" wrapText="1"/>
    </xf>
    <xf numFmtId="0" fontId="19" fillId="9" borderId="73" xfId="0" applyFont="1" applyFill="1" applyBorder="1" applyAlignment="1">
      <alignment horizontal="center" vertical="center" wrapText="1"/>
    </xf>
    <xf numFmtId="0" fontId="20" fillId="9" borderId="74" xfId="0" applyFont="1" applyFill="1" applyBorder="1" applyAlignment="1">
      <alignment vertical="center"/>
    </xf>
    <xf numFmtId="3" fontId="20" fillId="9" borderId="63" xfId="0" applyNumberFormat="1" applyFont="1" applyFill="1" applyBorder="1" applyAlignment="1">
      <alignment horizontal="center" vertical="center"/>
    </xf>
    <xf numFmtId="3" fontId="20" fillId="9" borderId="64" xfId="0" applyNumberFormat="1" applyFont="1" applyFill="1" applyBorder="1" applyAlignment="1">
      <alignment horizontal="center" vertical="center"/>
    </xf>
    <xf numFmtId="3" fontId="20" fillId="9" borderId="75" xfId="0" applyNumberFormat="1" applyFont="1" applyFill="1" applyBorder="1" applyAlignment="1">
      <alignment horizontal="center" vertical="center"/>
    </xf>
    <xf numFmtId="0" fontId="20" fillId="9" borderId="70" xfId="0" applyFont="1" applyFill="1" applyBorder="1" applyAlignment="1">
      <alignment vertical="center"/>
    </xf>
    <xf numFmtId="3" fontId="20" fillId="9" borderId="23" xfId="0" applyNumberFormat="1" applyFont="1" applyFill="1" applyBorder="1" applyAlignment="1">
      <alignment horizontal="center" vertical="center"/>
    </xf>
    <xf numFmtId="3" fontId="20" fillId="9" borderId="24" xfId="0" applyNumberFormat="1" applyFont="1" applyFill="1" applyBorder="1" applyAlignment="1">
      <alignment horizontal="center" vertical="center"/>
    </xf>
    <xf numFmtId="3" fontId="20" fillId="9" borderId="43" xfId="0" applyNumberFormat="1" applyFont="1" applyFill="1" applyBorder="1" applyAlignment="1">
      <alignment horizontal="center" vertical="center"/>
    </xf>
    <xf numFmtId="0" fontId="19" fillId="11" borderId="70" xfId="0" applyFont="1" applyFill="1" applyBorder="1" applyAlignment="1">
      <alignment horizontal="center" vertical="center"/>
    </xf>
    <xf numFmtId="0" fontId="19" fillId="11" borderId="71" xfId="0" applyFont="1" applyFill="1" applyBorder="1" applyAlignment="1">
      <alignment horizontal="center" vertical="center" wrapText="1"/>
    </xf>
    <xf numFmtId="0" fontId="19" fillId="11" borderId="72" xfId="0" applyFont="1" applyFill="1" applyBorder="1" applyAlignment="1">
      <alignment horizontal="center" vertical="center" wrapText="1"/>
    </xf>
    <xf numFmtId="0" fontId="19" fillId="11" borderId="73" xfId="0" applyFont="1" applyFill="1" applyBorder="1" applyAlignment="1">
      <alignment horizontal="center" vertical="center" wrapText="1"/>
    </xf>
    <xf numFmtId="0" fontId="20" fillId="11" borderId="74" xfId="0" applyFont="1" applyFill="1" applyBorder="1" applyAlignment="1">
      <alignment vertical="center"/>
    </xf>
    <xf numFmtId="3" fontId="20" fillId="11" borderId="63" xfId="0" applyNumberFormat="1" applyFont="1" applyFill="1" applyBorder="1" applyAlignment="1">
      <alignment horizontal="center" vertical="center"/>
    </xf>
    <xf numFmtId="3" fontId="20" fillId="11" borderId="64" xfId="0" applyNumberFormat="1" applyFont="1" applyFill="1" applyBorder="1" applyAlignment="1">
      <alignment horizontal="center" vertical="center"/>
    </xf>
    <xf numFmtId="3" fontId="20" fillId="11" borderId="85" xfId="0" applyNumberFormat="1" applyFont="1" applyFill="1" applyBorder="1" applyAlignment="1">
      <alignment horizontal="center" vertical="center"/>
    </xf>
    <xf numFmtId="3" fontId="20" fillId="11" borderId="75" xfId="0" applyNumberFormat="1" applyFont="1" applyFill="1" applyBorder="1" applyAlignment="1">
      <alignment horizontal="center" vertical="center"/>
    </xf>
    <xf numFmtId="0" fontId="20" fillId="11" borderId="86" xfId="0" applyFont="1" applyFill="1" applyBorder="1" applyAlignment="1">
      <alignment vertical="center"/>
    </xf>
    <xf numFmtId="3" fontId="20" fillId="11" borderId="23" xfId="0" applyNumberFormat="1" applyFont="1" applyFill="1" applyBorder="1" applyAlignment="1">
      <alignment horizontal="center" vertical="center"/>
    </xf>
    <xf numFmtId="3" fontId="20" fillId="11" borderId="24" xfId="0" applyNumberFormat="1" applyFont="1" applyFill="1" applyBorder="1" applyAlignment="1">
      <alignment horizontal="center" vertical="center"/>
    </xf>
    <xf numFmtId="3" fontId="20" fillId="11" borderId="62" xfId="0" applyNumberFormat="1" applyFont="1" applyFill="1" applyBorder="1" applyAlignment="1">
      <alignment horizontal="center" vertical="center"/>
    </xf>
    <xf numFmtId="3" fontId="20" fillId="11" borderId="43" xfId="0" applyNumberFormat="1" applyFont="1" applyFill="1" applyBorder="1" applyAlignment="1">
      <alignment horizontal="center" vertical="center"/>
    </xf>
    <xf numFmtId="0" fontId="19" fillId="15" borderId="31" xfId="0" applyFont="1" applyFill="1" applyBorder="1" applyAlignment="1">
      <alignment horizontal="center" vertical="center"/>
    </xf>
    <xf numFmtId="0" fontId="19" fillId="15" borderId="88" xfId="0" applyFont="1" applyFill="1" applyBorder="1" applyAlignment="1">
      <alignment vertical="center" wrapText="1"/>
    </xf>
    <xf numFmtId="0" fontId="19" fillId="15" borderId="89" xfId="0" applyFont="1" applyFill="1" applyBorder="1" applyAlignment="1">
      <alignment vertical="center" wrapText="1"/>
    </xf>
    <xf numFmtId="0" fontId="19" fillId="15" borderId="90" xfId="0" applyFont="1" applyFill="1" applyBorder="1" applyAlignment="1">
      <alignment vertical="center" wrapText="1"/>
    </xf>
    <xf numFmtId="0" fontId="19" fillId="15" borderId="68" xfId="0" applyFont="1" applyFill="1" applyBorder="1" applyAlignment="1">
      <alignment horizontal="center" vertical="center"/>
    </xf>
    <xf numFmtId="0" fontId="19" fillId="15" borderId="71" xfId="0" applyFont="1" applyFill="1" applyBorder="1" applyAlignment="1">
      <alignment horizontal="center" vertical="center" wrapText="1"/>
    </xf>
    <xf numFmtId="0" fontId="19" fillId="15" borderId="72" xfId="0" applyFont="1" applyFill="1" applyBorder="1" applyAlignment="1">
      <alignment horizontal="center" vertical="center" wrapText="1"/>
    </xf>
    <xf numFmtId="0" fontId="19" fillId="15" borderId="73" xfId="0" applyFont="1" applyFill="1" applyBorder="1" applyAlignment="1">
      <alignment horizontal="center" vertical="center" wrapText="1"/>
    </xf>
    <xf numFmtId="0" fontId="19" fillId="15" borderId="22" xfId="0" applyFont="1" applyFill="1" applyBorder="1" applyAlignment="1">
      <alignment vertical="center" wrapText="1"/>
    </xf>
    <xf numFmtId="0" fontId="19" fillId="15" borderId="92" xfId="0" applyFont="1" applyFill="1" applyBorder="1" applyAlignment="1">
      <alignment vertical="center" wrapText="1"/>
    </xf>
    <xf numFmtId="0" fontId="19" fillId="15" borderId="39" xfId="0" applyFont="1" applyFill="1" applyBorder="1" applyAlignment="1">
      <alignment vertical="center" wrapText="1"/>
    </xf>
    <xf numFmtId="0" fontId="20" fillId="15" borderId="74" xfId="0" applyFont="1" applyFill="1" applyBorder="1" applyAlignment="1">
      <alignment vertical="center"/>
    </xf>
    <xf numFmtId="3" fontId="20" fillId="15" borderId="63" xfId="0" applyNumberFormat="1" applyFont="1" applyFill="1" applyBorder="1" applyAlignment="1">
      <alignment horizontal="center" vertical="center"/>
    </xf>
    <xf numFmtId="3" fontId="20" fillId="15" borderId="64" xfId="0" applyNumberFormat="1" applyFont="1" applyFill="1" applyBorder="1" applyAlignment="1">
      <alignment horizontal="center" vertical="center"/>
    </xf>
    <xf numFmtId="3" fontId="20" fillId="15" borderId="75" xfId="0" applyNumberFormat="1" applyFont="1" applyFill="1" applyBorder="1" applyAlignment="1">
      <alignment horizontal="center" vertical="center"/>
    </xf>
    <xf numFmtId="3" fontId="20" fillId="15" borderId="22" xfId="0" applyNumberFormat="1" applyFont="1" applyFill="1" applyBorder="1" applyAlignment="1">
      <alignment vertical="center"/>
    </xf>
    <xf numFmtId="3" fontId="20" fillId="15" borderId="92" xfId="0" applyNumberFormat="1" applyFont="1" applyFill="1" applyBorder="1" applyAlignment="1">
      <alignment vertical="center"/>
    </xf>
    <xf numFmtId="3" fontId="20" fillId="15" borderId="39" xfId="0" applyNumberFormat="1" applyFont="1" applyFill="1" applyBorder="1" applyAlignment="1">
      <alignment vertical="center"/>
    </xf>
    <xf numFmtId="0" fontId="20" fillId="15" borderId="77" xfId="0" applyFont="1" applyFill="1" applyBorder="1" applyAlignment="1">
      <alignment vertical="center"/>
    </xf>
    <xf numFmtId="3" fontId="20" fillId="15" borderId="23" xfId="0" applyNumberFormat="1" applyFont="1" applyFill="1" applyBorder="1" applyAlignment="1">
      <alignment horizontal="center" vertical="center"/>
    </xf>
    <xf numFmtId="3" fontId="20" fillId="15" borderId="24" xfId="0" applyNumberFormat="1" applyFont="1" applyFill="1" applyBorder="1" applyAlignment="1">
      <alignment horizontal="center" vertical="center"/>
    </xf>
    <xf numFmtId="3" fontId="20" fillId="15" borderId="43" xfId="0" applyNumberFormat="1" applyFont="1" applyFill="1" applyBorder="1" applyAlignment="1">
      <alignment horizontal="center" vertical="center"/>
    </xf>
    <xf numFmtId="3" fontId="20" fillId="15" borderId="94" xfId="0" applyNumberFormat="1" applyFont="1" applyFill="1" applyBorder="1" applyAlignment="1">
      <alignment vertical="center"/>
    </xf>
    <xf numFmtId="3" fontId="20" fillId="15" borderId="95" xfId="0" applyNumberFormat="1" applyFont="1" applyFill="1" applyBorder="1" applyAlignment="1">
      <alignment vertical="center"/>
    </xf>
    <xf numFmtId="3" fontId="20" fillId="15" borderId="43" xfId="0" applyNumberFormat="1" applyFont="1" applyFill="1" applyBorder="1" applyAlignment="1">
      <alignment vertical="center"/>
    </xf>
    <xf numFmtId="0" fontId="19" fillId="12" borderId="70" xfId="0" applyFont="1" applyFill="1" applyBorder="1" applyAlignment="1">
      <alignment horizontal="center" vertical="center"/>
    </xf>
    <xf numFmtId="0" fontId="19" fillId="12" borderId="9" xfId="0" applyFont="1" applyFill="1" applyBorder="1" applyAlignment="1">
      <alignment horizontal="center" vertical="center" wrapText="1"/>
    </xf>
    <xf numFmtId="0" fontId="19" fillId="12" borderId="96" xfId="0" applyFont="1" applyFill="1" applyBorder="1" applyAlignment="1">
      <alignment horizontal="center" vertical="center" wrapText="1"/>
    </xf>
    <xf numFmtId="0" fontId="19" fillId="12" borderId="97" xfId="0" applyFont="1" applyFill="1" applyBorder="1" applyAlignment="1">
      <alignment horizontal="center" vertical="center" wrapText="1"/>
    </xf>
    <xf numFmtId="0" fontId="20" fillId="12" borderId="98" xfId="0" applyFont="1" applyFill="1" applyBorder="1" applyAlignment="1">
      <alignment vertical="center"/>
    </xf>
    <xf numFmtId="3" fontId="20" fillId="12" borderId="45" xfId="0" applyNumberFormat="1" applyFont="1" applyFill="1" applyBorder="1" applyAlignment="1">
      <alignment horizontal="center" vertical="center"/>
    </xf>
    <xf numFmtId="3" fontId="20" fillId="12" borderId="99" xfId="0" applyNumberFormat="1" applyFont="1" applyFill="1" applyBorder="1" applyAlignment="1">
      <alignment horizontal="center" vertical="center"/>
    </xf>
    <xf numFmtId="3" fontId="20" fillId="12" borderId="100" xfId="0" applyNumberFormat="1" applyFont="1" applyFill="1" applyBorder="1" applyAlignment="1">
      <alignment horizontal="center" vertical="center"/>
    </xf>
    <xf numFmtId="3" fontId="20" fillId="12" borderId="9" xfId="0" applyNumberFormat="1" applyFont="1" applyFill="1" applyBorder="1" applyAlignment="1">
      <alignment horizontal="center" vertical="center"/>
    </xf>
    <xf numFmtId="3" fontId="20" fillId="12" borderId="101" xfId="0" applyNumberFormat="1" applyFont="1" applyFill="1" applyBorder="1" applyAlignment="1">
      <alignment horizontal="center" vertical="center"/>
    </xf>
    <xf numFmtId="3" fontId="20" fillId="12" borderId="97" xfId="0" applyNumberFormat="1" applyFont="1" applyFill="1" applyBorder="1" applyAlignment="1">
      <alignment horizontal="center" vertical="center"/>
    </xf>
    <xf numFmtId="0" fontId="19" fillId="16" borderId="70" xfId="0" applyFont="1" applyFill="1" applyBorder="1" applyAlignment="1">
      <alignment horizontal="center" vertical="center"/>
    </xf>
    <xf numFmtId="0" fontId="19" fillId="16" borderId="9" xfId="0" applyFont="1" applyFill="1" applyBorder="1" applyAlignment="1">
      <alignment horizontal="center" vertical="center" wrapText="1"/>
    </xf>
    <xf numFmtId="0" fontId="19" fillId="16" borderId="96" xfId="0" applyFont="1" applyFill="1" applyBorder="1" applyAlignment="1">
      <alignment horizontal="center" vertical="center" wrapText="1"/>
    </xf>
    <xf numFmtId="0" fontId="19" fillId="16" borderId="97" xfId="0" applyFont="1" applyFill="1" applyBorder="1" applyAlignment="1">
      <alignment horizontal="center" vertical="center" wrapText="1"/>
    </xf>
    <xf numFmtId="0" fontId="20" fillId="16" borderId="98" xfId="0" applyFont="1" applyFill="1" applyBorder="1" applyAlignment="1">
      <alignment vertical="center"/>
    </xf>
    <xf numFmtId="3" fontId="20" fillId="16" borderId="45" xfId="0" applyNumberFormat="1" applyFont="1" applyFill="1" applyBorder="1" applyAlignment="1">
      <alignment horizontal="center" vertical="center"/>
    </xf>
    <xf numFmtId="3" fontId="20" fillId="16" borderId="99" xfId="0" applyNumberFormat="1" applyFont="1" applyFill="1" applyBorder="1" applyAlignment="1">
      <alignment horizontal="center" vertical="center"/>
    </xf>
    <xf numFmtId="3" fontId="20" fillId="16" borderId="100" xfId="0" applyNumberFormat="1" applyFont="1" applyFill="1" applyBorder="1" applyAlignment="1">
      <alignment horizontal="center" vertical="center"/>
    </xf>
    <xf numFmtId="3" fontId="20" fillId="16" borderId="9" xfId="0" applyNumberFormat="1" applyFont="1" applyFill="1" applyBorder="1" applyAlignment="1">
      <alignment horizontal="center" vertical="center"/>
    </xf>
    <xf numFmtId="3" fontId="20" fillId="16" borderId="101" xfId="0" applyNumberFormat="1" applyFont="1" applyFill="1" applyBorder="1" applyAlignment="1">
      <alignment horizontal="center" vertical="center"/>
    </xf>
    <xf numFmtId="3" fontId="20" fillId="16" borderId="97" xfId="0" applyNumberFormat="1" applyFont="1" applyFill="1" applyBorder="1" applyAlignment="1">
      <alignment horizontal="center" vertical="center"/>
    </xf>
    <xf numFmtId="0" fontId="19" fillId="14" borderId="9" xfId="0" applyFont="1" applyFill="1" applyBorder="1" applyAlignment="1">
      <alignment horizontal="center" vertical="center" wrapText="1"/>
    </xf>
    <xf numFmtId="0" fontId="19" fillId="14" borderId="96" xfId="0" applyFont="1" applyFill="1" applyBorder="1" applyAlignment="1">
      <alignment horizontal="center" vertical="center" wrapText="1"/>
    </xf>
    <xf numFmtId="0" fontId="19" fillId="14" borderId="97" xfId="0" applyFont="1" applyFill="1" applyBorder="1" applyAlignment="1">
      <alignment horizontal="center" vertical="center" wrapText="1"/>
    </xf>
    <xf numFmtId="0" fontId="20" fillId="14" borderId="56" xfId="0" applyFont="1" applyFill="1" applyBorder="1" applyAlignment="1">
      <alignment vertical="center"/>
    </xf>
    <xf numFmtId="3" fontId="20" fillId="14" borderId="13" xfId="0" applyNumberFormat="1" applyFont="1" applyFill="1" applyBorder="1" applyAlignment="1">
      <alignment horizontal="center" vertical="center"/>
    </xf>
    <xf numFmtId="3" fontId="20" fillId="14" borderId="89" xfId="0" applyNumberFormat="1" applyFont="1" applyFill="1" applyBorder="1" applyAlignment="1">
      <alignment horizontal="center" vertical="center"/>
    </xf>
    <xf numFmtId="3" fontId="20" fillId="14" borderId="90" xfId="0" applyNumberFormat="1" applyFont="1" applyFill="1" applyBorder="1" applyAlignment="1">
      <alignment horizontal="center" vertical="center"/>
    </xf>
    <xf numFmtId="3" fontId="20" fillId="14" borderId="32" xfId="0" applyNumberFormat="1" applyFont="1" applyFill="1" applyBorder="1" applyAlignment="1">
      <alignment horizontal="center" vertical="center"/>
    </xf>
    <xf numFmtId="0" fontId="10" fillId="17" borderId="8" xfId="0" applyFont="1" applyFill="1" applyBorder="1"/>
    <xf numFmtId="0" fontId="2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1" fontId="23" fillId="0" borderId="1" xfId="0" applyNumberFormat="1" applyFont="1" applyBorder="1" applyAlignment="1">
      <alignment horizontal="left" vertical="center"/>
    </xf>
    <xf numFmtId="0" fontId="24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42" xfId="0" applyFont="1" applyBorder="1" applyAlignment="1">
      <alignment horizontal="left"/>
    </xf>
    <xf numFmtId="0" fontId="24" fillId="0" borderId="42" xfId="0" applyFont="1" applyBorder="1" applyAlignment="1">
      <alignment horizontal="left"/>
    </xf>
    <xf numFmtId="0" fontId="24" fillId="0" borderId="42" xfId="0" applyFont="1" applyBorder="1" applyAlignment="1">
      <alignment horizontal="left" wrapText="1"/>
    </xf>
    <xf numFmtId="0" fontId="24" fillId="0" borderId="1" xfId="0" applyFont="1" applyBorder="1" applyAlignment="1">
      <alignment horizontal="left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7" fillId="8" borderId="1" xfId="0" applyFont="1" applyFill="1" applyBorder="1" applyAlignment="1">
      <alignment horizontal="center" vertical="center"/>
    </xf>
    <xf numFmtId="3" fontId="19" fillId="8" borderId="1" xfId="0" applyNumberFormat="1" applyFont="1" applyFill="1" applyBorder="1" applyAlignment="1">
      <alignment horizontal="center" vertical="center" wrapText="1"/>
    </xf>
    <xf numFmtId="0" fontId="10" fillId="0" borderId="103" xfId="0" applyFont="1" applyBorder="1" applyAlignment="1">
      <alignment horizontal="center" vertical="center"/>
    </xf>
    <xf numFmtId="0" fontId="10" fillId="0" borderId="103" xfId="0" applyFont="1" applyBorder="1" applyAlignment="1">
      <alignment vertical="center"/>
    </xf>
    <xf numFmtId="3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" fontId="1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3" fontId="2" fillId="0" borderId="0" xfId="0" applyNumberFormat="1" applyFont="1"/>
    <xf numFmtId="0" fontId="10" fillId="0" borderId="0" xfId="0" applyFont="1" applyAlignment="1">
      <alignment horizontal="center" vertical="center"/>
    </xf>
    <xf numFmtId="0" fontId="28" fillId="0" borderId="0" xfId="0" applyFont="1" applyAlignment="1">
      <alignment vertical="top" wrapText="1"/>
    </xf>
    <xf numFmtId="0" fontId="28" fillId="0" borderId="0" xfId="0" applyFont="1" applyAlignment="1">
      <alignment vertical="top"/>
    </xf>
    <xf numFmtId="1" fontId="10" fillId="0" borderId="1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3" borderId="1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vertical="center"/>
    </xf>
    <xf numFmtId="3" fontId="10" fillId="3" borderId="8" xfId="0" applyNumberFormat="1" applyFont="1" applyFill="1" applyBorder="1" applyAlignment="1">
      <alignment vertical="center"/>
    </xf>
    <xf numFmtId="0" fontId="10" fillId="3" borderId="8" xfId="0" applyFont="1" applyFill="1" applyBorder="1"/>
    <xf numFmtId="0" fontId="10" fillId="3" borderId="8" xfId="0" applyFont="1" applyFill="1" applyBorder="1" applyAlignment="1">
      <alignment horizontal="center"/>
    </xf>
    <xf numFmtId="3" fontId="10" fillId="3" borderId="8" xfId="0" applyNumberFormat="1" applyFont="1" applyFill="1" applyBorder="1"/>
    <xf numFmtId="0" fontId="22" fillId="0" borderId="1" xfId="0" applyFont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left" vertical="center" wrapText="1"/>
    </xf>
    <xf numFmtId="0" fontId="11" fillId="5" borderId="106" xfId="0" applyFont="1" applyFill="1" applyBorder="1" applyAlignment="1">
      <alignment horizontal="left" vertical="center" wrapText="1"/>
    </xf>
    <xf numFmtId="0" fontId="22" fillId="0" borderId="104" xfId="0" applyFont="1" applyBorder="1" applyAlignment="1">
      <alignment vertical="center"/>
    </xf>
    <xf numFmtId="0" fontId="30" fillId="0" borderId="0" xfId="0" applyFont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0" fontId="10" fillId="18" borderId="1" xfId="0" applyFont="1" applyFill="1" applyBorder="1" applyAlignment="1">
      <alignment horizontal="center" vertical="center"/>
    </xf>
    <xf numFmtId="0" fontId="26" fillId="18" borderId="1" xfId="0" applyFont="1" applyFill="1" applyBorder="1" applyAlignment="1">
      <alignment horizontal="center" vertical="center"/>
    </xf>
    <xf numFmtId="0" fontId="26" fillId="18" borderId="1" xfId="0" applyFont="1" applyFill="1" applyBorder="1" applyAlignment="1">
      <alignment horizontal="center" vertical="center" wrapText="1"/>
    </xf>
    <xf numFmtId="0" fontId="27" fillId="19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7" borderId="1" xfId="0" applyFont="1" applyFill="1" applyBorder="1" applyAlignment="1">
      <alignment vertical="center" wrapText="1"/>
    </xf>
    <xf numFmtId="0" fontId="10" fillId="11" borderId="1" xfId="0" applyFont="1" applyFill="1" applyBorder="1" applyAlignment="1">
      <alignment vertical="center" wrapText="1"/>
    </xf>
    <xf numFmtId="0" fontId="10" fillId="18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3" fontId="19" fillId="5" borderId="1" xfId="0" applyNumberFormat="1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vertical="center"/>
    </xf>
    <xf numFmtId="0" fontId="10" fillId="6" borderId="8" xfId="0" applyFont="1" applyFill="1" applyBorder="1" applyAlignment="1">
      <alignment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vertical="center"/>
    </xf>
    <xf numFmtId="1" fontId="10" fillId="11" borderId="1" xfId="0" applyNumberFormat="1" applyFont="1" applyFill="1" applyBorder="1" applyAlignment="1">
      <alignment horizontal="center" vertical="center"/>
    </xf>
    <xf numFmtId="3" fontId="10" fillId="19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Border="1" applyAlignment="1">
      <alignment vertical="center"/>
    </xf>
    <xf numFmtId="166" fontId="2" fillId="0" borderId="1" xfId="0" applyNumberFormat="1" applyFont="1" applyBorder="1" applyAlignment="1">
      <alignment vertical="center"/>
    </xf>
    <xf numFmtId="0" fontId="10" fillId="15" borderId="1" xfId="0" applyFont="1" applyFill="1" applyBorder="1" applyAlignment="1">
      <alignment horizontal="center" vertical="center"/>
    </xf>
    <xf numFmtId="0" fontId="10" fillId="15" borderId="1" xfId="0" applyFont="1" applyFill="1" applyBorder="1" applyAlignment="1">
      <alignment vertical="center"/>
    </xf>
    <xf numFmtId="1" fontId="10" fillId="15" borderId="1" xfId="0" applyNumberFormat="1" applyFont="1" applyFill="1" applyBorder="1" applyAlignment="1">
      <alignment vertical="center"/>
    </xf>
    <xf numFmtId="1" fontId="10" fillId="15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horizontal="center" vertical="center"/>
    </xf>
    <xf numFmtId="3" fontId="2" fillId="19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vertical="center"/>
    </xf>
    <xf numFmtId="1" fontId="10" fillId="6" borderId="1" xfId="0" applyNumberFormat="1" applyFont="1" applyFill="1" applyBorder="1" applyAlignment="1">
      <alignment vertical="center"/>
    </xf>
    <xf numFmtId="1" fontId="10" fillId="6" borderId="1" xfId="0" applyNumberFormat="1" applyFont="1" applyFill="1" applyBorder="1" applyAlignment="1">
      <alignment horizontal="center" vertical="center"/>
    </xf>
    <xf numFmtId="0" fontId="10" fillId="0" borderId="104" xfId="0" applyFont="1" applyBorder="1" applyAlignment="1">
      <alignment vertical="center"/>
    </xf>
    <xf numFmtId="0" fontId="2" fillId="5" borderId="8" xfId="0" applyFont="1" applyFill="1" applyBorder="1"/>
    <xf numFmtId="0" fontId="2" fillId="11" borderId="8" xfId="0" applyFont="1" applyFill="1" applyBorder="1" applyAlignment="1">
      <alignment wrapText="1"/>
    </xf>
    <xf numFmtId="0" fontId="22" fillId="20" borderId="8" xfId="0" applyFont="1" applyFill="1" applyBorder="1" applyAlignment="1">
      <alignment wrapText="1"/>
    </xf>
    <xf numFmtId="0" fontId="2" fillId="20" borderId="8" xfId="0" applyFont="1" applyFill="1" applyBorder="1" applyAlignment="1">
      <alignment wrapText="1"/>
    </xf>
    <xf numFmtId="0" fontId="32" fillId="0" borderId="0" xfId="0" applyFont="1"/>
    <xf numFmtId="3" fontId="2" fillId="20" borderId="1" xfId="0" applyNumberFormat="1" applyFont="1" applyFill="1" applyBorder="1"/>
    <xf numFmtId="0" fontId="2" fillId="9" borderId="8" xfId="0" applyFont="1" applyFill="1" applyBorder="1" applyAlignment="1"/>
    <xf numFmtId="0" fontId="33" fillId="21" borderId="12" xfId="0" applyFont="1" applyFill="1" applyBorder="1" applyAlignment="1">
      <alignment horizontal="left" vertical="top" wrapText="1"/>
    </xf>
    <xf numFmtId="3" fontId="12" fillId="21" borderId="12" xfId="0" applyNumberFormat="1" applyFont="1" applyFill="1" applyBorder="1" applyAlignment="1">
      <alignment horizontal="right" vertical="top" wrapText="1"/>
    </xf>
    <xf numFmtId="0" fontId="12" fillId="20" borderId="12" xfId="0" applyFont="1" applyFill="1" applyBorder="1" applyAlignment="1">
      <alignment horizontal="left" vertical="top" wrapText="1"/>
    </xf>
    <xf numFmtId="0" fontId="12" fillId="21" borderId="12" xfId="0" applyFont="1" applyFill="1" applyBorder="1" applyAlignment="1">
      <alignment horizontal="left" vertical="top" wrapText="1"/>
    </xf>
    <xf numFmtId="0" fontId="34" fillId="0" borderId="0" xfId="0" applyFont="1"/>
    <xf numFmtId="0" fontId="34" fillId="5" borderId="8" xfId="0" applyFont="1" applyFill="1" applyBorder="1"/>
    <xf numFmtId="0" fontId="36" fillId="8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2" fontId="11" fillId="0" borderId="1" xfId="0" applyNumberFormat="1" applyFont="1" applyBorder="1" applyAlignment="1">
      <alignment horizontal="right" vertical="center" wrapText="1"/>
    </xf>
    <xf numFmtId="3" fontId="37" fillId="8" borderId="60" xfId="0" applyNumberFormat="1" applyFont="1" applyFill="1" applyBorder="1" applyAlignment="1">
      <alignment horizontal="center" vertical="center" wrapText="1"/>
    </xf>
    <xf numFmtId="3" fontId="37" fillId="8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2" fillId="0" borderId="0" xfId="0" applyFont="1"/>
    <xf numFmtId="0" fontId="2" fillId="15" borderId="8" xfId="0" applyFont="1" applyFill="1" applyBorder="1"/>
    <xf numFmtId="0" fontId="2" fillId="0" borderId="107" xfId="0" applyFont="1" applyBorder="1"/>
    <xf numFmtId="0" fontId="11" fillId="5" borderId="64" xfId="0" applyFont="1" applyFill="1" applyBorder="1" applyAlignment="1">
      <alignment horizontal="left" vertical="center" wrapText="1"/>
    </xf>
    <xf numFmtId="0" fontId="11" fillId="5" borderId="75" xfId="0" applyFont="1" applyFill="1" applyBorder="1" applyAlignment="1">
      <alignment horizontal="left" vertical="center" wrapText="1"/>
    </xf>
    <xf numFmtId="0" fontId="22" fillId="0" borderId="29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5" borderId="109" xfId="0" applyFont="1" applyFill="1" applyBorder="1"/>
    <xf numFmtId="0" fontId="2" fillId="5" borderId="8" xfId="0" applyFont="1" applyFill="1" applyBorder="1" applyAlignment="1">
      <alignment textRotation="90" wrapText="1"/>
    </xf>
    <xf numFmtId="0" fontId="8" fillId="8" borderId="1" xfId="0" applyFont="1" applyFill="1" applyBorder="1" applyAlignment="1">
      <alignment horizontal="center" vertical="center" wrapText="1"/>
    </xf>
    <xf numFmtId="0" fontId="8" fillId="22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60" xfId="0" applyFont="1" applyFill="1" applyBorder="1" applyAlignment="1">
      <alignment horizontal="center" vertical="center" wrapText="1"/>
    </xf>
    <xf numFmtId="0" fontId="8" fillId="9" borderId="63" xfId="0" applyFont="1" applyFill="1" applyBorder="1" applyAlignment="1">
      <alignment horizontal="center" vertical="center" wrapText="1"/>
    </xf>
    <xf numFmtId="0" fontId="8" fillId="9" borderId="85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8" fillId="9" borderId="92" xfId="0" applyFont="1" applyFill="1" applyBorder="1" applyAlignment="1">
      <alignment horizontal="center" vertical="center" wrapText="1"/>
    </xf>
    <xf numFmtId="0" fontId="8" fillId="16" borderId="92" xfId="0" applyFont="1" applyFill="1" applyBorder="1" applyAlignment="1">
      <alignment horizontal="center" vertical="center" wrapText="1"/>
    </xf>
    <xf numFmtId="0" fontId="8" fillId="23" borderId="18" xfId="0" applyFont="1" applyFill="1" applyBorder="1" applyAlignment="1">
      <alignment horizontal="center" vertical="center" wrapText="1"/>
    </xf>
    <xf numFmtId="0" fontId="8" fillId="23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5" borderId="39" xfId="0" applyFont="1" applyFill="1" applyBorder="1" applyAlignment="1">
      <alignment horizontal="center" vertical="center" wrapText="1"/>
    </xf>
    <xf numFmtId="0" fontId="8" fillId="15" borderId="92" xfId="0" applyFont="1" applyFill="1" applyBorder="1" applyAlignment="1">
      <alignment horizontal="center" vertical="center" wrapText="1"/>
    </xf>
    <xf numFmtId="0" fontId="8" fillId="11" borderId="22" xfId="0" applyFont="1" applyFill="1" applyBorder="1" applyAlignment="1">
      <alignment horizontal="center" vertical="center" wrapText="1"/>
    </xf>
    <xf numFmtId="0" fontId="2" fillId="19" borderId="18" xfId="0" applyFont="1" applyFill="1" applyBorder="1" applyAlignment="1">
      <alignment wrapText="1"/>
    </xf>
    <xf numFmtId="0" fontId="2" fillId="19" borderId="1" xfId="0" applyFont="1" applyFill="1" applyBorder="1" applyAlignment="1">
      <alignment wrapText="1"/>
    </xf>
    <xf numFmtId="0" fontId="2" fillId="19" borderId="14" xfId="0" applyFont="1" applyFill="1" applyBorder="1" applyAlignment="1">
      <alignment wrapText="1"/>
    </xf>
    <xf numFmtId="0" fontId="22" fillId="8" borderId="39" xfId="0" applyFont="1" applyFill="1" applyBorder="1" applyAlignment="1">
      <alignment wrapText="1"/>
    </xf>
    <xf numFmtId="0" fontId="2" fillId="24" borderId="22" xfId="0" applyFont="1" applyFill="1" applyBorder="1" applyAlignment="1">
      <alignment wrapText="1"/>
    </xf>
    <xf numFmtId="0" fontId="2" fillId="24" borderId="1" xfId="0" applyFont="1" applyFill="1" applyBorder="1" applyAlignment="1">
      <alignment wrapText="1"/>
    </xf>
    <xf numFmtId="0" fontId="2" fillId="5" borderId="8" xfId="0" applyFont="1" applyFill="1" applyBorder="1" applyAlignment="1">
      <alignment wrapText="1"/>
    </xf>
    <xf numFmtId="49" fontId="8" fillId="9" borderId="1" xfId="0" applyNumberFormat="1" applyFont="1" applyFill="1" applyBorder="1" applyAlignment="1">
      <alignment horizontal="left" vertical="center"/>
    </xf>
    <xf numFmtId="0" fontId="2" fillId="9" borderId="1" xfId="0" applyFont="1" applyFill="1" applyBorder="1"/>
    <xf numFmtId="0" fontId="2" fillId="11" borderId="1" xfId="0" applyFont="1" applyFill="1" applyBorder="1"/>
    <xf numFmtId="0" fontId="2" fillId="9" borderId="60" xfId="0" applyFont="1" applyFill="1" applyBorder="1"/>
    <xf numFmtId="0" fontId="2" fillId="9" borderId="18" xfId="0" applyFont="1" applyFill="1" applyBorder="1"/>
    <xf numFmtId="0" fontId="2" fillId="9" borderId="92" xfId="0" applyFont="1" applyFill="1" applyBorder="1"/>
    <xf numFmtId="0" fontId="2" fillId="0" borderId="20" xfId="0" applyFont="1" applyBorder="1"/>
    <xf numFmtId="0" fontId="2" fillId="23" borderId="18" xfId="0" applyFont="1" applyFill="1" applyBorder="1"/>
    <xf numFmtId="0" fontId="2" fillId="23" borderId="1" xfId="0" applyFont="1" applyFill="1" applyBorder="1"/>
    <xf numFmtId="166" fontId="2" fillId="11" borderId="39" xfId="0" applyNumberFormat="1" applyFont="1" applyFill="1" applyBorder="1"/>
    <xf numFmtId="166" fontId="2" fillId="11" borderId="92" xfId="0" applyNumberFormat="1" applyFont="1" applyFill="1" applyBorder="1"/>
    <xf numFmtId="2" fontId="2" fillId="0" borderId="18" xfId="0" applyNumberFormat="1" applyFont="1" applyBorder="1"/>
    <xf numFmtId="2" fontId="2" fillId="0" borderId="1" xfId="0" applyNumberFormat="1" applyFont="1" applyBorder="1"/>
    <xf numFmtId="2" fontId="38" fillId="0" borderId="1" xfId="0" applyNumberFormat="1" applyFont="1" applyBorder="1"/>
    <xf numFmtId="2" fontId="22" fillId="0" borderId="39" xfId="0" applyNumberFormat="1" applyFont="1" applyBorder="1"/>
    <xf numFmtId="0" fontId="2" fillId="24" borderId="22" xfId="0" applyFont="1" applyFill="1" applyBorder="1"/>
    <xf numFmtId="0" fontId="2" fillId="24" borderId="1" xfId="0" applyFont="1" applyFill="1" applyBorder="1"/>
    <xf numFmtId="49" fontId="2" fillId="9" borderId="1" xfId="0" applyNumberFormat="1" applyFont="1" applyFill="1" applyBorder="1"/>
    <xf numFmtId="0" fontId="2" fillId="25" borderId="8" xfId="0" applyFont="1" applyFill="1" applyBorder="1"/>
    <xf numFmtId="0" fontId="2" fillId="25" borderId="1" xfId="0" applyFont="1" applyFill="1" applyBorder="1"/>
    <xf numFmtId="0" fontId="39" fillId="11" borderId="1" xfId="0" applyFont="1" applyFill="1" applyBorder="1" applyAlignment="1">
      <alignment horizontal="left" vertical="center"/>
    </xf>
    <xf numFmtId="166" fontId="2" fillId="15" borderId="92" xfId="0" applyNumberFormat="1" applyFont="1" applyFill="1" applyBorder="1"/>
    <xf numFmtId="0" fontId="2" fillId="25" borderId="106" xfId="0" applyFont="1" applyFill="1" applyBorder="1"/>
    <xf numFmtId="0" fontId="20" fillId="25" borderId="1" xfId="0" applyFont="1" applyFill="1" applyBorder="1" applyAlignment="1">
      <alignment vertical="center"/>
    </xf>
    <xf numFmtId="0" fontId="20" fillId="25" borderId="1" xfId="0" applyFont="1" applyFill="1" applyBorder="1"/>
    <xf numFmtId="0" fontId="2" fillId="15" borderId="1" xfId="0" applyFont="1" applyFill="1" applyBorder="1"/>
    <xf numFmtId="0" fontId="11" fillId="25" borderId="8" xfId="0" applyFont="1" applyFill="1" applyBorder="1" applyAlignment="1">
      <alignment horizontal="left" vertical="center" wrapText="1"/>
    </xf>
    <xf numFmtId="0" fontId="8" fillId="11" borderId="1" xfId="0" applyFont="1" applyFill="1" applyBorder="1" applyAlignment="1">
      <alignment horizontal="left" vertical="top"/>
    </xf>
    <xf numFmtId="0" fontId="22" fillId="0" borderId="11" xfId="0" applyFont="1" applyBorder="1" applyAlignment="1">
      <alignment wrapText="1"/>
    </xf>
    <xf numFmtId="0" fontId="8" fillId="12" borderId="1" xfId="0" applyFont="1" applyFill="1" applyBorder="1" applyAlignment="1">
      <alignment vertical="center"/>
    </xf>
    <xf numFmtId="0" fontId="2" fillId="0" borderId="11" xfId="0" applyFont="1" applyBorder="1" applyAlignment="1">
      <alignment wrapText="1"/>
    </xf>
    <xf numFmtId="0" fontId="8" fillId="0" borderId="1" xfId="0" applyFont="1" applyBorder="1" applyAlignment="1">
      <alignment vertical="center"/>
    </xf>
    <xf numFmtId="0" fontId="8" fillId="25" borderId="8" xfId="0" applyFont="1" applyFill="1" applyBorder="1" applyAlignment="1">
      <alignment vertical="center"/>
    </xf>
    <xf numFmtId="3" fontId="8" fillId="15" borderId="8" xfId="0" applyNumberFormat="1" applyFont="1" applyFill="1" applyBorder="1" applyAlignment="1">
      <alignment vertical="center"/>
    </xf>
    <xf numFmtId="0" fontId="2" fillId="15" borderId="22" xfId="0" applyFont="1" applyFill="1" applyBorder="1" applyAlignment="1">
      <alignment wrapText="1"/>
    </xf>
    <xf numFmtId="0" fontId="2" fillId="15" borderId="8" xfId="0" applyFont="1" applyFill="1" applyBorder="1" applyAlignment="1">
      <alignment wrapText="1"/>
    </xf>
    <xf numFmtId="0" fontId="40" fillId="5" borderId="8" xfId="0" applyFont="1" applyFill="1" applyBorder="1"/>
    <xf numFmtId="0" fontId="10" fillId="0" borderId="19" xfId="0" applyFont="1" applyBorder="1" applyAlignment="1">
      <alignment vertical="center" wrapText="1"/>
    </xf>
    <xf numFmtId="0" fontId="10" fillId="13" borderId="1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/>
    </xf>
    <xf numFmtId="0" fontId="10" fillId="5" borderId="106" xfId="0" applyFont="1" applyFill="1" applyBorder="1" applyAlignment="1">
      <alignment vertical="center"/>
    </xf>
    <xf numFmtId="0" fontId="10" fillId="11" borderId="106" xfId="0" applyFont="1" applyFill="1" applyBorder="1" applyAlignment="1">
      <alignment vertical="center"/>
    </xf>
    <xf numFmtId="0" fontId="10" fillId="11" borderId="14" xfId="0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3" fontId="10" fillId="15" borderId="1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10" fillId="26" borderId="1" xfId="0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vertical="center"/>
    </xf>
    <xf numFmtId="0" fontId="23" fillId="0" borderId="67" xfId="0" applyFont="1" applyBorder="1" applyAlignment="1">
      <alignment horizontal="left" vertical="center" wrapText="1"/>
    </xf>
    <xf numFmtId="1" fontId="23" fillId="0" borderId="67" xfId="0" applyNumberFormat="1" applyFont="1" applyBorder="1" applyAlignment="1">
      <alignment horizontal="left" vertical="center"/>
    </xf>
    <xf numFmtId="0" fontId="23" fillId="0" borderId="67" xfId="0" applyFont="1" applyBorder="1" applyAlignment="1">
      <alignment horizontal="left"/>
    </xf>
    <xf numFmtId="0" fontId="23" fillId="0" borderId="67" xfId="0" applyFont="1" applyBorder="1" applyAlignment="1">
      <alignment horizontal="left" wrapText="1"/>
    </xf>
    <xf numFmtId="0" fontId="8" fillId="27" borderId="8" xfId="0" applyFont="1" applyFill="1" applyBorder="1" applyAlignment="1">
      <alignment horizontal="left" vertical="top"/>
    </xf>
    <xf numFmtId="0" fontId="0" fillId="0" borderId="0" xfId="0" applyFont="1" applyAlignment="1"/>
    <xf numFmtId="0" fontId="49" fillId="28" borderId="67" xfId="1" applyFont="1" applyFill="1"/>
    <xf numFmtId="0" fontId="49" fillId="28" borderId="67" xfId="1" applyFont="1" applyFill="1" applyBorder="1"/>
    <xf numFmtId="0" fontId="1" fillId="28" borderId="67" xfId="1" applyFont="1" applyFill="1"/>
    <xf numFmtId="0" fontId="0" fillId="29" borderId="67" xfId="1" applyFont="1" applyFill="1"/>
    <xf numFmtId="0" fontId="0" fillId="30" borderId="67" xfId="1" applyFont="1" applyFill="1"/>
    <xf numFmtId="0" fontId="0" fillId="30" borderId="67" xfId="1" applyFont="1" applyFill="1" applyBorder="1"/>
    <xf numFmtId="0" fontId="1" fillId="30" borderId="67" xfId="1" applyFont="1" applyFill="1"/>
    <xf numFmtId="0" fontId="0" fillId="31" borderId="67" xfId="1" applyFont="1" applyFill="1"/>
    <xf numFmtId="0" fontId="1" fillId="31" borderId="67" xfId="1" applyFont="1" applyFill="1"/>
    <xf numFmtId="0" fontId="0" fillId="32" borderId="67" xfId="1" applyFont="1" applyFill="1"/>
    <xf numFmtId="0" fontId="1" fillId="32" borderId="67" xfId="1" applyFont="1" applyFill="1"/>
    <xf numFmtId="0" fontId="0" fillId="33" borderId="67" xfId="1" applyFont="1" applyFill="1"/>
    <xf numFmtId="0" fontId="1" fillId="33" borderId="67" xfId="1" applyFont="1" applyFill="1"/>
    <xf numFmtId="0" fontId="0" fillId="34" borderId="67" xfId="1" applyFont="1" applyFill="1"/>
    <xf numFmtId="0" fontId="1" fillId="34" borderId="67" xfId="1" applyFont="1" applyFill="1"/>
    <xf numFmtId="0" fontId="0" fillId="35" borderId="67" xfId="1" applyFont="1" applyFill="1"/>
    <xf numFmtId="0" fontId="1" fillId="35" borderId="67" xfId="1" applyFont="1" applyFill="1"/>
    <xf numFmtId="0" fontId="0" fillId="36" borderId="67" xfId="1" applyFont="1" applyFill="1"/>
    <xf numFmtId="0" fontId="49" fillId="28" borderId="0" xfId="1" applyFont="1" applyFill="1" applyBorder="1"/>
    <xf numFmtId="0" fontId="2" fillId="0" borderId="67" xfId="0" applyFont="1" applyBorder="1" applyAlignment="1">
      <alignment wrapText="1"/>
    </xf>
    <xf numFmtId="0" fontId="0" fillId="0" borderId="67" xfId="0" applyFont="1" applyBorder="1" applyAlignment="1"/>
    <xf numFmtId="0" fontId="2" fillId="0" borderId="67" xfId="0" applyFont="1" applyBorder="1"/>
    <xf numFmtId="0" fontId="8" fillId="2" borderId="19" xfId="0" applyFont="1" applyFill="1" applyBorder="1" applyAlignment="1">
      <alignment horizontal="center" vertical="center"/>
    </xf>
    <xf numFmtId="0" fontId="6" fillId="0" borderId="11" xfId="0" applyFont="1" applyBorder="1"/>
    <xf numFmtId="0" fontId="15" fillId="2" borderId="34" xfId="0" applyFont="1" applyFill="1" applyBorder="1" applyAlignment="1">
      <alignment horizontal="center" vertical="center" wrapText="1"/>
    </xf>
    <xf numFmtId="0" fontId="6" fillId="0" borderId="35" xfId="0" applyFont="1" applyBorder="1"/>
    <xf numFmtId="4" fontId="8" fillId="2" borderId="19" xfId="0" applyNumberFormat="1" applyFont="1" applyFill="1" applyBorder="1" applyAlignment="1">
      <alignment horizontal="center" vertical="top"/>
    </xf>
    <xf numFmtId="0" fontId="8" fillId="0" borderId="19" xfId="0" applyFont="1" applyBorder="1" applyAlignment="1">
      <alignment horizontal="center" vertical="center"/>
    </xf>
    <xf numFmtId="0" fontId="6" fillId="0" borderId="20" xfId="0" applyFont="1" applyBorder="1"/>
    <xf numFmtId="0" fontId="6" fillId="0" borderId="21" xfId="0" applyFont="1" applyBorder="1"/>
    <xf numFmtId="49" fontId="7" fillId="2" borderId="10" xfId="0" applyNumberFormat="1" applyFont="1" applyFill="1" applyBorder="1" applyAlignment="1">
      <alignment horizontal="center" vertical="center"/>
    </xf>
    <xf numFmtId="0" fontId="6" fillId="0" borderId="3" xfId="0" applyFont="1" applyBorder="1"/>
    <xf numFmtId="0" fontId="6" fillId="0" borderId="4" xfId="0" applyFont="1" applyBorder="1"/>
    <xf numFmtId="0" fontId="6" fillId="0" borderId="29" xfId="0" applyFont="1" applyBorder="1"/>
    <xf numFmtId="0" fontId="6" fillId="0" borderId="30" xfId="0" applyFont="1" applyBorder="1"/>
    <xf numFmtId="0" fontId="8" fillId="2" borderId="19" xfId="0" applyFont="1" applyFill="1" applyBorder="1" applyAlignment="1">
      <alignment horizontal="left" vertical="center"/>
    </xf>
    <xf numFmtId="49" fontId="15" fillId="2" borderId="34" xfId="0" applyNumberFormat="1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center" vertical="center"/>
    </xf>
    <xf numFmtId="0" fontId="6" fillId="0" borderId="61" xfId="0" applyFont="1" applyBorder="1"/>
    <xf numFmtId="49" fontId="8" fillId="2" borderId="57" xfId="0" applyNumberFormat="1" applyFont="1" applyFill="1" applyBorder="1" applyAlignment="1">
      <alignment horizontal="left" vertical="center"/>
    </xf>
    <xf numFmtId="0" fontId="6" fillId="0" borderId="58" xfId="0" applyFont="1" applyBorder="1"/>
    <xf numFmtId="0" fontId="6" fillId="0" borderId="59" xfId="0" applyFont="1" applyBorder="1"/>
    <xf numFmtId="0" fontId="8" fillId="2" borderId="19" xfId="0" applyFont="1" applyFill="1" applyBorder="1" applyAlignment="1">
      <alignment horizontal="center" vertical="center" wrapText="1"/>
    </xf>
    <xf numFmtId="49" fontId="16" fillId="2" borderId="28" xfId="0" applyNumberFormat="1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0" fontId="16" fillId="6" borderId="36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 wrapText="1"/>
    </xf>
    <xf numFmtId="0" fontId="6" fillId="0" borderId="40" xfId="0" applyFont="1" applyBorder="1"/>
    <xf numFmtId="49" fontId="7" fillId="2" borderId="46" xfId="0" applyNumberFormat="1" applyFont="1" applyFill="1" applyBorder="1" applyAlignment="1">
      <alignment horizontal="center" vertical="center"/>
    </xf>
    <xf numFmtId="0" fontId="6" fillId="0" borderId="47" xfId="0" applyFont="1" applyBorder="1"/>
    <xf numFmtId="0" fontId="6" fillId="0" borderId="48" xfId="0" applyFont="1" applyBorder="1"/>
    <xf numFmtId="49" fontId="15" fillId="2" borderId="49" xfId="0" applyNumberFormat="1" applyFont="1" applyFill="1" applyBorder="1" applyAlignment="1">
      <alignment horizontal="center" vertical="center"/>
    </xf>
    <xf numFmtId="0" fontId="6" fillId="0" borderId="50" xfId="0" applyFont="1" applyBorder="1"/>
    <xf numFmtId="0" fontId="6" fillId="0" borderId="51" xfId="0" applyFont="1" applyBorder="1"/>
    <xf numFmtId="0" fontId="15" fillId="2" borderId="52" xfId="0" applyFont="1" applyFill="1" applyBorder="1" applyAlignment="1">
      <alignment horizontal="center" vertical="center" wrapText="1"/>
    </xf>
    <xf numFmtId="0" fontId="6" fillId="0" borderId="53" xfId="0" applyFont="1" applyBorder="1"/>
    <xf numFmtId="0" fontId="6" fillId="0" borderId="54" xfId="0" applyFont="1" applyBorder="1"/>
    <xf numFmtId="0" fontId="6" fillId="0" borderId="55" xfId="0" applyFont="1" applyBorder="1"/>
    <xf numFmtId="4" fontId="5" fillId="0" borderId="2" xfId="0" applyNumberFormat="1" applyFont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right" vertical="center" wrapText="1"/>
    </xf>
    <xf numFmtId="0" fontId="6" fillId="0" borderId="6" xfId="0" applyFont="1" applyBorder="1"/>
    <xf numFmtId="0" fontId="6" fillId="0" borderId="7" xfId="0" applyFont="1" applyBorder="1"/>
    <xf numFmtId="165" fontId="7" fillId="2" borderId="5" xfId="0" applyNumberFormat="1" applyFont="1" applyFill="1" applyBorder="1" applyAlignment="1">
      <alignment horizontal="center" vertical="center" wrapText="1"/>
    </xf>
    <xf numFmtId="49" fontId="7" fillId="2" borderId="10" xfId="0" applyNumberFormat="1" applyFont="1" applyFill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6" fillId="0" borderId="16" xfId="0" applyFont="1" applyBorder="1"/>
    <xf numFmtId="0" fontId="6" fillId="0" borderId="17" xfId="0" applyFont="1" applyBorder="1"/>
    <xf numFmtId="14" fontId="8" fillId="0" borderId="19" xfId="0" applyNumberFormat="1" applyFont="1" applyBorder="1" applyAlignment="1">
      <alignment horizontal="left" vertical="center"/>
    </xf>
    <xf numFmtId="0" fontId="8" fillId="0" borderId="19" xfId="0" applyFont="1" applyBorder="1" applyAlignment="1">
      <alignment horizontal="left" vertical="center"/>
    </xf>
    <xf numFmtId="4" fontId="15" fillId="2" borderId="25" xfId="0" applyNumberFormat="1" applyFont="1" applyFill="1" applyBorder="1" applyAlignment="1">
      <alignment horizontal="left" vertical="center"/>
    </xf>
    <xf numFmtId="0" fontId="6" fillId="0" borderId="26" xfId="0" applyFont="1" applyBorder="1"/>
    <xf numFmtId="0" fontId="6" fillId="0" borderId="27" xfId="0" applyFont="1" applyBorder="1"/>
    <xf numFmtId="0" fontId="8" fillId="0" borderId="19" xfId="0" applyFont="1" applyBorder="1" applyAlignment="1">
      <alignment horizontal="center" vertical="top"/>
    </xf>
    <xf numFmtId="0" fontId="8" fillId="0" borderId="25" xfId="0" applyFont="1" applyBorder="1" applyAlignment="1">
      <alignment horizontal="center" vertical="center"/>
    </xf>
    <xf numFmtId="49" fontId="15" fillId="2" borderId="66" xfId="0" applyNumberFormat="1" applyFont="1" applyFill="1" applyBorder="1" applyAlignment="1">
      <alignment horizontal="left" vertical="top"/>
    </xf>
    <xf numFmtId="0" fontId="6" fillId="0" borderId="67" xfId="0" applyFont="1" applyBorder="1"/>
    <xf numFmtId="0" fontId="8" fillId="0" borderId="25" xfId="0" applyFont="1" applyBorder="1" applyAlignment="1">
      <alignment horizontal="center" vertical="top"/>
    </xf>
    <xf numFmtId="0" fontId="8" fillId="2" borderId="25" xfId="0" applyFont="1" applyFill="1" applyBorder="1" applyAlignment="1">
      <alignment horizontal="left" vertical="center"/>
    </xf>
    <xf numFmtId="0" fontId="17" fillId="2" borderId="19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49" fontId="8" fillId="2" borderId="25" xfId="0" applyNumberFormat="1" applyFont="1" applyFill="1" applyBorder="1" applyAlignment="1">
      <alignment horizontal="left" vertical="center"/>
    </xf>
    <xf numFmtId="0" fontId="18" fillId="14" borderId="37" xfId="0" applyFont="1" applyFill="1" applyBorder="1" applyAlignment="1">
      <alignment horizontal="center" vertical="center" wrapText="1"/>
    </xf>
    <xf numFmtId="0" fontId="6" fillId="0" borderId="69" xfId="0" applyFont="1" applyBorder="1"/>
    <xf numFmtId="0" fontId="6" fillId="0" borderId="84" xfId="0" applyFont="1" applyBorder="1"/>
    <xf numFmtId="0" fontId="19" fillId="14" borderId="78" xfId="0" applyFont="1" applyFill="1" applyBorder="1" applyAlignment="1">
      <alignment horizontal="center" vertical="center"/>
    </xf>
    <xf numFmtId="0" fontId="6" fillId="0" borderId="79" xfId="0" applyFont="1" applyBorder="1"/>
    <xf numFmtId="0" fontId="19" fillId="14" borderId="102" xfId="0" applyFont="1" applyFill="1" applyBorder="1" applyAlignment="1">
      <alignment horizontal="center" vertical="center"/>
    </xf>
    <xf numFmtId="0" fontId="18" fillId="9" borderId="82" xfId="0" applyFont="1" applyFill="1" applyBorder="1" applyAlignment="1">
      <alignment horizontal="center" vertical="center" wrapText="1"/>
    </xf>
    <xf numFmtId="0" fontId="19" fillId="9" borderId="78" xfId="0" applyFont="1" applyFill="1" applyBorder="1" applyAlignment="1">
      <alignment horizontal="center" vertical="center"/>
    </xf>
    <xf numFmtId="0" fontId="18" fillId="11" borderId="37" xfId="0" applyFont="1" applyFill="1" applyBorder="1" applyAlignment="1">
      <alignment horizontal="center" vertical="center" wrapText="1"/>
    </xf>
    <xf numFmtId="0" fontId="6" fillId="0" borderId="76" xfId="0" applyFont="1" applyBorder="1"/>
    <xf numFmtId="0" fontId="19" fillId="11" borderId="78" xfId="0" applyFont="1" applyFill="1" applyBorder="1" applyAlignment="1">
      <alignment horizontal="center" vertical="center"/>
    </xf>
    <xf numFmtId="0" fontId="19" fillId="11" borderId="83" xfId="0" applyFont="1" applyFill="1" applyBorder="1" applyAlignment="1">
      <alignment horizontal="center" vertical="center"/>
    </xf>
    <xf numFmtId="0" fontId="18" fillId="15" borderId="87" xfId="0" applyFont="1" applyFill="1" applyBorder="1" applyAlignment="1">
      <alignment horizontal="center" vertical="center" wrapText="1"/>
    </xf>
    <xf numFmtId="0" fontId="6" fillId="0" borderId="91" xfId="0" applyFont="1" applyBorder="1"/>
    <xf numFmtId="0" fontId="6" fillId="0" borderId="93" xfId="0" applyFont="1" applyBorder="1"/>
    <xf numFmtId="0" fontId="19" fillId="15" borderId="78" xfId="0" applyFont="1" applyFill="1" applyBorder="1" applyAlignment="1">
      <alignment horizontal="center" vertical="center" wrapText="1"/>
    </xf>
    <xf numFmtId="0" fontId="19" fillId="12" borderId="83" xfId="0" applyFont="1" applyFill="1" applyBorder="1" applyAlignment="1">
      <alignment horizontal="center" vertical="center"/>
    </xf>
    <xf numFmtId="0" fontId="19" fillId="9" borderId="83" xfId="0" applyFont="1" applyFill="1" applyBorder="1" applyAlignment="1">
      <alignment horizontal="center" vertical="center"/>
    </xf>
    <xf numFmtId="0" fontId="18" fillId="12" borderId="37" xfId="0" applyFont="1" applyFill="1" applyBorder="1" applyAlignment="1">
      <alignment horizontal="center" vertical="center" wrapText="1"/>
    </xf>
    <xf numFmtId="0" fontId="19" fillId="12" borderId="78" xfId="0" applyFont="1" applyFill="1" applyBorder="1" applyAlignment="1">
      <alignment horizontal="center" vertical="center"/>
    </xf>
    <xf numFmtId="0" fontId="18" fillId="16" borderId="37" xfId="0" applyFont="1" applyFill="1" applyBorder="1" applyAlignment="1">
      <alignment horizontal="center" vertical="center" wrapText="1"/>
    </xf>
    <xf numFmtId="0" fontId="19" fillId="16" borderId="78" xfId="0" applyFont="1" applyFill="1" applyBorder="1" applyAlignment="1">
      <alignment horizontal="center" vertical="center"/>
    </xf>
    <xf numFmtId="0" fontId="19" fillId="16" borderId="83" xfId="0" applyFont="1" applyFill="1" applyBorder="1" applyAlignment="1">
      <alignment horizontal="center" vertical="center"/>
    </xf>
    <xf numFmtId="0" fontId="19" fillId="14" borderId="80" xfId="0" applyFont="1" applyFill="1" applyBorder="1" applyAlignment="1">
      <alignment horizontal="center" vertical="center"/>
    </xf>
    <xf numFmtId="0" fontId="18" fillId="13" borderId="37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/>
    </xf>
    <xf numFmtId="0" fontId="19" fillId="13" borderId="2" xfId="0" applyFont="1" applyFill="1" applyBorder="1" applyAlignment="1">
      <alignment horizontal="center" vertical="center"/>
    </xf>
    <xf numFmtId="0" fontId="18" fillId="6" borderId="37" xfId="0" applyFont="1" applyFill="1" applyBorder="1" applyAlignment="1">
      <alignment horizontal="center" vertical="center" wrapText="1"/>
    </xf>
    <xf numFmtId="0" fontId="19" fillId="6" borderId="78" xfId="0" applyFont="1" applyFill="1" applyBorder="1" applyAlignment="1">
      <alignment horizontal="center" vertical="center"/>
    </xf>
    <xf numFmtId="0" fontId="19" fillId="6" borderId="80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/>
    </xf>
    <xf numFmtId="0" fontId="22" fillId="0" borderId="108" xfId="0" applyFont="1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" fontId="10" fillId="0" borderId="42" xfId="0" applyNumberFormat="1" applyFont="1" applyBorder="1" applyAlignment="1">
      <alignment horizontal="center" vertical="center"/>
    </xf>
    <xf numFmtId="0" fontId="6" fillId="0" borderId="104" xfId="0" applyFont="1" applyBorder="1"/>
    <xf numFmtId="0" fontId="6" fillId="0" borderId="103" xfId="0" applyFont="1" applyBorder="1"/>
    <xf numFmtId="0" fontId="26" fillId="8" borderId="42" xfId="0" applyFont="1" applyFill="1" applyBorder="1" applyAlignment="1">
      <alignment horizontal="center" vertical="center"/>
    </xf>
    <xf numFmtId="0" fontId="26" fillId="8" borderId="42" xfId="0" applyFont="1" applyFill="1" applyBorder="1" applyAlignment="1">
      <alignment horizontal="center" vertical="center" wrapText="1"/>
    </xf>
    <xf numFmtId="1" fontId="10" fillId="0" borderId="104" xfId="0" applyNumberFormat="1" applyFont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3" borderId="105" xfId="0" applyFont="1" applyFill="1" applyBorder="1" applyAlignment="1">
      <alignment horizontal="center" vertical="center" wrapText="1"/>
    </xf>
    <xf numFmtId="0" fontId="35" fillId="8" borderId="19" xfId="0" applyFont="1" applyFill="1" applyBorder="1" applyAlignment="1">
      <alignment horizontal="left" vertical="center" wrapText="1"/>
    </xf>
    <xf numFmtId="0" fontId="37" fillId="8" borderId="42" xfId="0" applyFont="1" applyFill="1" applyBorder="1" applyAlignment="1">
      <alignment horizontal="center" vertical="center"/>
    </xf>
    <xf numFmtId="0" fontId="37" fillId="8" borderId="42" xfId="0" applyFont="1" applyFill="1" applyBorder="1" applyAlignment="1">
      <alignment horizontal="center" vertical="center" wrapText="1"/>
    </xf>
    <xf numFmtId="0" fontId="35" fillId="8" borderId="42" xfId="0" applyFont="1" applyFill="1" applyBorder="1" applyAlignment="1">
      <alignment horizontal="left" vertical="center" wrapText="1"/>
    </xf>
    <xf numFmtId="0" fontId="36" fillId="8" borderId="42" xfId="0" applyFont="1" applyFill="1" applyBorder="1" applyAlignment="1">
      <alignment horizontal="center" vertical="center" wrapText="1"/>
    </xf>
    <xf numFmtId="0" fontId="10" fillId="8" borderId="42" xfId="0" applyFont="1" applyFill="1" applyBorder="1" applyAlignment="1">
      <alignment horizontal="center" vertical="center"/>
    </xf>
    <xf numFmtId="1" fontId="10" fillId="3" borderId="42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6 39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3" Type="http://schemas.openxmlformats.org/officeDocument/2006/relationships/image" Target="../media/image4.jpg"/><Relationship Id="rId21" Type="http://schemas.openxmlformats.org/officeDocument/2006/relationships/image" Target="../media/image22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10" Type="http://schemas.openxmlformats.org/officeDocument/2006/relationships/image" Target="../media/image11.jpg"/><Relationship Id="rId19" Type="http://schemas.openxmlformats.org/officeDocument/2006/relationships/image" Target="../media/image20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jpg"/><Relationship Id="rId18" Type="http://schemas.openxmlformats.org/officeDocument/2006/relationships/image" Target="../media/image40.jpg"/><Relationship Id="rId26" Type="http://schemas.openxmlformats.org/officeDocument/2006/relationships/image" Target="../media/image48.jpg"/><Relationship Id="rId21" Type="http://schemas.openxmlformats.org/officeDocument/2006/relationships/image" Target="../media/image43.png"/><Relationship Id="rId34" Type="http://schemas.openxmlformats.org/officeDocument/2006/relationships/image" Target="../media/image56.jpg"/><Relationship Id="rId7" Type="http://schemas.openxmlformats.org/officeDocument/2006/relationships/image" Target="../media/image29.jpg"/><Relationship Id="rId12" Type="http://schemas.openxmlformats.org/officeDocument/2006/relationships/image" Target="../media/image34.jpg"/><Relationship Id="rId17" Type="http://schemas.openxmlformats.org/officeDocument/2006/relationships/image" Target="../media/image39.jpg"/><Relationship Id="rId25" Type="http://schemas.openxmlformats.org/officeDocument/2006/relationships/image" Target="../media/image47.jpg"/><Relationship Id="rId33" Type="http://schemas.openxmlformats.org/officeDocument/2006/relationships/image" Target="../media/image55.png"/><Relationship Id="rId2" Type="http://schemas.openxmlformats.org/officeDocument/2006/relationships/image" Target="../media/image24.jpg"/><Relationship Id="rId16" Type="http://schemas.openxmlformats.org/officeDocument/2006/relationships/image" Target="../media/image38.jpg"/><Relationship Id="rId20" Type="http://schemas.openxmlformats.org/officeDocument/2006/relationships/image" Target="../media/image42.jpg"/><Relationship Id="rId29" Type="http://schemas.openxmlformats.org/officeDocument/2006/relationships/image" Target="../media/image51.jpg"/><Relationship Id="rId1" Type="http://schemas.openxmlformats.org/officeDocument/2006/relationships/image" Target="../media/image23.jpg"/><Relationship Id="rId6" Type="http://schemas.openxmlformats.org/officeDocument/2006/relationships/image" Target="../media/image28.jpg"/><Relationship Id="rId11" Type="http://schemas.openxmlformats.org/officeDocument/2006/relationships/image" Target="../media/image33.jpg"/><Relationship Id="rId24" Type="http://schemas.openxmlformats.org/officeDocument/2006/relationships/image" Target="../media/image46.jpg"/><Relationship Id="rId32" Type="http://schemas.openxmlformats.org/officeDocument/2006/relationships/image" Target="../media/image54.jpg"/><Relationship Id="rId37" Type="http://schemas.openxmlformats.org/officeDocument/2006/relationships/image" Target="../media/image59.jpg"/><Relationship Id="rId5" Type="http://schemas.openxmlformats.org/officeDocument/2006/relationships/image" Target="../media/image27.jpg"/><Relationship Id="rId15" Type="http://schemas.openxmlformats.org/officeDocument/2006/relationships/image" Target="../media/image37.jpg"/><Relationship Id="rId23" Type="http://schemas.openxmlformats.org/officeDocument/2006/relationships/image" Target="../media/image45.jpg"/><Relationship Id="rId28" Type="http://schemas.openxmlformats.org/officeDocument/2006/relationships/image" Target="../media/image50.jpg"/><Relationship Id="rId36" Type="http://schemas.openxmlformats.org/officeDocument/2006/relationships/image" Target="../media/image58.jpg"/><Relationship Id="rId10" Type="http://schemas.openxmlformats.org/officeDocument/2006/relationships/image" Target="../media/image32.jpg"/><Relationship Id="rId19" Type="http://schemas.openxmlformats.org/officeDocument/2006/relationships/image" Target="../media/image41.jpg"/><Relationship Id="rId31" Type="http://schemas.openxmlformats.org/officeDocument/2006/relationships/image" Target="../media/image53.jpg"/><Relationship Id="rId4" Type="http://schemas.openxmlformats.org/officeDocument/2006/relationships/image" Target="../media/image26.jpg"/><Relationship Id="rId9" Type="http://schemas.openxmlformats.org/officeDocument/2006/relationships/image" Target="../media/image31.jpg"/><Relationship Id="rId14" Type="http://schemas.openxmlformats.org/officeDocument/2006/relationships/image" Target="../media/image36.jpg"/><Relationship Id="rId22" Type="http://schemas.openxmlformats.org/officeDocument/2006/relationships/image" Target="../media/image44.jpg"/><Relationship Id="rId27" Type="http://schemas.openxmlformats.org/officeDocument/2006/relationships/image" Target="../media/image49.jpg"/><Relationship Id="rId30" Type="http://schemas.openxmlformats.org/officeDocument/2006/relationships/image" Target="../media/image52.jpg"/><Relationship Id="rId35" Type="http://schemas.openxmlformats.org/officeDocument/2006/relationships/image" Target="../media/image57.jpg"/><Relationship Id="rId8" Type="http://schemas.openxmlformats.org/officeDocument/2006/relationships/image" Target="../media/image30.jpg"/><Relationship Id="rId3" Type="http://schemas.openxmlformats.org/officeDocument/2006/relationships/image" Target="../media/image2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g"/><Relationship Id="rId13" Type="http://schemas.openxmlformats.org/officeDocument/2006/relationships/image" Target="../media/image35.jpg"/><Relationship Id="rId18" Type="http://schemas.openxmlformats.org/officeDocument/2006/relationships/image" Target="../media/image43.png"/><Relationship Id="rId3" Type="http://schemas.openxmlformats.org/officeDocument/2006/relationships/image" Target="../media/image25.jpg"/><Relationship Id="rId7" Type="http://schemas.openxmlformats.org/officeDocument/2006/relationships/image" Target="../media/image29.jpg"/><Relationship Id="rId12" Type="http://schemas.openxmlformats.org/officeDocument/2006/relationships/image" Target="../media/image34.jpg"/><Relationship Id="rId17" Type="http://schemas.openxmlformats.org/officeDocument/2006/relationships/image" Target="../media/image55.png"/><Relationship Id="rId2" Type="http://schemas.openxmlformats.org/officeDocument/2006/relationships/image" Target="../media/image24.jpg"/><Relationship Id="rId16" Type="http://schemas.openxmlformats.org/officeDocument/2006/relationships/image" Target="../media/image38.jpg"/><Relationship Id="rId1" Type="http://schemas.openxmlformats.org/officeDocument/2006/relationships/image" Target="../media/image23.jpg"/><Relationship Id="rId6" Type="http://schemas.openxmlformats.org/officeDocument/2006/relationships/image" Target="../media/image28.jpg"/><Relationship Id="rId11" Type="http://schemas.openxmlformats.org/officeDocument/2006/relationships/image" Target="../media/image33.jpg"/><Relationship Id="rId5" Type="http://schemas.openxmlformats.org/officeDocument/2006/relationships/image" Target="../media/image27.jpg"/><Relationship Id="rId15" Type="http://schemas.openxmlformats.org/officeDocument/2006/relationships/image" Target="../media/image37.jpg"/><Relationship Id="rId10" Type="http://schemas.openxmlformats.org/officeDocument/2006/relationships/image" Target="../media/image32.jpg"/><Relationship Id="rId19" Type="http://schemas.openxmlformats.org/officeDocument/2006/relationships/image" Target="../media/image56.jpg"/><Relationship Id="rId4" Type="http://schemas.openxmlformats.org/officeDocument/2006/relationships/image" Target="../media/image26.jpg"/><Relationship Id="rId9" Type="http://schemas.openxmlformats.org/officeDocument/2006/relationships/image" Target="../media/image31.jpg"/><Relationship Id="rId14" Type="http://schemas.openxmlformats.org/officeDocument/2006/relationships/image" Target="../media/image36.jp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56.jpg"/><Relationship Id="rId34" Type="http://schemas.openxmlformats.org/officeDocument/2006/relationships/image" Target="../media/image35.jpg"/><Relationship Id="rId42" Type="http://schemas.openxmlformats.org/officeDocument/2006/relationships/image" Target="../media/image43.pn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pn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9" Type="http://schemas.openxmlformats.org/officeDocument/2006/relationships/image" Target="../media/image30.jpg"/><Relationship Id="rId11" Type="http://schemas.openxmlformats.org/officeDocument/2006/relationships/image" Target="../media/image12.jpg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59.jpg"/><Relationship Id="rId53" Type="http://schemas.openxmlformats.org/officeDocument/2006/relationships/image" Target="../media/image53.jpg"/><Relationship Id="rId58" Type="http://schemas.openxmlformats.org/officeDocument/2006/relationships/image" Target="../media/image44.jpg"/><Relationship Id="rId5" Type="http://schemas.openxmlformats.org/officeDocument/2006/relationships/image" Target="../media/image6.jpg"/><Relationship Id="rId19" Type="http://schemas.openxmlformats.org/officeDocument/2006/relationships/image" Target="../media/image20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43" Type="http://schemas.openxmlformats.org/officeDocument/2006/relationships/image" Target="../media/image45.jpg"/><Relationship Id="rId48" Type="http://schemas.openxmlformats.org/officeDocument/2006/relationships/image" Target="../media/image48.jpg"/><Relationship Id="rId56" Type="http://schemas.openxmlformats.org/officeDocument/2006/relationships/image" Target="../media/image22.jpg"/><Relationship Id="rId8" Type="http://schemas.openxmlformats.org/officeDocument/2006/relationships/image" Target="../media/image9.jpg"/><Relationship Id="rId51" Type="http://schemas.openxmlformats.org/officeDocument/2006/relationships/image" Target="../media/image51.jpg"/><Relationship Id="rId3" Type="http://schemas.openxmlformats.org/officeDocument/2006/relationships/image" Target="../media/image4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6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4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1.jpg"/><Relationship Id="rId31" Type="http://schemas.openxmlformats.org/officeDocument/2006/relationships/image" Target="../media/image32.jpg"/><Relationship Id="rId44" Type="http://schemas.openxmlformats.org/officeDocument/2006/relationships/image" Target="../media/image58.jpg"/><Relationship Id="rId52" Type="http://schemas.openxmlformats.org/officeDocument/2006/relationships/image" Target="../media/image52.jp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g"/><Relationship Id="rId18" Type="http://schemas.openxmlformats.org/officeDocument/2006/relationships/image" Target="../media/image23.jpg"/><Relationship Id="rId26" Type="http://schemas.openxmlformats.org/officeDocument/2006/relationships/image" Target="../media/image31.jpg"/><Relationship Id="rId39" Type="http://schemas.openxmlformats.org/officeDocument/2006/relationships/image" Target="../media/image45.jpg"/><Relationship Id="rId21" Type="http://schemas.openxmlformats.org/officeDocument/2006/relationships/image" Target="../media/image26.jpg"/><Relationship Id="rId34" Type="http://schemas.openxmlformats.org/officeDocument/2006/relationships/image" Target="../media/image39.jpg"/><Relationship Id="rId42" Type="http://schemas.openxmlformats.org/officeDocument/2006/relationships/image" Target="../media/image48.jpg"/><Relationship Id="rId47" Type="http://schemas.openxmlformats.org/officeDocument/2006/relationships/image" Target="../media/image53.jpg"/><Relationship Id="rId50" Type="http://schemas.openxmlformats.org/officeDocument/2006/relationships/image" Target="../media/image22.jpg"/><Relationship Id="rId55" Type="http://schemas.openxmlformats.org/officeDocument/2006/relationships/image" Target="../media/image44.jpg"/><Relationship Id="rId7" Type="http://schemas.openxmlformats.org/officeDocument/2006/relationships/image" Target="../media/image9.jpg"/><Relationship Id="rId2" Type="http://schemas.openxmlformats.org/officeDocument/2006/relationships/image" Target="../media/image3.jpg"/><Relationship Id="rId16" Type="http://schemas.openxmlformats.org/officeDocument/2006/relationships/image" Target="../media/image20.jpg"/><Relationship Id="rId29" Type="http://schemas.openxmlformats.org/officeDocument/2006/relationships/image" Target="../media/image34.jpg"/><Relationship Id="rId11" Type="http://schemas.openxmlformats.org/officeDocument/2006/relationships/image" Target="../media/image13.jpg"/><Relationship Id="rId24" Type="http://schemas.openxmlformats.org/officeDocument/2006/relationships/image" Target="../media/image29.jpg"/><Relationship Id="rId32" Type="http://schemas.openxmlformats.org/officeDocument/2006/relationships/image" Target="../media/image37.jpg"/><Relationship Id="rId37" Type="http://schemas.openxmlformats.org/officeDocument/2006/relationships/image" Target="../media/image42.jpg"/><Relationship Id="rId40" Type="http://schemas.openxmlformats.org/officeDocument/2006/relationships/image" Target="../media/image46.jpg"/><Relationship Id="rId45" Type="http://schemas.openxmlformats.org/officeDocument/2006/relationships/image" Target="../media/image51.jpg"/><Relationship Id="rId53" Type="http://schemas.openxmlformats.org/officeDocument/2006/relationships/image" Target="../media/image56.jpg"/><Relationship Id="rId58" Type="http://schemas.openxmlformats.org/officeDocument/2006/relationships/image" Target="../media/image54.jpg"/><Relationship Id="rId5" Type="http://schemas.openxmlformats.org/officeDocument/2006/relationships/image" Target="../media/image6.jpg"/><Relationship Id="rId19" Type="http://schemas.openxmlformats.org/officeDocument/2006/relationships/image" Target="../media/image24.jpg"/><Relationship Id="rId4" Type="http://schemas.openxmlformats.org/officeDocument/2006/relationships/image" Target="../media/image5.jpg"/><Relationship Id="rId9" Type="http://schemas.openxmlformats.org/officeDocument/2006/relationships/image" Target="../media/image11.jpg"/><Relationship Id="rId14" Type="http://schemas.openxmlformats.org/officeDocument/2006/relationships/image" Target="../media/image18.jpg"/><Relationship Id="rId22" Type="http://schemas.openxmlformats.org/officeDocument/2006/relationships/image" Target="../media/image27.jpg"/><Relationship Id="rId27" Type="http://schemas.openxmlformats.org/officeDocument/2006/relationships/image" Target="../media/image32.jpg"/><Relationship Id="rId30" Type="http://schemas.openxmlformats.org/officeDocument/2006/relationships/image" Target="../media/image35.jpg"/><Relationship Id="rId35" Type="http://schemas.openxmlformats.org/officeDocument/2006/relationships/image" Target="../media/image40.jpg"/><Relationship Id="rId43" Type="http://schemas.openxmlformats.org/officeDocument/2006/relationships/image" Target="../media/image49.jpg"/><Relationship Id="rId48" Type="http://schemas.openxmlformats.org/officeDocument/2006/relationships/image" Target="../media/image55.png"/><Relationship Id="rId56" Type="http://schemas.openxmlformats.org/officeDocument/2006/relationships/image" Target="../media/image58.jpg"/><Relationship Id="rId8" Type="http://schemas.openxmlformats.org/officeDocument/2006/relationships/image" Target="../media/image10.jpg"/><Relationship Id="rId51" Type="http://schemas.openxmlformats.org/officeDocument/2006/relationships/image" Target="../media/image15.jpg"/><Relationship Id="rId3" Type="http://schemas.openxmlformats.org/officeDocument/2006/relationships/image" Target="../media/image4.jpg"/><Relationship Id="rId12" Type="http://schemas.openxmlformats.org/officeDocument/2006/relationships/image" Target="../media/image14.jpg"/><Relationship Id="rId17" Type="http://schemas.openxmlformats.org/officeDocument/2006/relationships/image" Target="../media/image21.jpg"/><Relationship Id="rId25" Type="http://schemas.openxmlformats.org/officeDocument/2006/relationships/image" Target="../media/image30.jpg"/><Relationship Id="rId33" Type="http://schemas.openxmlformats.org/officeDocument/2006/relationships/image" Target="../media/image38.jpg"/><Relationship Id="rId38" Type="http://schemas.openxmlformats.org/officeDocument/2006/relationships/image" Target="../media/image43.png"/><Relationship Id="rId46" Type="http://schemas.openxmlformats.org/officeDocument/2006/relationships/image" Target="../media/image52.jpg"/><Relationship Id="rId20" Type="http://schemas.openxmlformats.org/officeDocument/2006/relationships/image" Target="../media/image25.jpg"/><Relationship Id="rId41" Type="http://schemas.openxmlformats.org/officeDocument/2006/relationships/image" Target="../media/image47.jpg"/><Relationship Id="rId54" Type="http://schemas.openxmlformats.org/officeDocument/2006/relationships/image" Target="../media/image57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9.jpg"/><Relationship Id="rId23" Type="http://schemas.openxmlformats.org/officeDocument/2006/relationships/image" Target="../media/image28.jpg"/><Relationship Id="rId28" Type="http://schemas.openxmlformats.org/officeDocument/2006/relationships/image" Target="../media/image33.jpg"/><Relationship Id="rId36" Type="http://schemas.openxmlformats.org/officeDocument/2006/relationships/image" Target="../media/image41.jpg"/><Relationship Id="rId49" Type="http://schemas.openxmlformats.org/officeDocument/2006/relationships/image" Target="../media/image8.jpg"/><Relationship Id="rId57" Type="http://schemas.openxmlformats.org/officeDocument/2006/relationships/image" Target="../media/image59.jpg"/><Relationship Id="rId10" Type="http://schemas.openxmlformats.org/officeDocument/2006/relationships/image" Target="../media/image12.jpg"/><Relationship Id="rId31" Type="http://schemas.openxmlformats.org/officeDocument/2006/relationships/image" Target="../media/image36.jpg"/><Relationship Id="rId44" Type="http://schemas.openxmlformats.org/officeDocument/2006/relationships/image" Target="../media/image50.jpg"/><Relationship Id="rId52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361950</xdr:colOff>
      <xdr:row>1</xdr:row>
      <xdr:rowOff>161925</xdr:rowOff>
    </xdr:from>
    <xdr:ext cx="4733925" cy="647700"/>
    <xdr:pic>
      <xdr:nvPicPr>
        <xdr:cNvPr id="2" name="image1.png" descr="cid:image001.gif@01D3D0D2.095FA8D0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514350</xdr:colOff>
      <xdr:row>0</xdr:row>
      <xdr:rowOff>0</xdr:rowOff>
    </xdr:from>
    <xdr:ext cx="190500" cy="266700"/>
    <xdr:sp macro="" textlink="">
      <xdr:nvSpPr>
        <xdr:cNvPr id="3" name="Shape 3"/>
        <xdr:cNvSpPr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514350</xdr:colOff>
      <xdr:row>0</xdr:row>
      <xdr:rowOff>0</xdr:rowOff>
    </xdr:from>
    <xdr:ext cx="190500" cy="266700"/>
    <xdr:sp macro="" textlink="">
      <xdr:nvSpPr>
        <xdr:cNvPr id="2" name="Shape 3"/>
        <xdr:cNvSpPr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514350</xdr:colOff>
      <xdr:row>0</xdr:row>
      <xdr:rowOff>0</xdr:rowOff>
    </xdr:from>
    <xdr:ext cx="190500" cy="266700"/>
    <xdr:sp macro="" textlink="">
      <xdr:nvSpPr>
        <xdr:cNvPr id="4" name="Shape 3"/>
        <xdr:cNvSpPr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3</xdr:row>
      <xdr:rowOff>190500</xdr:rowOff>
    </xdr:from>
    <xdr:ext cx="485775" cy="990600"/>
    <xdr:pic>
      <xdr:nvPicPr>
        <xdr:cNvPr id="2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10</xdr:row>
      <xdr:rowOff>0</xdr:rowOff>
    </xdr:from>
    <xdr:ext cx="685800" cy="952500"/>
    <xdr:pic>
      <xdr:nvPicPr>
        <xdr:cNvPr id="3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16</xdr:row>
      <xdr:rowOff>104775</xdr:rowOff>
    </xdr:from>
    <xdr:ext cx="1009650" cy="1143000"/>
    <xdr:pic>
      <xdr:nvPicPr>
        <xdr:cNvPr id="4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25</xdr:row>
      <xdr:rowOff>38100</xdr:rowOff>
    </xdr:from>
    <xdr:ext cx="1228725" cy="1057275"/>
    <xdr:pic>
      <xdr:nvPicPr>
        <xdr:cNvPr id="5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31</xdr:row>
      <xdr:rowOff>38100</xdr:rowOff>
    </xdr:from>
    <xdr:ext cx="1123950" cy="904875"/>
    <xdr:pic>
      <xdr:nvPicPr>
        <xdr:cNvPr id="6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39</xdr:row>
      <xdr:rowOff>190500</xdr:rowOff>
    </xdr:from>
    <xdr:ext cx="904875" cy="581025"/>
    <xdr:pic>
      <xdr:nvPicPr>
        <xdr:cNvPr id="7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41</xdr:row>
      <xdr:rowOff>19050</xdr:rowOff>
    </xdr:from>
    <xdr:ext cx="904875" cy="923925"/>
    <xdr:pic>
      <xdr:nvPicPr>
        <xdr:cNvPr id="8" name="image18.jpg" descr="КВУ-600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35</xdr:row>
      <xdr:rowOff>28575</xdr:rowOff>
    </xdr:from>
    <xdr:ext cx="952500" cy="876300"/>
    <xdr:pic>
      <xdr:nvPicPr>
        <xdr:cNvPr id="9" name="image2.jpg" descr="КВС-700_1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49</xdr:row>
      <xdr:rowOff>114300</xdr:rowOff>
    </xdr:from>
    <xdr:ext cx="733425" cy="1266825"/>
    <xdr:pic>
      <xdr:nvPicPr>
        <xdr:cNvPr id="10" name="image5.jpg" descr="КВ-9-25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55</xdr:row>
      <xdr:rowOff>85725</xdr:rowOff>
    </xdr:from>
    <xdr:ext cx="990600" cy="1323975"/>
    <xdr:pic>
      <xdr:nvPicPr>
        <xdr:cNvPr id="11" name="image14.jpg" descr="КВ-9-40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61</xdr:row>
      <xdr:rowOff>28575</xdr:rowOff>
    </xdr:from>
    <xdr:ext cx="1219200" cy="1428750"/>
    <xdr:pic>
      <xdr:nvPicPr>
        <xdr:cNvPr id="12" name="image22.jpg" descr="КВ-9-50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67</xdr:row>
      <xdr:rowOff>66675</xdr:rowOff>
    </xdr:from>
    <xdr:ext cx="1200150" cy="1343025"/>
    <xdr:pic>
      <xdr:nvPicPr>
        <xdr:cNvPr id="13" name="image15.jpg" descr="КВ-9-7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77</xdr:row>
      <xdr:rowOff>76200</xdr:rowOff>
    </xdr:from>
    <xdr:ext cx="1066800" cy="1285875"/>
    <xdr:pic>
      <xdr:nvPicPr>
        <xdr:cNvPr id="14" name="image8.jpg" descr="КВС-9-70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81</xdr:row>
      <xdr:rowOff>28575</xdr:rowOff>
    </xdr:from>
    <xdr:ext cx="904875" cy="1133475"/>
    <xdr:pic>
      <xdr:nvPicPr>
        <xdr:cNvPr id="15" name="image6.jpg" descr="КВУ-9-600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88</xdr:row>
      <xdr:rowOff>38100</xdr:rowOff>
    </xdr:from>
    <xdr:ext cx="542925" cy="1114425"/>
    <xdr:pic>
      <xdr:nvPicPr>
        <xdr:cNvPr id="16" name="image11.jpg" descr="КВР-9-300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42</xdr:row>
      <xdr:rowOff>9525</xdr:rowOff>
    </xdr:from>
    <xdr:ext cx="1066800" cy="1104900"/>
    <xdr:pic>
      <xdr:nvPicPr>
        <xdr:cNvPr id="17" name="image3.jpg" descr="КВПУ-9-700.1_1 new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45</xdr:row>
      <xdr:rowOff>19050</xdr:rowOff>
    </xdr:from>
    <xdr:ext cx="1162050" cy="1095375"/>
    <xdr:pic>
      <xdr:nvPicPr>
        <xdr:cNvPr id="18" name="image7.jpg" descr="КВПУ-9-700.2_1 new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73</xdr:row>
      <xdr:rowOff>28575</xdr:rowOff>
    </xdr:from>
    <xdr:ext cx="962025" cy="1200150"/>
    <xdr:pic>
      <xdr:nvPicPr>
        <xdr:cNvPr id="19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82</xdr:row>
      <xdr:rowOff>9525</xdr:rowOff>
    </xdr:from>
    <xdr:ext cx="933450" cy="1114425"/>
    <xdr:pic>
      <xdr:nvPicPr>
        <xdr:cNvPr id="20" name="image17.jpg" descr="КВПУ-9-700.1_1 new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85</xdr:row>
      <xdr:rowOff>9525</xdr:rowOff>
    </xdr:from>
    <xdr:ext cx="923925" cy="1095375"/>
    <xdr:pic>
      <xdr:nvPicPr>
        <xdr:cNvPr id="21" name="image21.jpg" descr="КВПУ-9-700.2_1 new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71</xdr:row>
      <xdr:rowOff>123825</xdr:rowOff>
    </xdr:from>
    <xdr:ext cx="1266825" cy="1266825"/>
    <xdr:pic>
      <xdr:nvPicPr>
        <xdr:cNvPr id="22" name="image16.jpg" descr="КВ-9-900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39</xdr:row>
      <xdr:rowOff>95250</xdr:rowOff>
    </xdr:from>
    <xdr:ext cx="904875" cy="581025"/>
    <xdr:pic>
      <xdr:nvPicPr>
        <xdr:cNvPr id="23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48</xdr:row>
      <xdr:rowOff>0</xdr:rowOff>
    </xdr:from>
    <xdr:ext cx="438150" cy="952500"/>
    <xdr:pic>
      <xdr:nvPicPr>
        <xdr:cNvPr id="24" name="image13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390525</xdr:colOff>
      <xdr:row>12</xdr:row>
      <xdr:rowOff>266700</xdr:rowOff>
    </xdr:from>
    <xdr:ext cx="581025" cy="1085850"/>
    <xdr:pic>
      <xdr:nvPicPr>
        <xdr:cNvPr id="2" name="image24.jpg" descr="КН-400_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18</xdr:row>
      <xdr:rowOff>38100</xdr:rowOff>
    </xdr:from>
    <xdr:ext cx="657225" cy="990600"/>
    <xdr:pic>
      <xdr:nvPicPr>
        <xdr:cNvPr id="3" name="image25.jpg" descr="КН-400_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21</xdr:row>
      <xdr:rowOff>38100</xdr:rowOff>
    </xdr:from>
    <xdr:ext cx="695325" cy="1047750"/>
    <xdr:pic>
      <xdr:nvPicPr>
        <xdr:cNvPr id="4" name="image31.jpg" descr="КН-400_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24</xdr:row>
      <xdr:rowOff>57150</xdr:rowOff>
    </xdr:from>
    <xdr:ext cx="695325" cy="1047750"/>
    <xdr:pic>
      <xdr:nvPicPr>
        <xdr:cNvPr id="5" name="image23.jpg" descr="КН-400_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27</xdr:row>
      <xdr:rowOff>47625</xdr:rowOff>
    </xdr:from>
    <xdr:ext cx="666750" cy="1000125"/>
    <xdr:pic>
      <xdr:nvPicPr>
        <xdr:cNvPr id="6" name="image30.jpg" descr="КН-400_2м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30</xdr:row>
      <xdr:rowOff>9525</xdr:rowOff>
    </xdr:from>
    <xdr:ext cx="685800" cy="1038225"/>
    <xdr:pic>
      <xdr:nvPicPr>
        <xdr:cNvPr id="7" name="image26.jpg" descr="КН-400_3м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33</xdr:row>
      <xdr:rowOff>38100</xdr:rowOff>
    </xdr:from>
    <xdr:ext cx="723900" cy="1104900"/>
    <xdr:pic>
      <xdr:nvPicPr>
        <xdr:cNvPr id="8" name="image28.jpg" descr="КН-400_4м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54</xdr:row>
      <xdr:rowOff>95250</xdr:rowOff>
    </xdr:from>
    <xdr:ext cx="962025" cy="971550"/>
    <xdr:pic>
      <xdr:nvPicPr>
        <xdr:cNvPr id="9" name="image27.jpg" descr="КН-80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58</xdr:row>
      <xdr:rowOff>66675</xdr:rowOff>
    </xdr:from>
    <xdr:ext cx="1076325" cy="1047750"/>
    <xdr:pic>
      <xdr:nvPicPr>
        <xdr:cNvPr id="10" name="image29.jpg" descr="КН-800_11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63</xdr:row>
      <xdr:rowOff>180975</xdr:rowOff>
    </xdr:from>
    <xdr:ext cx="1019175" cy="981075"/>
    <xdr:pic>
      <xdr:nvPicPr>
        <xdr:cNvPr id="11" name="image58.jpg" descr="КН-800_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67</xdr:row>
      <xdr:rowOff>171450</xdr:rowOff>
    </xdr:from>
    <xdr:ext cx="1057275" cy="1019175"/>
    <xdr:pic>
      <xdr:nvPicPr>
        <xdr:cNvPr id="12" name="image36.jpg" descr="КН-800_3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71</xdr:row>
      <xdr:rowOff>142875</xdr:rowOff>
    </xdr:from>
    <xdr:ext cx="1057275" cy="1019175"/>
    <xdr:pic>
      <xdr:nvPicPr>
        <xdr:cNvPr id="13" name="image55.jpg" descr="КН-800_4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75</xdr:row>
      <xdr:rowOff>114300</xdr:rowOff>
    </xdr:from>
    <xdr:ext cx="1095375" cy="1047750"/>
    <xdr:pic>
      <xdr:nvPicPr>
        <xdr:cNvPr id="14" name="image33.jpg" descr="КН-800_2м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79</xdr:row>
      <xdr:rowOff>38100</xdr:rowOff>
    </xdr:from>
    <xdr:ext cx="1123950" cy="1095375"/>
    <xdr:pic>
      <xdr:nvPicPr>
        <xdr:cNvPr id="15" name="image32.jpg" descr="КН-800_3м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83</xdr:row>
      <xdr:rowOff>38100</xdr:rowOff>
    </xdr:from>
    <xdr:ext cx="1162050" cy="1123950"/>
    <xdr:pic>
      <xdr:nvPicPr>
        <xdr:cNvPr id="16" name="image35.jpg" descr="КН-800_4м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112</xdr:row>
      <xdr:rowOff>104775</xdr:rowOff>
    </xdr:from>
    <xdr:ext cx="1114425" cy="1171575"/>
    <xdr:pic>
      <xdr:nvPicPr>
        <xdr:cNvPr id="17" name="image34.jpg" descr="КНМ-700_1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118</xdr:row>
      <xdr:rowOff>66675</xdr:rowOff>
    </xdr:from>
    <xdr:ext cx="914400" cy="1076325"/>
    <xdr:pic>
      <xdr:nvPicPr>
        <xdr:cNvPr id="18" name="image37.jpg" descr="КНД-600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119</xdr:row>
      <xdr:rowOff>152400</xdr:rowOff>
    </xdr:from>
    <xdr:ext cx="1152525" cy="962025"/>
    <xdr:pic>
      <xdr:nvPicPr>
        <xdr:cNvPr id="19" name="image40.jpg" descr="КНУ-1000.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120</xdr:row>
      <xdr:rowOff>66675</xdr:rowOff>
    </xdr:from>
    <xdr:ext cx="1152525" cy="952500"/>
    <xdr:pic>
      <xdr:nvPicPr>
        <xdr:cNvPr id="20" name="image39.jpg" descr="КНУ-1000.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122</xdr:row>
      <xdr:rowOff>57150</xdr:rowOff>
    </xdr:from>
    <xdr:ext cx="590550" cy="1028700"/>
    <xdr:pic>
      <xdr:nvPicPr>
        <xdr:cNvPr id="21" name="image38.jpg" descr="КНР-300.2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5</xdr:row>
      <xdr:rowOff>123825</xdr:rowOff>
    </xdr:from>
    <xdr:ext cx="590550" cy="971550"/>
    <xdr:pic>
      <xdr:nvPicPr>
        <xdr:cNvPr id="22" name="image42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123</xdr:row>
      <xdr:rowOff>28575</xdr:rowOff>
    </xdr:from>
    <xdr:ext cx="819150" cy="1924050"/>
    <xdr:pic>
      <xdr:nvPicPr>
        <xdr:cNvPr id="23" name="image59.jpg" descr="КП-600_1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124</xdr:row>
      <xdr:rowOff>47625</xdr:rowOff>
    </xdr:from>
    <xdr:ext cx="762000" cy="1962150"/>
    <xdr:pic>
      <xdr:nvPicPr>
        <xdr:cNvPr id="24" name="image50.jpg" descr="КП-600_1м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37</xdr:row>
      <xdr:rowOff>76200</xdr:rowOff>
    </xdr:from>
    <xdr:ext cx="695325" cy="1047750"/>
    <xdr:pic>
      <xdr:nvPicPr>
        <xdr:cNvPr id="25" name="image43.jpg" descr="КН-400_2 Ант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43</xdr:row>
      <xdr:rowOff>85725</xdr:rowOff>
    </xdr:from>
    <xdr:ext cx="800100" cy="1066800"/>
    <xdr:pic>
      <xdr:nvPicPr>
        <xdr:cNvPr id="26" name="image51.jpg" descr="КН-400_3-Ант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49</xdr:row>
      <xdr:rowOff>28575</xdr:rowOff>
    </xdr:from>
    <xdr:ext cx="742950" cy="1114425"/>
    <xdr:pic>
      <xdr:nvPicPr>
        <xdr:cNvPr id="27" name="image48.jpg" descr="КН-400_4-Ант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89</xdr:row>
      <xdr:rowOff>47625</xdr:rowOff>
    </xdr:from>
    <xdr:ext cx="1057275" cy="1123950"/>
    <xdr:pic>
      <xdr:nvPicPr>
        <xdr:cNvPr id="28" name="image44.jpg" descr="КН-700_2 Ант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97</xdr:row>
      <xdr:rowOff>0</xdr:rowOff>
    </xdr:from>
    <xdr:ext cx="1143000" cy="1171575"/>
    <xdr:pic>
      <xdr:nvPicPr>
        <xdr:cNvPr id="29" name="image41.jpg" descr="КН-700_3 Ант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105</xdr:row>
      <xdr:rowOff>9525</xdr:rowOff>
    </xdr:from>
    <xdr:ext cx="1171575" cy="1295400"/>
    <xdr:pic>
      <xdr:nvPicPr>
        <xdr:cNvPr id="30" name="image47.jpg" descr="КН-700_4 Ант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127</xdr:row>
      <xdr:rowOff>85725</xdr:rowOff>
    </xdr:from>
    <xdr:ext cx="685800" cy="1905000"/>
    <xdr:pic>
      <xdr:nvPicPr>
        <xdr:cNvPr id="31" name="image45.jpg" descr="КП-9-600_1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128</xdr:row>
      <xdr:rowOff>57150</xdr:rowOff>
    </xdr:from>
    <xdr:ext cx="666750" cy="1952625"/>
    <xdr:pic>
      <xdr:nvPicPr>
        <xdr:cNvPr id="32" name="image46.jpg" descr="КП-9-600_1м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129</xdr:row>
      <xdr:rowOff>38100</xdr:rowOff>
    </xdr:from>
    <xdr:ext cx="657225" cy="1952625"/>
    <xdr:pic>
      <xdr:nvPicPr>
        <xdr:cNvPr id="33" name="image49.jpg" descr="КП-9-600_2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466725" cy="971550"/>
    <xdr:pic>
      <xdr:nvPicPr>
        <xdr:cNvPr id="34" name="image57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504825" cy="1085850"/>
    <xdr:pic>
      <xdr:nvPicPr>
        <xdr:cNvPr id="35" name="image52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121</xdr:row>
      <xdr:rowOff>0</xdr:rowOff>
    </xdr:from>
    <xdr:ext cx="552450" cy="1057275"/>
    <xdr:pic>
      <xdr:nvPicPr>
        <xdr:cNvPr id="36" name="image53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125</xdr:row>
      <xdr:rowOff>0</xdr:rowOff>
    </xdr:from>
    <xdr:ext cx="800100" cy="2066925"/>
    <xdr:pic>
      <xdr:nvPicPr>
        <xdr:cNvPr id="37" name="image56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126</xdr:row>
      <xdr:rowOff>0</xdr:rowOff>
    </xdr:from>
    <xdr:ext cx="800100" cy="2066925"/>
    <xdr:pic>
      <xdr:nvPicPr>
        <xdr:cNvPr id="38" name="image54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130</xdr:row>
      <xdr:rowOff>0</xdr:rowOff>
    </xdr:from>
    <xdr:ext cx="800100" cy="2066925"/>
    <xdr:pic>
      <xdr:nvPicPr>
        <xdr:cNvPr id="39" name="image54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3</xdr:row>
      <xdr:rowOff>114300</xdr:rowOff>
    </xdr:from>
    <xdr:ext cx="200025" cy="990600"/>
    <xdr:pic>
      <xdr:nvPicPr>
        <xdr:cNvPr id="2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9</xdr:row>
      <xdr:rowOff>161925</xdr:rowOff>
    </xdr:from>
    <xdr:ext cx="266700" cy="962025"/>
    <xdr:pic>
      <xdr:nvPicPr>
        <xdr:cNvPr id="3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16</xdr:row>
      <xdr:rowOff>142875</xdr:rowOff>
    </xdr:from>
    <xdr:ext cx="409575" cy="1143000"/>
    <xdr:pic>
      <xdr:nvPicPr>
        <xdr:cNvPr id="4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24</xdr:row>
      <xdr:rowOff>228600</xdr:rowOff>
    </xdr:from>
    <xdr:ext cx="400050" cy="952500"/>
    <xdr:pic>
      <xdr:nvPicPr>
        <xdr:cNvPr id="5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31</xdr:row>
      <xdr:rowOff>57150</xdr:rowOff>
    </xdr:from>
    <xdr:ext cx="400050" cy="809625"/>
    <xdr:pic>
      <xdr:nvPicPr>
        <xdr:cNvPr id="6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35</xdr:row>
      <xdr:rowOff>180975</xdr:rowOff>
    </xdr:from>
    <xdr:ext cx="904875" cy="590550"/>
    <xdr:pic>
      <xdr:nvPicPr>
        <xdr:cNvPr id="7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381000</xdr:colOff>
      <xdr:row>11</xdr:row>
      <xdr:rowOff>209550</xdr:rowOff>
    </xdr:from>
    <xdr:ext cx="714375" cy="1200150"/>
    <xdr:pic>
      <xdr:nvPicPr>
        <xdr:cNvPr id="2" name="image24.jpg" descr="КН-400_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18</xdr:row>
      <xdr:rowOff>47625</xdr:rowOff>
    </xdr:from>
    <xdr:ext cx="238125" cy="857250"/>
    <xdr:pic>
      <xdr:nvPicPr>
        <xdr:cNvPr id="3" name="image25.jpg" descr="КН-400_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21</xdr:row>
      <xdr:rowOff>66675</xdr:rowOff>
    </xdr:from>
    <xdr:ext cx="266700" cy="876300"/>
    <xdr:pic>
      <xdr:nvPicPr>
        <xdr:cNvPr id="4" name="image31.jpg" descr="КН-400_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24</xdr:row>
      <xdr:rowOff>95250</xdr:rowOff>
    </xdr:from>
    <xdr:ext cx="285750" cy="885825"/>
    <xdr:pic>
      <xdr:nvPicPr>
        <xdr:cNvPr id="5" name="image23.jpg" descr="КН-400_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27</xdr:row>
      <xdr:rowOff>66675</xdr:rowOff>
    </xdr:from>
    <xdr:ext cx="285750" cy="1019175"/>
    <xdr:pic>
      <xdr:nvPicPr>
        <xdr:cNvPr id="6" name="image30.jpg" descr="КН-400_2м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30</xdr:row>
      <xdr:rowOff>76200</xdr:rowOff>
    </xdr:from>
    <xdr:ext cx="247650" cy="1009650"/>
    <xdr:pic>
      <xdr:nvPicPr>
        <xdr:cNvPr id="7" name="image26.jpg" descr="КН-400_3м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33</xdr:row>
      <xdr:rowOff>95250</xdr:rowOff>
    </xdr:from>
    <xdr:ext cx="228600" cy="885825"/>
    <xdr:pic>
      <xdr:nvPicPr>
        <xdr:cNvPr id="8" name="image28.jpg" descr="КН-400_4м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36</xdr:row>
      <xdr:rowOff>133350</xdr:rowOff>
    </xdr:from>
    <xdr:ext cx="371475" cy="895350"/>
    <xdr:pic>
      <xdr:nvPicPr>
        <xdr:cNvPr id="9" name="image27.jpg" descr="КН-80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40</xdr:row>
      <xdr:rowOff>133350</xdr:rowOff>
    </xdr:from>
    <xdr:ext cx="400050" cy="981075"/>
    <xdr:pic>
      <xdr:nvPicPr>
        <xdr:cNvPr id="10" name="image29.jpg" descr="КН-800_11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45</xdr:row>
      <xdr:rowOff>180975</xdr:rowOff>
    </xdr:from>
    <xdr:ext cx="438150" cy="942975"/>
    <xdr:pic>
      <xdr:nvPicPr>
        <xdr:cNvPr id="11" name="image58.jpg" descr="КН-800_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49</xdr:row>
      <xdr:rowOff>171450</xdr:rowOff>
    </xdr:from>
    <xdr:ext cx="438150" cy="952500"/>
    <xdr:pic>
      <xdr:nvPicPr>
        <xdr:cNvPr id="12" name="image36.jpg" descr="КН-800_3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53</xdr:row>
      <xdr:rowOff>142875</xdr:rowOff>
    </xdr:from>
    <xdr:ext cx="485775" cy="1114425"/>
    <xdr:pic>
      <xdr:nvPicPr>
        <xdr:cNvPr id="13" name="image55.jpg" descr="КН-800_4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57</xdr:row>
      <xdr:rowOff>114300</xdr:rowOff>
    </xdr:from>
    <xdr:ext cx="485775" cy="1009650"/>
    <xdr:pic>
      <xdr:nvPicPr>
        <xdr:cNvPr id="14" name="image33.jpg" descr="КН-800_2м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61</xdr:row>
      <xdr:rowOff>76200</xdr:rowOff>
    </xdr:from>
    <xdr:ext cx="476250" cy="1143000"/>
    <xdr:pic>
      <xdr:nvPicPr>
        <xdr:cNvPr id="15" name="image32.jpg" descr="КН-800_3м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65</xdr:row>
      <xdr:rowOff>47625</xdr:rowOff>
    </xdr:from>
    <xdr:ext cx="476250" cy="1057275"/>
    <xdr:pic>
      <xdr:nvPicPr>
        <xdr:cNvPr id="16" name="image35.jpg" descr="КН-800_4м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69</xdr:row>
      <xdr:rowOff>114300</xdr:rowOff>
    </xdr:from>
    <xdr:ext cx="457200" cy="1076325"/>
    <xdr:pic>
      <xdr:nvPicPr>
        <xdr:cNvPr id="17" name="image34.jpg" descr="КНМ-700_1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3</xdr:row>
      <xdr:rowOff>57150</xdr:rowOff>
    </xdr:from>
    <xdr:ext cx="514350" cy="790575"/>
    <xdr:pic>
      <xdr:nvPicPr>
        <xdr:cNvPr id="18" name="image57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5</xdr:row>
      <xdr:rowOff>0</xdr:rowOff>
    </xdr:from>
    <xdr:ext cx="981075" cy="1057275"/>
    <xdr:pic>
      <xdr:nvPicPr>
        <xdr:cNvPr id="19" name="image42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438150" cy="942975"/>
    <xdr:pic>
      <xdr:nvPicPr>
        <xdr:cNvPr id="20" name="image5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2</xdr:row>
      <xdr:rowOff>190500</xdr:rowOff>
    </xdr:from>
    <xdr:ext cx="485775" cy="990600"/>
    <xdr:pic>
      <xdr:nvPicPr>
        <xdr:cNvPr id="2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9</xdr:row>
      <xdr:rowOff>0</xdr:rowOff>
    </xdr:from>
    <xdr:ext cx="685800" cy="952500"/>
    <xdr:pic>
      <xdr:nvPicPr>
        <xdr:cNvPr id="3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15</xdr:row>
      <xdr:rowOff>104775</xdr:rowOff>
    </xdr:from>
    <xdr:ext cx="1019175" cy="1143000"/>
    <xdr:pic>
      <xdr:nvPicPr>
        <xdr:cNvPr id="4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24</xdr:row>
      <xdr:rowOff>38100</xdr:rowOff>
    </xdr:from>
    <xdr:ext cx="1228725" cy="1057275"/>
    <xdr:pic>
      <xdr:nvPicPr>
        <xdr:cNvPr id="5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30</xdr:row>
      <xdr:rowOff>38100</xdr:rowOff>
    </xdr:from>
    <xdr:ext cx="1133475" cy="904875"/>
    <xdr:pic>
      <xdr:nvPicPr>
        <xdr:cNvPr id="6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38</xdr:row>
      <xdr:rowOff>714375</xdr:rowOff>
    </xdr:from>
    <xdr:ext cx="914400" cy="590550"/>
    <xdr:pic>
      <xdr:nvPicPr>
        <xdr:cNvPr id="7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40</xdr:row>
      <xdr:rowOff>19050</xdr:rowOff>
    </xdr:from>
    <xdr:ext cx="914400" cy="923925"/>
    <xdr:pic>
      <xdr:nvPicPr>
        <xdr:cNvPr id="8" name="image18.jpg" descr="КВУ-600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34</xdr:row>
      <xdr:rowOff>28575</xdr:rowOff>
    </xdr:from>
    <xdr:ext cx="952500" cy="876300"/>
    <xdr:pic>
      <xdr:nvPicPr>
        <xdr:cNvPr id="9" name="image2.jpg" descr="КВС-700_1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48</xdr:row>
      <xdr:rowOff>114300</xdr:rowOff>
    </xdr:from>
    <xdr:ext cx="733425" cy="1266825"/>
    <xdr:pic>
      <xdr:nvPicPr>
        <xdr:cNvPr id="10" name="image5.jpg" descr="КВ-9-25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54</xdr:row>
      <xdr:rowOff>85725</xdr:rowOff>
    </xdr:from>
    <xdr:ext cx="1000125" cy="1323975"/>
    <xdr:pic>
      <xdr:nvPicPr>
        <xdr:cNvPr id="11" name="image14.jpg" descr="КВ-9-40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60</xdr:row>
      <xdr:rowOff>28575</xdr:rowOff>
    </xdr:from>
    <xdr:ext cx="1219200" cy="1428750"/>
    <xdr:pic>
      <xdr:nvPicPr>
        <xdr:cNvPr id="12" name="image22.jpg" descr="КВ-9-50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66</xdr:row>
      <xdr:rowOff>66675</xdr:rowOff>
    </xdr:from>
    <xdr:ext cx="1200150" cy="1343025"/>
    <xdr:pic>
      <xdr:nvPicPr>
        <xdr:cNvPr id="13" name="image15.jpg" descr="КВ-9-7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76</xdr:row>
      <xdr:rowOff>76200</xdr:rowOff>
    </xdr:from>
    <xdr:ext cx="1066800" cy="1285875"/>
    <xdr:pic>
      <xdr:nvPicPr>
        <xdr:cNvPr id="14" name="image8.jpg" descr="КВС-9-70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80</xdr:row>
      <xdr:rowOff>28575</xdr:rowOff>
    </xdr:from>
    <xdr:ext cx="914400" cy="1133475"/>
    <xdr:pic>
      <xdr:nvPicPr>
        <xdr:cNvPr id="15" name="image6.jpg" descr="КВУ-9-600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87</xdr:row>
      <xdr:rowOff>38100</xdr:rowOff>
    </xdr:from>
    <xdr:ext cx="542925" cy="1114425"/>
    <xdr:pic>
      <xdr:nvPicPr>
        <xdr:cNvPr id="16" name="image11.jpg" descr="КВР-9-300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41</xdr:row>
      <xdr:rowOff>9525</xdr:rowOff>
    </xdr:from>
    <xdr:ext cx="1076325" cy="1104900"/>
    <xdr:pic>
      <xdr:nvPicPr>
        <xdr:cNvPr id="17" name="image3.jpg" descr="КВПУ-9-700.1_1 new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44</xdr:row>
      <xdr:rowOff>19050</xdr:rowOff>
    </xdr:from>
    <xdr:ext cx="1162050" cy="1095375"/>
    <xdr:pic>
      <xdr:nvPicPr>
        <xdr:cNvPr id="18" name="image7.jpg" descr="КВПУ-9-700.2_1 new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72</xdr:row>
      <xdr:rowOff>28575</xdr:rowOff>
    </xdr:from>
    <xdr:ext cx="971550" cy="1200150"/>
    <xdr:pic>
      <xdr:nvPicPr>
        <xdr:cNvPr id="19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81</xdr:row>
      <xdr:rowOff>9525</xdr:rowOff>
    </xdr:from>
    <xdr:ext cx="962025" cy="1114425"/>
    <xdr:pic>
      <xdr:nvPicPr>
        <xdr:cNvPr id="20" name="image17.jpg" descr="КВПУ-9-700.1_1 new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84</xdr:row>
      <xdr:rowOff>9525</xdr:rowOff>
    </xdr:from>
    <xdr:ext cx="952500" cy="1095375"/>
    <xdr:pic>
      <xdr:nvPicPr>
        <xdr:cNvPr id="21" name="image21.jpg" descr="КВПУ-9-700.2_1 new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70</xdr:row>
      <xdr:rowOff>123825</xdr:rowOff>
    </xdr:from>
    <xdr:ext cx="1266825" cy="1266825"/>
    <xdr:pic>
      <xdr:nvPicPr>
        <xdr:cNvPr id="22" name="image16.jpg" descr="КВ-9-900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809625</xdr:colOff>
      <xdr:row>34</xdr:row>
      <xdr:rowOff>0</xdr:rowOff>
    </xdr:from>
    <xdr:ext cx="1295400" cy="619125"/>
    <xdr:pic>
      <xdr:nvPicPr>
        <xdr:cNvPr id="23" name="image52.jpg" descr="КН-150_1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97</xdr:row>
      <xdr:rowOff>266700</xdr:rowOff>
    </xdr:from>
    <xdr:ext cx="581025" cy="876300"/>
    <xdr:pic>
      <xdr:nvPicPr>
        <xdr:cNvPr id="24" name="image24.jpg" descr="КН-400_1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103</xdr:row>
      <xdr:rowOff>38100</xdr:rowOff>
    </xdr:from>
    <xdr:ext cx="657225" cy="695325"/>
    <xdr:pic>
      <xdr:nvPicPr>
        <xdr:cNvPr id="25" name="image25.jpg" descr="КН-400_2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106</xdr:row>
      <xdr:rowOff>38100</xdr:rowOff>
    </xdr:from>
    <xdr:ext cx="695325" cy="695325"/>
    <xdr:pic>
      <xdr:nvPicPr>
        <xdr:cNvPr id="26" name="image31.jpg" descr="КН-400_3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109</xdr:row>
      <xdr:rowOff>57150</xdr:rowOff>
    </xdr:from>
    <xdr:ext cx="695325" cy="676275"/>
    <xdr:pic>
      <xdr:nvPicPr>
        <xdr:cNvPr id="27" name="image23.jpg" descr="КН-400_4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112</xdr:row>
      <xdr:rowOff>47625</xdr:rowOff>
    </xdr:from>
    <xdr:ext cx="666750" cy="695325"/>
    <xdr:pic>
      <xdr:nvPicPr>
        <xdr:cNvPr id="28" name="image30.jpg" descr="КН-400_2м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115</xdr:row>
      <xdr:rowOff>9525</xdr:rowOff>
    </xdr:from>
    <xdr:ext cx="685800" cy="723900"/>
    <xdr:pic>
      <xdr:nvPicPr>
        <xdr:cNvPr id="29" name="image26.jpg" descr="КН-400_3м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118</xdr:row>
      <xdr:rowOff>38100</xdr:rowOff>
    </xdr:from>
    <xdr:ext cx="723900" cy="695325"/>
    <xdr:pic>
      <xdr:nvPicPr>
        <xdr:cNvPr id="30" name="image28.jpg" descr="КН-400_4м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139</xdr:row>
      <xdr:rowOff>95250</xdr:rowOff>
    </xdr:from>
    <xdr:ext cx="676275" cy="800100"/>
    <xdr:pic>
      <xdr:nvPicPr>
        <xdr:cNvPr id="31" name="image27.jpg" descr="КН-800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143</xdr:row>
      <xdr:rowOff>66675</xdr:rowOff>
    </xdr:from>
    <xdr:ext cx="628650" cy="876300"/>
    <xdr:pic>
      <xdr:nvPicPr>
        <xdr:cNvPr id="32" name="image29.jpg" descr="КН-800_11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148</xdr:row>
      <xdr:rowOff>180975</xdr:rowOff>
    </xdr:from>
    <xdr:ext cx="695325" cy="819150"/>
    <xdr:pic>
      <xdr:nvPicPr>
        <xdr:cNvPr id="33" name="image58.jpg" descr="КН-800_2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152</xdr:row>
      <xdr:rowOff>171450</xdr:rowOff>
    </xdr:from>
    <xdr:ext cx="628650" cy="866775"/>
    <xdr:pic>
      <xdr:nvPicPr>
        <xdr:cNvPr id="34" name="image36.jpg" descr="КН-800_3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156</xdr:row>
      <xdr:rowOff>209550</xdr:rowOff>
    </xdr:from>
    <xdr:ext cx="676275" cy="895350"/>
    <xdr:pic>
      <xdr:nvPicPr>
        <xdr:cNvPr id="35" name="image55.jpg" descr="КН-800_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160</xdr:row>
      <xdr:rowOff>114300</xdr:rowOff>
    </xdr:from>
    <xdr:ext cx="714375" cy="876300"/>
    <xdr:pic>
      <xdr:nvPicPr>
        <xdr:cNvPr id="36" name="image33.jpg" descr="КН-800_2м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164</xdr:row>
      <xdr:rowOff>219075</xdr:rowOff>
    </xdr:from>
    <xdr:ext cx="628650" cy="828675"/>
    <xdr:pic>
      <xdr:nvPicPr>
        <xdr:cNvPr id="37" name="image32.jpg" descr="КН-800_3м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168</xdr:row>
      <xdr:rowOff>219075</xdr:rowOff>
    </xdr:from>
    <xdr:ext cx="600075" cy="809625"/>
    <xdr:pic>
      <xdr:nvPicPr>
        <xdr:cNvPr id="38" name="image35.jpg" descr="КН-800_4м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197</xdr:row>
      <xdr:rowOff>104775</xdr:rowOff>
    </xdr:from>
    <xdr:ext cx="904875" cy="885825"/>
    <xdr:pic>
      <xdr:nvPicPr>
        <xdr:cNvPr id="39" name="image34.jpg" descr="КНМ-700_11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203</xdr:row>
      <xdr:rowOff>66675</xdr:rowOff>
    </xdr:from>
    <xdr:ext cx="923925" cy="219075"/>
    <xdr:pic>
      <xdr:nvPicPr>
        <xdr:cNvPr id="40" name="image37.jpg" descr="КНД-600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204</xdr:row>
      <xdr:rowOff>152400</xdr:rowOff>
    </xdr:from>
    <xdr:ext cx="981075" cy="533400"/>
    <xdr:pic>
      <xdr:nvPicPr>
        <xdr:cNvPr id="41" name="image40.jpg" descr="КНУ-1000.1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205</xdr:row>
      <xdr:rowOff>66675</xdr:rowOff>
    </xdr:from>
    <xdr:ext cx="847725" cy="561975"/>
    <xdr:pic>
      <xdr:nvPicPr>
        <xdr:cNvPr id="42" name="image39.jpg" descr="КНУ-1000.2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207</xdr:row>
      <xdr:rowOff>57150</xdr:rowOff>
    </xdr:from>
    <xdr:ext cx="590550" cy="504825"/>
    <xdr:pic>
      <xdr:nvPicPr>
        <xdr:cNvPr id="43" name="image38.jpg" descr="КНР-300.2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90</xdr:row>
      <xdr:rowOff>123825</xdr:rowOff>
    </xdr:from>
    <xdr:ext cx="590550" cy="809625"/>
    <xdr:pic>
      <xdr:nvPicPr>
        <xdr:cNvPr id="44" name="image42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209</xdr:row>
      <xdr:rowOff>47625</xdr:rowOff>
    </xdr:from>
    <xdr:ext cx="762000" cy="238125"/>
    <xdr:pic>
      <xdr:nvPicPr>
        <xdr:cNvPr id="45" name="image50.jpg" descr="КП-600_1м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210</xdr:row>
      <xdr:rowOff>28575</xdr:rowOff>
    </xdr:from>
    <xdr:ext cx="781050" cy="257175"/>
    <xdr:pic>
      <xdr:nvPicPr>
        <xdr:cNvPr id="46" name="image56.jpg" descr="КП-600_2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211</xdr:row>
      <xdr:rowOff>38100</xdr:rowOff>
    </xdr:from>
    <xdr:ext cx="771525" cy="247650"/>
    <xdr:pic>
      <xdr:nvPicPr>
        <xdr:cNvPr id="47" name="image54.jpg" descr="КП-600_2м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122</xdr:row>
      <xdr:rowOff>76200</xdr:rowOff>
    </xdr:from>
    <xdr:ext cx="695325" cy="1038225"/>
    <xdr:pic>
      <xdr:nvPicPr>
        <xdr:cNvPr id="48" name="image43.jpg" descr="КН-400_2 Ант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128</xdr:row>
      <xdr:rowOff>95250</xdr:rowOff>
    </xdr:from>
    <xdr:ext cx="819150" cy="1066800"/>
    <xdr:pic>
      <xdr:nvPicPr>
        <xdr:cNvPr id="49" name="image51.jpg" descr="КН-400_3-Ант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134</xdr:row>
      <xdr:rowOff>28575</xdr:rowOff>
    </xdr:from>
    <xdr:ext cx="742950" cy="942975"/>
    <xdr:pic>
      <xdr:nvPicPr>
        <xdr:cNvPr id="50" name="image48.jpg" descr="КН-400_4-Ант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174</xdr:row>
      <xdr:rowOff>47625</xdr:rowOff>
    </xdr:from>
    <xdr:ext cx="876300" cy="885825"/>
    <xdr:pic>
      <xdr:nvPicPr>
        <xdr:cNvPr id="51" name="image44.jpg" descr="КН-700_2 Ант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182</xdr:row>
      <xdr:rowOff>0</xdr:rowOff>
    </xdr:from>
    <xdr:ext cx="895350" cy="866775"/>
    <xdr:pic>
      <xdr:nvPicPr>
        <xdr:cNvPr id="52" name="image41.jpg" descr="КН-700_3 Ант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190</xdr:row>
      <xdr:rowOff>9525</xdr:rowOff>
    </xdr:from>
    <xdr:ext cx="952500" cy="990600"/>
    <xdr:pic>
      <xdr:nvPicPr>
        <xdr:cNvPr id="53" name="image47.jpg" descr="КН-700_4 Ант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212</xdr:row>
      <xdr:rowOff>85725</xdr:rowOff>
    </xdr:from>
    <xdr:ext cx="685800" cy="200025"/>
    <xdr:pic>
      <xdr:nvPicPr>
        <xdr:cNvPr id="54" name="image45.jpg" descr="КП-9-600_1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213</xdr:row>
      <xdr:rowOff>57150</xdr:rowOff>
    </xdr:from>
    <xdr:ext cx="666750" cy="219075"/>
    <xdr:pic>
      <xdr:nvPicPr>
        <xdr:cNvPr id="55" name="image46.jpg" descr="КП-9-600_1м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214</xdr:row>
      <xdr:rowOff>38100</xdr:rowOff>
    </xdr:from>
    <xdr:ext cx="657225" cy="247650"/>
    <xdr:pic>
      <xdr:nvPicPr>
        <xdr:cNvPr id="56" name="image49.jpg" descr="КП-9-600_2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215</xdr:row>
      <xdr:rowOff>38100</xdr:rowOff>
    </xdr:from>
    <xdr:ext cx="800100" cy="247650"/>
    <xdr:pic>
      <xdr:nvPicPr>
        <xdr:cNvPr id="57" name="image54.jpg" descr="КП-600_2м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216</xdr:row>
      <xdr:rowOff>114300</xdr:rowOff>
    </xdr:from>
    <xdr:ext cx="200025" cy="981075"/>
    <xdr:pic>
      <xdr:nvPicPr>
        <xdr:cNvPr id="58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222</xdr:row>
      <xdr:rowOff>161925</xdr:rowOff>
    </xdr:from>
    <xdr:ext cx="266700" cy="952500"/>
    <xdr:pic>
      <xdr:nvPicPr>
        <xdr:cNvPr id="59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229</xdr:row>
      <xdr:rowOff>142875</xdr:rowOff>
    </xdr:from>
    <xdr:ext cx="409575" cy="1143000"/>
    <xdr:pic>
      <xdr:nvPicPr>
        <xdr:cNvPr id="60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237</xdr:row>
      <xdr:rowOff>228600</xdr:rowOff>
    </xdr:from>
    <xdr:ext cx="400050" cy="952500"/>
    <xdr:pic>
      <xdr:nvPicPr>
        <xdr:cNvPr id="61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244</xdr:row>
      <xdr:rowOff>57150</xdr:rowOff>
    </xdr:from>
    <xdr:ext cx="400050" cy="819150"/>
    <xdr:pic>
      <xdr:nvPicPr>
        <xdr:cNvPr id="62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249</xdr:row>
      <xdr:rowOff>0</xdr:rowOff>
    </xdr:from>
    <xdr:ext cx="733425" cy="419100"/>
    <xdr:pic>
      <xdr:nvPicPr>
        <xdr:cNvPr id="63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260</xdr:row>
      <xdr:rowOff>209550</xdr:rowOff>
    </xdr:from>
    <xdr:ext cx="714375" cy="971550"/>
    <xdr:pic>
      <xdr:nvPicPr>
        <xdr:cNvPr id="64" name="image24.jpg" descr="КН-400_1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267</xdr:row>
      <xdr:rowOff>47625</xdr:rowOff>
    </xdr:from>
    <xdr:ext cx="238125" cy="628650"/>
    <xdr:pic>
      <xdr:nvPicPr>
        <xdr:cNvPr id="65" name="image25.jpg" descr="КН-400_2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270</xdr:row>
      <xdr:rowOff>66675</xdr:rowOff>
    </xdr:from>
    <xdr:ext cx="266700" cy="609600"/>
    <xdr:pic>
      <xdr:nvPicPr>
        <xdr:cNvPr id="66" name="image31.jpg" descr="КН-400_3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273</xdr:row>
      <xdr:rowOff>95250</xdr:rowOff>
    </xdr:from>
    <xdr:ext cx="285750" cy="581025"/>
    <xdr:pic>
      <xdr:nvPicPr>
        <xdr:cNvPr id="67" name="image23.jpg" descr="КН-400_4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276</xdr:row>
      <xdr:rowOff>66675</xdr:rowOff>
    </xdr:from>
    <xdr:ext cx="285750" cy="666750"/>
    <xdr:pic>
      <xdr:nvPicPr>
        <xdr:cNvPr id="68" name="image30.jpg" descr="КН-400_2м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279</xdr:row>
      <xdr:rowOff>76200</xdr:rowOff>
    </xdr:from>
    <xdr:ext cx="247650" cy="657225"/>
    <xdr:pic>
      <xdr:nvPicPr>
        <xdr:cNvPr id="69" name="image26.jpg" descr="КН-400_3м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282</xdr:row>
      <xdr:rowOff>95250</xdr:rowOff>
    </xdr:from>
    <xdr:ext cx="228600" cy="581025"/>
    <xdr:pic>
      <xdr:nvPicPr>
        <xdr:cNvPr id="70" name="image28.jpg" descr="КН-400_4м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285</xdr:row>
      <xdr:rowOff>133350</xdr:rowOff>
    </xdr:from>
    <xdr:ext cx="371475" cy="1457325"/>
    <xdr:pic>
      <xdr:nvPicPr>
        <xdr:cNvPr id="71" name="image27.jpg" descr="КН-800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289</xdr:row>
      <xdr:rowOff>133350</xdr:rowOff>
    </xdr:from>
    <xdr:ext cx="400050" cy="1504950"/>
    <xdr:pic>
      <xdr:nvPicPr>
        <xdr:cNvPr id="72" name="image29.jpg" descr="КН-800_11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294</xdr:row>
      <xdr:rowOff>180975</xdr:rowOff>
    </xdr:from>
    <xdr:ext cx="438150" cy="1590675"/>
    <xdr:pic>
      <xdr:nvPicPr>
        <xdr:cNvPr id="73" name="image58.jpg" descr="КН-800_2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298</xdr:row>
      <xdr:rowOff>171450</xdr:rowOff>
    </xdr:from>
    <xdr:ext cx="438150" cy="695325"/>
    <xdr:pic>
      <xdr:nvPicPr>
        <xdr:cNvPr id="74" name="image36.jpg" descr="КН-800_3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302</xdr:row>
      <xdr:rowOff>142875</xdr:rowOff>
    </xdr:from>
    <xdr:ext cx="485775" cy="847725"/>
    <xdr:pic>
      <xdr:nvPicPr>
        <xdr:cNvPr id="75" name="image55.jpg" descr="КН-800_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306</xdr:row>
      <xdr:rowOff>114300</xdr:rowOff>
    </xdr:from>
    <xdr:ext cx="485775" cy="819150"/>
    <xdr:pic>
      <xdr:nvPicPr>
        <xdr:cNvPr id="76" name="image33.jpg" descr="КН-800_2м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310</xdr:row>
      <xdr:rowOff>76200</xdr:rowOff>
    </xdr:from>
    <xdr:ext cx="476250" cy="914400"/>
    <xdr:pic>
      <xdr:nvPicPr>
        <xdr:cNvPr id="77" name="image32.jpg" descr="КН-800_3м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314</xdr:row>
      <xdr:rowOff>47625</xdr:rowOff>
    </xdr:from>
    <xdr:ext cx="476250" cy="1257300"/>
    <xdr:pic>
      <xdr:nvPicPr>
        <xdr:cNvPr id="78" name="image35.jpg" descr="КН-800_4м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318</xdr:row>
      <xdr:rowOff>114300</xdr:rowOff>
    </xdr:from>
    <xdr:ext cx="457200" cy="2114550"/>
    <xdr:pic>
      <xdr:nvPicPr>
        <xdr:cNvPr id="79" name="image34.jpg" descr="КНМ-700_11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252</xdr:row>
      <xdr:rowOff>57150</xdr:rowOff>
    </xdr:from>
    <xdr:ext cx="514350" cy="180975"/>
    <xdr:pic>
      <xdr:nvPicPr>
        <xdr:cNvPr id="80" name="image57.pn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254</xdr:row>
      <xdr:rowOff>0</xdr:rowOff>
    </xdr:from>
    <xdr:ext cx="990600" cy="885825"/>
    <xdr:pic>
      <xdr:nvPicPr>
        <xdr:cNvPr id="81" name="image42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438150" cy="952500"/>
    <xdr:pic>
      <xdr:nvPicPr>
        <xdr:cNvPr id="82" name="image13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88</xdr:row>
      <xdr:rowOff>0</xdr:rowOff>
    </xdr:from>
    <xdr:ext cx="133350" cy="285750"/>
    <xdr:pic>
      <xdr:nvPicPr>
        <xdr:cNvPr id="83" name="image57.pn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206</xdr:row>
      <xdr:rowOff>0</xdr:rowOff>
    </xdr:from>
    <xdr:ext cx="304800" cy="590550"/>
    <xdr:pic>
      <xdr:nvPicPr>
        <xdr:cNvPr id="84" name="image53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208</xdr:row>
      <xdr:rowOff>0</xdr:rowOff>
    </xdr:from>
    <xdr:ext cx="247650" cy="590550"/>
    <xdr:pic>
      <xdr:nvPicPr>
        <xdr:cNvPr id="85" name="image59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259</xdr:row>
      <xdr:rowOff>0</xdr:rowOff>
    </xdr:from>
    <xdr:ext cx="133350" cy="285750"/>
    <xdr:pic>
      <xdr:nvPicPr>
        <xdr:cNvPr id="86" name="image52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6</xdr:row>
      <xdr:rowOff>190500</xdr:rowOff>
    </xdr:from>
    <xdr:ext cx="142875" cy="800100"/>
    <xdr:pic>
      <xdr:nvPicPr>
        <xdr:cNvPr id="2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13</xdr:row>
      <xdr:rowOff>0</xdr:rowOff>
    </xdr:from>
    <xdr:ext cx="219075" cy="800100"/>
    <xdr:pic>
      <xdr:nvPicPr>
        <xdr:cNvPr id="3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19</xdr:row>
      <xdr:rowOff>104775</xdr:rowOff>
    </xdr:from>
    <xdr:ext cx="419100" cy="904875"/>
    <xdr:pic>
      <xdr:nvPicPr>
        <xdr:cNvPr id="4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28</xdr:row>
      <xdr:rowOff>38100</xdr:rowOff>
    </xdr:from>
    <xdr:ext cx="476250" cy="866775"/>
    <xdr:pic>
      <xdr:nvPicPr>
        <xdr:cNvPr id="5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34</xdr:row>
      <xdr:rowOff>38100</xdr:rowOff>
    </xdr:from>
    <xdr:ext cx="419100" cy="742950"/>
    <xdr:pic>
      <xdr:nvPicPr>
        <xdr:cNvPr id="6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42</xdr:row>
      <xdr:rowOff>190500</xdr:rowOff>
    </xdr:from>
    <xdr:ext cx="323850" cy="19050"/>
    <xdr:pic>
      <xdr:nvPicPr>
        <xdr:cNvPr id="7" name="image4.jpg" descr="КВ-600-36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38</xdr:row>
      <xdr:rowOff>28575</xdr:rowOff>
    </xdr:from>
    <xdr:ext cx="314325" cy="733425"/>
    <xdr:pic>
      <xdr:nvPicPr>
        <xdr:cNvPr id="8" name="image2.jpg" descr="КВС-700_11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51</xdr:row>
      <xdr:rowOff>114300</xdr:rowOff>
    </xdr:from>
    <xdr:ext cx="161925" cy="1028700"/>
    <xdr:pic>
      <xdr:nvPicPr>
        <xdr:cNvPr id="9" name="image5.jpg" descr="КВ-9-25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57</xdr:row>
      <xdr:rowOff>85725</xdr:rowOff>
    </xdr:from>
    <xdr:ext cx="323850" cy="1085850"/>
    <xdr:pic>
      <xdr:nvPicPr>
        <xdr:cNvPr id="10" name="image14.jpg" descr="КВ-9-40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63</xdr:row>
      <xdr:rowOff>28575</xdr:rowOff>
    </xdr:from>
    <xdr:ext cx="485775" cy="1171575"/>
    <xdr:pic>
      <xdr:nvPicPr>
        <xdr:cNvPr id="11" name="image22.jpg" descr="КВ-9-50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69</xdr:row>
      <xdr:rowOff>66675</xdr:rowOff>
    </xdr:from>
    <xdr:ext cx="457200" cy="733425"/>
    <xdr:pic>
      <xdr:nvPicPr>
        <xdr:cNvPr id="12" name="image15.jpg" descr="КВ-9-70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79</xdr:row>
      <xdr:rowOff>76200</xdr:rowOff>
    </xdr:from>
    <xdr:ext cx="438150" cy="723900"/>
    <xdr:pic>
      <xdr:nvPicPr>
        <xdr:cNvPr id="13" name="image8.jpg" descr="КВС-9-7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44</xdr:row>
      <xdr:rowOff>9525</xdr:rowOff>
    </xdr:from>
    <xdr:ext cx="352425" cy="590550"/>
    <xdr:pic>
      <xdr:nvPicPr>
        <xdr:cNvPr id="14" name="image3.jpg" descr="КВПУ-9-700.1_1 new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47</xdr:row>
      <xdr:rowOff>19050</xdr:rowOff>
    </xdr:from>
    <xdr:ext cx="400050" cy="561975"/>
    <xdr:pic>
      <xdr:nvPicPr>
        <xdr:cNvPr id="15" name="image7.jpg" descr="КВПУ-9-700.2_1 new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75</xdr:row>
      <xdr:rowOff>28575</xdr:rowOff>
    </xdr:from>
    <xdr:ext cx="371475" cy="771525"/>
    <xdr:pic>
      <xdr:nvPicPr>
        <xdr:cNvPr id="16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84</xdr:row>
      <xdr:rowOff>9525</xdr:rowOff>
    </xdr:from>
    <xdr:ext cx="390525" cy="571500"/>
    <xdr:pic>
      <xdr:nvPicPr>
        <xdr:cNvPr id="17" name="image17.jpg" descr="КВПУ-9-700.1_1 new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87</xdr:row>
      <xdr:rowOff>9525</xdr:rowOff>
    </xdr:from>
    <xdr:ext cx="390525" cy="590550"/>
    <xdr:pic>
      <xdr:nvPicPr>
        <xdr:cNvPr id="18" name="image21.jpg" descr="КВПУ-9-700.2_1 new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73</xdr:row>
      <xdr:rowOff>123825</xdr:rowOff>
    </xdr:from>
    <xdr:ext cx="533400" cy="257175"/>
    <xdr:pic>
      <xdr:nvPicPr>
        <xdr:cNvPr id="19" name="image16.jpg" descr="КВ-9-900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100</xdr:row>
      <xdr:rowOff>266700</xdr:rowOff>
    </xdr:from>
    <xdr:ext cx="190500" cy="666750"/>
    <xdr:pic>
      <xdr:nvPicPr>
        <xdr:cNvPr id="20" name="image24.jpg" descr="КН-400_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106</xdr:row>
      <xdr:rowOff>38100</xdr:rowOff>
    </xdr:from>
    <xdr:ext cx="219075" cy="561975"/>
    <xdr:pic>
      <xdr:nvPicPr>
        <xdr:cNvPr id="21" name="image25.jpg" descr="КН-400_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109</xdr:row>
      <xdr:rowOff>38100</xdr:rowOff>
    </xdr:from>
    <xdr:ext cx="266700" cy="542925"/>
    <xdr:pic>
      <xdr:nvPicPr>
        <xdr:cNvPr id="22" name="image31.jpg" descr="КН-400_3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112</xdr:row>
      <xdr:rowOff>57150</xdr:rowOff>
    </xdr:from>
    <xdr:ext cx="276225" cy="523875"/>
    <xdr:pic>
      <xdr:nvPicPr>
        <xdr:cNvPr id="23" name="image23.jpg" descr="КН-400_4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115</xdr:row>
      <xdr:rowOff>47625</xdr:rowOff>
    </xdr:from>
    <xdr:ext cx="238125" cy="561975"/>
    <xdr:pic>
      <xdr:nvPicPr>
        <xdr:cNvPr id="24" name="image30.jpg" descr="КН-400_2м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118</xdr:row>
      <xdr:rowOff>9525</xdr:rowOff>
    </xdr:from>
    <xdr:ext cx="257175" cy="590550"/>
    <xdr:pic>
      <xdr:nvPicPr>
        <xdr:cNvPr id="25" name="image26.jpg" descr="КН-400_3м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121</xdr:row>
      <xdr:rowOff>38100</xdr:rowOff>
    </xdr:from>
    <xdr:ext cx="276225" cy="542925"/>
    <xdr:pic>
      <xdr:nvPicPr>
        <xdr:cNvPr id="26" name="image28.jpg" descr="КН-400_4м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142</xdr:row>
      <xdr:rowOff>95250</xdr:rowOff>
    </xdr:from>
    <xdr:ext cx="428625" cy="657225"/>
    <xdr:pic>
      <xdr:nvPicPr>
        <xdr:cNvPr id="27" name="image27.jpg" descr="КН-80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146</xdr:row>
      <xdr:rowOff>66675</xdr:rowOff>
    </xdr:from>
    <xdr:ext cx="457200" cy="733425"/>
    <xdr:pic>
      <xdr:nvPicPr>
        <xdr:cNvPr id="28" name="image29.jpg" descr="КН-800_11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151</xdr:row>
      <xdr:rowOff>180975</xdr:rowOff>
    </xdr:from>
    <xdr:ext cx="419100" cy="600075"/>
    <xdr:pic>
      <xdr:nvPicPr>
        <xdr:cNvPr id="29" name="image58.jpg" descr="КН-800_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155</xdr:row>
      <xdr:rowOff>171450</xdr:rowOff>
    </xdr:from>
    <xdr:ext cx="504825" cy="609600"/>
    <xdr:pic>
      <xdr:nvPicPr>
        <xdr:cNvPr id="30" name="image36.jpg" descr="КН-800_3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159</xdr:row>
      <xdr:rowOff>142875</xdr:rowOff>
    </xdr:from>
    <xdr:ext cx="457200" cy="657225"/>
    <xdr:pic>
      <xdr:nvPicPr>
        <xdr:cNvPr id="31" name="image55.jpg" descr="КН-800_4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163</xdr:row>
      <xdr:rowOff>114300</xdr:rowOff>
    </xdr:from>
    <xdr:ext cx="466725" cy="666750"/>
    <xdr:pic>
      <xdr:nvPicPr>
        <xdr:cNvPr id="32" name="image33.jpg" descr="КН-800_2м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167</xdr:row>
      <xdr:rowOff>38100</xdr:rowOff>
    </xdr:from>
    <xdr:ext cx="504825" cy="742950"/>
    <xdr:pic>
      <xdr:nvPicPr>
        <xdr:cNvPr id="33" name="image32.jpg" descr="КН-800_3м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171</xdr:row>
      <xdr:rowOff>38100</xdr:rowOff>
    </xdr:from>
    <xdr:ext cx="504825" cy="762000"/>
    <xdr:pic>
      <xdr:nvPicPr>
        <xdr:cNvPr id="34" name="image35.jpg" descr="КН-800_4м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200</xdr:row>
      <xdr:rowOff>104775</xdr:rowOff>
    </xdr:from>
    <xdr:ext cx="466725" cy="752475"/>
    <xdr:pic>
      <xdr:nvPicPr>
        <xdr:cNvPr id="35" name="image34.jpg" descr="КНМ-700_11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206</xdr:row>
      <xdr:rowOff>66675</xdr:rowOff>
    </xdr:from>
    <xdr:ext cx="352425" cy="133350"/>
    <xdr:pic>
      <xdr:nvPicPr>
        <xdr:cNvPr id="36" name="image37.jpg" descr="КНД-600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207</xdr:row>
      <xdr:rowOff>152400</xdr:rowOff>
    </xdr:from>
    <xdr:ext cx="476250" cy="28575"/>
    <xdr:pic>
      <xdr:nvPicPr>
        <xdr:cNvPr id="37" name="image40.jpg" descr="КНУ-1000.1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208</xdr:row>
      <xdr:rowOff>66675</xdr:rowOff>
    </xdr:from>
    <xdr:ext cx="504825" cy="133350"/>
    <xdr:pic>
      <xdr:nvPicPr>
        <xdr:cNvPr id="38" name="image39.jpg" descr="КНУ-1000.2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210</xdr:row>
      <xdr:rowOff>57150</xdr:rowOff>
    </xdr:from>
    <xdr:ext cx="200025" cy="142875"/>
    <xdr:pic>
      <xdr:nvPicPr>
        <xdr:cNvPr id="39" name="image38.jpg" descr="КНР-300.2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93</xdr:row>
      <xdr:rowOff>123825</xdr:rowOff>
    </xdr:from>
    <xdr:ext cx="161925" cy="800100"/>
    <xdr:pic>
      <xdr:nvPicPr>
        <xdr:cNvPr id="40" name="image42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212</xdr:row>
      <xdr:rowOff>47625</xdr:rowOff>
    </xdr:from>
    <xdr:ext cx="285750" cy="161925"/>
    <xdr:pic>
      <xdr:nvPicPr>
        <xdr:cNvPr id="41" name="image50.jpg" descr="КП-600_1м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125</xdr:row>
      <xdr:rowOff>76200</xdr:rowOff>
    </xdr:from>
    <xdr:ext cx="228600" cy="723900"/>
    <xdr:pic>
      <xdr:nvPicPr>
        <xdr:cNvPr id="42" name="image43.jpg" descr="КН-400_2 Ант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131</xdr:row>
      <xdr:rowOff>85725</xdr:rowOff>
    </xdr:from>
    <xdr:ext cx="266700" cy="723900"/>
    <xdr:pic>
      <xdr:nvPicPr>
        <xdr:cNvPr id="43" name="image51.jpg" descr="КН-400_3-Ант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137</xdr:row>
      <xdr:rowOff>28575</xdr:rowOff>
    </xdr:from>
    <xdr:ext cx="257175" cy="771525"/>
    <xdr:pic>
      <xdr:nvPicPr>
        <xdr:cNvPr id="44" name="image48.jpg" descr="КН-400_4-Ант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177</xdr:row>
      <xdr:rowOff>47625</xdr:rowOff>
    </xdr:from>
    <xdr:ext cx="409575" cy="733425"/>
    <xdr:pic>
      <xdr:nvPicPr>
        <xdr:cNvPr id="45" name="image44.jpg" descr="КН-700_2 Ант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185</xdr:row>
      <xdr:rowOff>0</xdr:rowOff>
    </xdr:from>
    <xdr:ext cx="466725" cy="800100"/>
    <xdr:pic>
      <xdr:nvPicPr>
        <xdr:cNvPr id="46" name="image41.jpg" descr="КН-700_3 Ант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193</xdr:row>
      <xdr:rowOff>9525</xdr:rowOff>
    </xdr:from>
    <xdr:ext cx="476250" cy="876300"/>
    <xdr:pic>
      <xdr:nvPicPr>
        <xdr:cNvPr id="47" name="image47.jpg" descr="КН-700_4 Ант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215</xdr:row>
      <xdr:rowOff>85725</xdr:rowOff>
    </xdr:from>
    <xdr:ext cx="285750" cy="114300"/>
    <xdr:pic>
      <xdr:nvPicPr>
        <xdr:cNvPr id="48" name="image45.jpg" descr="КП-9-600_1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216</xdr:row>
      <xdr:rowOff>57150</xdr:rowOff>
    </xdr:from>
    <xdr:ext cx="266700" cy="142875"/>
    <xdr:pic>
      <xdr:nvPicPr>
        <xdr:cNvPr id="49" name="image46.jpg" descr="КП-9-600_1м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219</xdr:row>
      <xdr:rowOff>114300</xdr:rowOff>
    </xdr:from>
    <xdr:ext cx="200025" cy="1552575"/>
    <xdr:pic>
      <xdr:nvPicPr>
        <xdr:cNvPr id="50" name="image10.jpg" descr="КВ-1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225</xdr:row>
      <xdr:rowOff>161925</xdr:rowOff>
    </xdr:from>
    <xdr:ext cx="247650" cy="771525"/>
    <xdr:pic>
      <xdr:nvPicPr>
        <xdr:cNvPr id="51" name="image19.jpg" descr="КВ-4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232</xdr:row>
      <xdr:rowOff>142875</xdr:rowOff>
    </xdr:from>
    <xdr:ext cx="400050" cy="904875"/>
    <xdr:pic>
      <xdr:nvPicPr>
        <xdr:cNvPr id="52" name="image12.jpg" descr="КВ-60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240</xdr:row>
      <xdr:rowOff>228600</xdr:rowOff>
    </xdr:from>
    <xdr:ext cx="390525" cy="762000"/>
    <xdr:pic>
      <xdr:nvPicPr>
        <xdr:cNvPr id="53" name="image20.jpg" descr="КВ-80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247</xdr:row>
      <xdr:rowOff>57150</xdr:rowOff>
    </xdr:from>
    <xdr:ext cx="400050" cy="742950"/>
    <xdr:pic>
      <xdr:nvPicPr>
        <xdr:cNvPr id="54" name="image9.jpg" descr="КВ-90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261</xdr:row>
      <xdr:rowOff>200025</xdr:rowOff>
    </xdr:from>
    <xdr:ext cx="352425" cy="781050"/>
    <xdr:pic>
      <xdr:nvPicPr>
        <xdr:cNvPr id="55" name="image24.jpg" descr="КН-400_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267</xdr:row>
      <xdr:rowOff>47625</xdr:rowOff>
    </xdr:from>
    <xdr:ext cx="219075" cy="533400"/>
    <xdr:pic>
      <xdr:nvPicPr>
        <xdr:cNvPr id="56" name="image25.jpg" descr="КН-400_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270</xdr:row>
      <xdr:rowOff>66675</xdr:rowOff>
    </xdr:from>
    <xdr:ext cx="266700" cy="514350"/>
    <xdr:pic>
      <xdr:nvPicPr>
        <xdr:cNvPr id="57" name="image31.jpg" descr="КН-400_3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273</xdr:row>
      <xdr:rowOff>95250</xdr:rowOff>
    </xdr:from>
    <xdr:ext cx="285750" cy="485775"/>
    <xdr:pic>
      <xdr:nvPicPr>
        <xdr:cNvPr id="58" name="image23.jpg" descr="КН-400_4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276</xdr:row>
      <xdr:rowOff>66675</xdr:rowOff>
    </xdr:from>
    <xdr:ext cx="257175" cy="533400"/>
    <xdr:pic>
      <xdr:nvPicPr>
        <xdr:cNvPr id="59" name="image30.jpg" descr="КН-400_2м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279</xdr:row>
      <xdr:rowOff>76200</xdr:rowOff>
    </xdr:from>
    <xdr:ext cx="219075" cy="523875"/>
    <xdr:pic>
      <xdr:nvPicPr>
        <xdr:cNvPr id="60" name="image26.jpg" descr="КН-400_3м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282</xdr:row>
      <xdr:rowOff>95250</xdr:rowOff>
    </xdr:from>
    <xdr:ext cx="304800" cy="485775"/>
    <xdr:pic>
      <xdr:nvPicPr>
        <xdr:cNvPr id="61" name="image28.jpg" descr="КН-400_4м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285</xdr:row>
      <xdr:rowOff>133350</xdr:rowOff>
    </xdr:from>
    <xdr:ext cx="371475" cy="609600"/>
    <xdr:pic>
      <xdr:nvPicPr>
        <xdr:cNvPr id="62" name="image27.jpg" descr="КН-80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289</xdr:row>
      <xdr:rowOff>133350</xdr:rowOff>
    </xdr:from>
    <xdr:ext cx="381000" cy="790575"/>
    <xdr:pic>
      <xdr:nvPicPr>
        <xdr:cNvPr id="63" name="image29.jpg" descr="КН-800_11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294</xdr:row>
      <xdr:rowOff>180975</xdr:rowOff>
    </xdr:from>
    <xdr:ext cx="409575" cy="600075"/>
    <xdr:pic>
      <xdr:nvPicPr>
        <xdr:cNvPr id="64" name="image58.jpg" descr="КН-800_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298</xdr:row>
      <xdr:rowOff>171450</xdr:rowOff>
    </xdr:from>
    <xdr:ext cx="419100" cy="552450"/>
    <xdr:pic>
      <xdr:nvPicPr>
        <xdr:cNvPr id="65" name="image36.jpg" descr="КН-800_3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302</xdr:row>
      <xdr:rowOff>142875</xdr:rowOff>
    </xdr:from>
    <xdr:ext cx="457200" cy="657225"/>
    <xdr:pic>
      <xdr:nvPicPr>
        <xdr:cNvPr id="66" name="image55.jpg" descr="КН-800_4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306</xdr:row>
      <xdr:rowOff>114300</xdr:rowOff>
    </xdr:from>
    <xdr:ext cx="485775" cy="666750"/>
    <xdr:pic>
      <xdr:nvPicPr>
        <xdr:cNvPr id="67" name="image33.jpg" descr="КН-800_2м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310</xdr:row>
      <xdr:rowOff>76200</xdr:rowOff>
    </xdr:from>
    <xdr:ext cx="466725" cy="723900"/>
    <xdr:pic>
      <xdr:nvPicPr>
        <xdr:cNvPr id="68" name="image32.jpg" descr="КН-800_3м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314</xdr:row>
      <xdr:rowOff>47625</xdr:rowOff>
    </xdr:from>
    <xdr:ext cx="457200" cy="714375"/>
    <xdr:pic>
      <xdr:nvPicPr>
        <xdr:cNvPr id="69" name="image35.jpg" descr="КН-800_4м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318</xdr:row>
      <xdr:rowOff>114300</xdr:rowOff>
    </xdr:from>
    <xdr:ext cx="428625" cy="771525"/>
    <xdr:pic>
      <xdr:nvPicPr>
        <xdr:cNvPr id="70" name="image34.jpg" descr="КНМ-700_11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252</xdr:row>
      <xdr:rowOff>57150</xdr:rowOff>
    </xdr:from>
    <xdr:ext cx="171450" cy="123825"/>
    <xdr:pic>
      <xdr:nvPicPr>
        <xdr:cNvPr id="71" name="image57.pn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254</xdr:row>
      <xdr:rowOff>142875</xdr:rowOff>
    </xdr:from>
    <xdr:ext cx="409575" cy="790575"/>
    <xdr:pic>
      <xdr:nvPicPr>
        <xdr:cNvPr id="72" name="image42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190500" cy="200025"/>
    <xdr:pic>
      <xdr:nvPicPr>
        <xdr:cNvPr id="73" name="image18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85725" cy="200025"/>
    <xdr:pic>
      <xdr:nvPicPr>
        <xdr:cNvPr id="74" name="image13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83</xdr:row>
      <xdr:rowOff>0</xdr:rowOff>
    </xdr:from>
    <xdr:ext cx="152400" cy="200025"/>
    <xdr:pic>
      <xdr:nvPicPr>
        <xdr:cNvPr id="75" name="image6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90</xdr:row>
      <xdr:rowOff>0</xdr:rowOff>
    </xdr:from>
    <xdr:ext cx="95250" cy="200025"/>
    <xdr:pic>
      <xdr:nvPicPr>
        <xdr:cNvPr id="76" name="image11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91</xdr:row>
      <xdr:rowOff>0</xdr:rowOff>
    </xdr:from>
    <xdr:ext cx="95250" cy="200025"/>
    <xdr:pic>
      <xdr:nvPicPr>
        <xdr:cNvPr id="77" name="image57.pn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98</xdr:row>
      <xdr:rowOff>0</xdr:rowOff>
    </xdr:from>
    <xdr:ext cx="85725" cy="200025"/>
    <xdr:pic>
      <xdr:nvPicPr>
        <xdr:cNvPr id="78" name="image52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209</xdr:row>
      <xdr:rowOff>0</xdr:rowOff>
    </xdr:from>
    <xdr:ext cx="104775" cy="200025"/>
    <xdr:pic>
      <xdr:nvPicPr>
        <xdr:cNvPr id="79" name="image53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211</xdr:row>
      <xdr:rowOff>0</xdr:rowOff>
    </xdr:from>
    <xdr:ext cx="76200" cy="200025"/>
    <xdr:pic>
      <xdr:nvPicPr>
        <xdr:cNvPr id="80" name="image59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213</xdr:row>
      <xdr:rowOff>0</xdr:rowOff>
    </xdr:from>
    <xdr:ext cx="76200" cy="200025"/>
    <xdr:pic>
      <xdr:nvPicPr>
        <xdr:cNvPr id="81" name="image56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214</xdr:row>
      <xdr:rowOff>0</xdr:rowOff>
    </xdr:from>
    <xdr:ext cx="76200" cy="200025"/>
    <xdr:pic>
      <xdr:nvPicPr>
        <xdr:cNvPr id="82" name="image54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217</xdr:row>
      <xdr:rowOff>0</xdr:rowOff>
    </xdr:from>
    <xdr:ext cx="66675" cy="200025"/>
    <xdr:pic>
      <xdr:nvPicPr>
        <xdr:cNvPr id="83" name="image49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218</xdr:row>
      <xdr:rowOff>0</xdr:rowOff>
    </xdr:from>
    <xdr:ext cx="76200" cy="200025"/>
    <xdr:pic>
      <xdr:nvPicPr>
        <xdr:cNvPr id="84" name="image54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259</xdr:row>
      <xdr:rowOff>0</xdr:rowOff>
    </xdr:from>
    <xdr:ext cx="85725" cy="200025"/>
    <xdr:pic>
      <xdr:nvPicPr>
        <xdr:cNvPr id="85" name="image52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&#1056;&#1072;&#1073;&#1086;&#1095;&#1072;&#1103;/&#1050;&#1083;&#1080;&#1077;&#1085;&#1090;&#1072;&#1084;/&#1050;&#1072;&#1083;&#1091;&#1083;&#1103;&#1090;&#1086;&#1088;/&#1050;&#1072;&#1083;&#1100;&#1082;&#1091;&#1083;&#1103;&#1090;&#1086;&#1088;%20%2029.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 заказа"/>
      <sheetName val="|ПЗ"/>
      <sheetName val="Бланк КЛИЕНТ"/>
      <sheetName val="Партн. настройки"/>
      <sheetName val="Фурнитура"/>
      <sheetName val="Верхние модули"/>
      <sheetName val="|ВМ"/>
      <sheetName val="Прайс верхние"/>
      <sheetName val="Нижние модули"/>
      <sheetName val="|НМ"/>
      <sheetName val="ШКАФЫ каркасы"/>
      <sheetName val="|ШК"/>
      <sheetName val="ШКАФЫ фасады"/>
      <sheetName val="|ШФ"/>
      <sheetName val="|Ф"/>
      <sheetName val="Ручной просчёт"/>
      <sheetName val="|РП"/>
      <sheetName val="Декор.элем."/>
      <sheetName val="|ДЭ"/>
      <sheetName val="Прайс нижние"/>
      <sheetName val="|Д"/>
      <sheetName val="Бланк КЛИЕНТ (2)"/>
      <sheetName val="Бланк ФИНИСТ"/>
      <sheetName val="S1"/>
      <sheetName val="S2"/>
      <sheetName val="S3"/>
      <sheetName val="S4"/>
      <sheetName val="ПРОФИ"/>
      <sheetName val="ПРОФИ_НАСТР"/>
      <sheetName val="Петли"/>
      <sheetName val="Анекдоты"/>
      <sheetName val="Соответствия"/>
      <sheetName val="Деталировка"/>
      <sheetName val="Доплаты"/>
    </sheetNames>
    <sheetDataSet>
      <sheetData sheetId="0" refreshError="1"/>
      <sheetData sheetId="1"/>
      <sheetData sheetId="2" refreshError="1"/>
      <sheetData sheetId="3">
        <row r="3">
          <cell r="B3" t="str">
            <v>партнер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4">
          <cell r="BP4" t="str">
            <v>ХДФ Белая 2,8*2,07</v>
          </cell>
          <cell r="BQ4" t="str">
            <v>HDF001-280</v>
          </cell>
          <cell r="BR4">
            <v>2800</v>
          </cell>
          <cell r="BS4">
            <v>2070</v>
          </cell>
          <cell r="BT4">
            <v>5.7960000000000003</v>
          </cell>
          <cell r="BU4">
            <v>360</v>
          </cell>
          <cell r="FY4" t="str">
            <v>Закаленое стекло М1 (зел.оттенок) - 5 мм + Ф/П - СРОК 25 р.дн!!!</v>
          </cell>
          <cell r="FZ4" t="str">
            <v>PR-FT/SZ5</v>
          </cell>
          <cell r="GA4" t="str">
            <v>м2</v>
          </cell>
          <cell r="GB4">
            <v>7700</v>
          </cell>
        </row>
        <row r="5">
          <cell r="BP5" t="str">
            <v>ХДФ Венге 2,8*2,07</v>
          </cell>
          <cell r="BQ5" t="str">
            <v>HDF003-280</v>
          </cell>
          <cell r="BR5">
            <v>2800</v>
          </cell>
          <cell r="BS5">
            <v>2070</v>
          </cell>
          <cell r="BT5">
            <v>5.7960000000000003</v>
          </cell>
          <cell r="BU5">
            <v>380</v>
          </cell>
          <cell r="CX5" t="str">
            <v>АНТАРЕС 28 мм</v>
          </cell>
          <cell r="CY5" t="str">
            <v>АНТАРЕС_ТАБЛ</v>
          </cell>
          <cell r="CZ5" t="str">
            <v>АНТАРЕС_ЦЕНЫ</v>
          </cell>
          <cell r="DA5" t="str">
            <v>СТОЛ_АНТАРЕС</v>
          </cell>
          <cell r="DB5">
            <v>3</v>
          </cell>
          <cell r="DC5">
            <v>28</v>
          </cell>
          <cell r="DD5">
            <v>3</v>
          </cell>
          <cell r="DE5">
            <v>2</v>
          </cell>
          <cell r="DF5">
            <v>16</v>
          </cell>
          <cell r="DG5">
            <v>2</v>
          </cell>
          <cell r="DH5">
            <v>42</v>
          </cell>
          <cell r="DJ5">
            <v>1</v>
          </cell>
          <cell r="DK5">
            <v>7</v>
          </cell>
          <cell r="FY5" t="str">
            <v>Закаленое стекло Optiwhite (белое) - 5 мм + Ф/П - СРОК 25 р.дн!!!</v>
          </cell>
          <cell r="FZ5" t="str">
            <v>PR-FT/OPZ5</v>
          </cell>
          <cell r="GA5" t="str">
            <v>м2</v>
          </cell>
          <cell r="GB5">
            <v>9850</v>
          </cell>
          <cell r="GO5" t="str">
            <v>7218055/RPL</v>
          </cell>
          <cell r="GP5" t="str">
            <v>Brazilian marble (8055)</v>
          </cell>
          <cell r="GQ5" t="str">
            <v>Плинтус Rehau Perfetto-Line - Brazilian marble (Slotex 8055) /16097891001</v>
          </cell>
          <cell r="GR5" t="str">
            <v>7218055/RPL</v>
          </cell>
          <cell r="GS5" t="str">
            <v>72691115/RPL</v>
          </cell>
          <cell r="GT5" t="str">
            <v>шт</v>
          </cell>
          <cell r="GU5">
            <v>2611</v>
          </cell>
          <cell r="GW5" t="str">
            <v>Алюминий (A-001)</v>
          </cell>
          <cell r="GX5" t="str">
            <v>Плинтус Korner LB15mini - Алюминий (A-001) - 3м</v>
          </cell>
          <cell r="GY5" t="str">
            <v>7210001/15</v>
          </cell>
          <cell r="GZ5" t="str">
            <v>шт</v>
          </cell>
          <cell r="HA5">
            <v>839</v>
          </cell>
        </row>
        <row r="6">
          <cell r="BP6" t="str">
            <v>ХДФ Серое 2,8*2,07</v>
          </cell>
          <cell r="BQ6" t="str">
            <v>HDF004-280</v>
          </cell>
          <cell r="BR6">
            <v>2800</v>
          </cell>
          <cell r="BS6">
            <v>2070</v>
          </cell>
          <cell r="BT6">
            <v>5.7960000000000003</v>
          </cell>
          <cell r="BU6">
            <v>380</v>
          </cell>
          <cell r="CX6" t="str">
            <v>АНТАРЕС 38 мм</v>
          </cell>
          <cell r="CY6" t="str">
            <v>АНТАРЕС_ТАБЛ</v>
          </cell>
          <cell r="CZ6" t="str">
            <v>АНТАРЕС_ЦЕНЫ</v>
          </cell>
          <cell r="DA6" t="str">
            <v>СТОЛ_АНТАРЕС</v>
          </cell>
          <cell r="DB6">
            <v>3</v>
          </cell>
          <cell r="DC6">
            <v>38</v>
          </cell>
          <cell r="DD6">
            <v>3</v>
          </cell>
          <cell r="DE6">
            <v>3</v>
          </cell>
          <cell r="DF6">
            <v>18</v>
          </cell>
          <cell r="DG6">
            <v>2</v>
          </cell>
          <cell r="DH6">
            <v>44</v>
          </cell>
          <cell r="DI6">
            <v>6</v>
          </cell>
          <cell r="DJ6">
            <v>1</v>
          </cell>
          <cell r="DK6">
            <v>7</v>
          </cell>
          <cell r="FY6" t="str">
            <v>Стекло б/цв, 4мм + Ф/П</v>
          </cell>
          <cell r="FZ6" t="str">
            <v>PR-FT/S4</v>
          </cell>
          <cell r="GA6" t="str">
            <v>м2</v>
          </cell>
          <cell r="GB6">
            <v>2850</v>
          </cell>
          <cell r="GO6" t="str">
            <v>7218047/RPL</v>
          </cell>
          <cell r="GP6" t="str">
            <v>Creamy stone (8047)</v>
          </cell>
          <cell r="GQ6" t="str">
            <v>Плинтус Rehau Perfetto-Line - Creamy stone (Slotex 8047) /16089381001</v>
          </cell>
          <cell r="GR6" t="str">
            <v>7218047/RPL</v>
          </cell>
          <cell r="GS6" t="str">
            <v>72698102/RPL</v>
          </cell>
          <cell r="GT6" t="str">
            <v>шт</v>
          </cell>
          <cell r="GU6">
            <v>2611</v>
          </cell>
          <cell r="GW6" t="str">
            <v>Алюминий ПВХ (610)</v>
          </cell>
          <cell r="GX6" t="str">
            <v>Плинтус Korner LB15mini - Алюминий ПВХ (610) - 3м</v>
          </cell>
          <cell r="GY6" t="str">
            <v>7210610/15</v>
          </cell>
          <cell r="GZ6" t="str">
            <v>шт</v>
          </cell>
          <cell r="HA6">
            <v>385</v>
          </cell>
        </row>
        <row r="7">
          <cell r="BP7" t="str">
            <v>ХДФ Ясень Шимо Светлый 2,8*2,07</v>
          </cell>
          <cell r="BQ7" t="str">
            <v>HDF007-280</v>
          </cell>
          <cell r="BR7">
            <v>2800</v>
          </cell>
          <cell r="BS7">
            <v>2070</v>
          </cell>
          <cell r="BT7">
            <v>5.7960000000000003</v>
          </cell>
          <cell r="BU7">
            <v>380</v>
          </cell>
          <cell r="CX7" t="str">
            <v>СЛОТЕКС 40 мм</v>
          </cell>
          <cell r="CY7" t="str">
            <v>СЛОТЕКС_ТАБЛ1</v>
          </cell>
          <cell r="CZ7" t="str">
            <v>СЛОТЕКС_ЦЕНЫ</v>
          </cell>
          <cell r="DA7" t="str">
            <v>СТОЛ_СЛОТЕКС</v>
          </cell>
          <cell r="DB7">
            <v>1</v>
          </cell>
          <cell r="DC7">
            <v>40</v>
          </cell>
          <cell r="DD7">
            <v>3</v>
          </cell>
          <cell r="DE7">
            <v>4</v>
          </cell>
          <cell r="DG7">
            <v>1</v>
          </cell>
          <cell r="DH7">
            <v>16</v>
          </cell>
          <cell r="DI7">
            <v>7</v>
          </cell>
          <cell r="DJ7">
            <v>1</v>
          </cell>
          <cell r="FY7" t="str">
            <v>Стекло б/цв, 5мм + Ф/П</v>
          </cell>
          <cell r="FZ7" t="str">
            <v>PR-FT/S5</v>
          </cell>
          <cell r="GA7" t="str">
            <v>м2</v>
          </cell>
          <cell r="GB7">
            <v>3250</v>
          </cell>
          <cell r="GO7" t="str">
            <v>7218040/RPL</v>
          </cell>
          <cell r="GP7" t="str">
            <v>Crystal marble (8040)</v>
          </cell>
          <cell r="GQ7" t="str">
            <v>Плинтус Rehau Perfetto-Line - Crystal marble (Slotex 8040) /16092671001</v>
          </cell>
          <cell r="GR7" t="str">
            <v>7218040/RPL</v>
          </cell>
          <cell r="GS7" t="str">
            <v>72698170/RPL</v>
          </cell>
          <cell r="GT7" t="str">
            <v>шт</v>
          </cell>
          <cell r="GU7">
            <v>2611</v>
          </cell>
          <cell r="GW7" t="str">
            <v>Белый глянец ПВХ (6056)</v>
          </cell>
          <cell r="GX7" t="str">
            <v>Плинтус Korner LB15mini - Белый глянец ПВХ (6056) - 3м</v>
          </cell>
          <cell r="GY7" t="str">
            <v>7216056/15</v>
          </cell>
          <cell r="GZ7" t="str">
            <v>шт</v>
          </cell>
          <cell r="HA7">
            <v>385</v>
          </cell>
        </row>
        <row r="8">
          <cell r="BP8" t="str">
            <v>ХДФ Ясень Шимо Темный 2,8*2,07</v>
          </cell>
          <cell r="BQ8" t="str">
            <v>HDF008-280</v>
          </cell>
          <cell r="BR8">
            <v>2800</v>
          </cell>
          <cell r="BS8">
            <v>2070</v>
          </cell>
          <cell r="BT8">
            <v>5.7960000000000003</v>
          </cell>
          <cell r="BU8">
            <v>380</v>
          </cell>
          <cell r="CX8" t="str">
            <v>АНТАРЕС 28 мм/ пластик с 2-х сторон</v>
          </cell>
          <cell r="CY8" t="str">
            <v>АНТАРЕС_ТАБЛ</v>
          </cell>
          <cell r="CZ8" t="str">
            <v>АНТАРЕС_ЦЕНЫ</v>
          </cell>
          <cell r="DA8" t="str">
            <v>СТОЛ_АНТАРЕС_2</v>
          </cell>
          <cell r="DB8">
            <v>1</v>
          </cell>
          <cell r="DC8">
            <v>28</v>
          </cell>
          <cell r="DD8">
            <v>3</v>
          </cell>
          <cell r="DE8">
            <v>2</v>
          </cell>
          <cell r="DG8">
            <v>1</v>
          </cell>
          <cell r="DH8">
            <v>42</v>
          </cell>
          <cell r="DJ8">
            <v>3</v>
          </cell>
          <cell r="FY8" t="str">
            <v>Стекло б/цв, 6 мм + Ф/П</v>
          </cell>
          <cell r="FZ8" t="str">
            <v>PR-FT/S6</v>
          </cell>
          <cell r="GA8" t="str">
            <v>м2</v>
          </cell>
          <cell r="GB8">
            <v>3440</v>
          </cell>
          <cell r="GO8" t="str">
            <v>7218056/RPL</v>
          </cell>
          <cell r="GP8" t="str">
            <v>Desert stone (8056)</v>
          </cell>
          <cell r="GQ8" t="str">
            <v>Плинтус Rehau Perfetto-Line - Desert stone (Slotex 8056) /16099481001</v>
          </cell>
          <cell r="GR8" t="str">
            <v>7218056/RPL</v>
          </cell>
          <cell r="GS8" t="str">
            <v>72694129/RPL</v>
          </cell>
          <cell r="GT8" t="str">
            <v>шт</v>
          </cell>
          <cell r="GU8">
            <v>2611</v>
          </cell>
          <cell r="GW8" t="str">
            <v>Белый ПВХ (600)</v>
          </cell>
          <cell r="GX8" t="str">
            <v>Плинтус Korner LB15mini - Белый ПВХ (600) - 3м</v>
          </cell>
          <cell r="GY8" t="str">
            <v>7210600/15</v>
          </cell>
          <cell r="GZ8" t="str">
            <v>шт</v>
          </cell>
          <cell r="HA8">
            <v>385</v>
          </cell>
        </row>
        <row r="9">
          <cell r="CX9" t="str">
            <v>АНТАРЕС 38 мм/ пластик с 2-х сторон</v>
          </cell>
          <cell r="CY9" t="str">
            <v>АНТАРЕС_ТАБЛ</v>
          </cell>
          <cell r="CZ9" t="str">
            <v>АНТАРЕС_ЦЕНЫ</v>
          </cell>
          <cell r="DA9" t="str">
            <v>СТОЛ_АНТАРЕС_2</v>
          </cell>
          <cell r="DB9">
            <v>1</v>
          </cell>
          <cell r="DC9">
            <v>38</v>
          </cell>
          <cell r="DD9">
            <v>3</v>
          </cell>
          <cell r="DE9">
            <v>3</v>
          </cell>
          <cell r="DG9">
            <v>1</v>
          </cell>
          <cell r="DH9">
            <v>44</v>
          </cell>
          <cell r="DI9">
            <v>6</v>
          </cell>
          <cell r="DJ9">
            <v>3</v>
          </cell>
          <cell r="FY9" t="str">
            <v>ХДФ ламинированное 3 мм + Ф/П</v>
          </cell>
          <cell r="FZ9" t="str">
            <v>PR-FT/HDF</v>
          </cell>
          <cell r="GA9" t="str">
            <v>м2</v>
          </cell>
          <cell r="GB9">
            <v>2220</v>
          </cell>
          <cell r="GO9" t="str">
            <v>7218048/RPL</v>
          </cell>
          <cell r="GP9" t="str">
            <v>Frosty marble (8048)</v>
          </cell>
          <cell r="GQ9" t="str">
            <v>Плинтус Rehau Perfetto-Line - Frosty marble (Slotex 8048) /16089391001</v>
          </cell>
          <cell r="GR9" t="str">
            <v>7218048/RPL</v>
          </cell>
          <cell r="GS9" t="str">
            <v>72698138/RPL</v>
          </cell>
          <cell r="GT9" t="str">
            <v>шт</v>
          </cell>
          <cell r="GU9">
            <v>2611</v>
          </cell>
          <cell r="GW9" t="str">
            <v>Дуб сонома ПВХ (6015)</v>
          </cell>
          <cell r="GX9" t="str">
            <v>Плинтус Korner LB15mini - Дуб сонома ПВХ (6015) - 3м</v>
          </cell>
          <cell r="GY9" t="str">
            <v>7216015/15</v>
          </cell>
          <cell r="GZ9" t="str">
            <v>шт</v>
          </cell>
          <cell r="HA9">
            <v>385</v>
          </cell>
        </row>
        <row r="10">
          <cell r="GO10" t="str">
            <v>7218071/RPL</v>
          </cell>
          <cell r="GP10" t="str">
            <v>Grey rustic wood (8071)</v>
          </cell>
          <cell r="GQ10" t="str">
            <v>Плинтус Rehau Perfetto-Line - Grey rustic wood (Slotex 8071) /16091871001</v>
          </cell>
          <cell r="GR10" t="str">
            <v>7218071/RPL</v>
          </cell>
          <cell r="GS10" t="str">
            <v>72698656/RPL</v>
          </cell>
          <cell r="GT10" t="str">
            <v>шт</v>
          </cell>
          <cell r="GU10">
            <v>2611</v>
          </cell>
          <cell r="GW10" t="str">
            <v>Черный глянец ПВХ (619)</v>
          </cell>
          <cell r="GX10" t="str">
            <v>Плинтус Korner LB15mini - Черный глянец ПВХ (619) - 3м</v>
          </cell>
          <cell r="GY10" t="str">
            <v>7210619/15</v>
          </cell>
          <cell r="GZ10" t="str">
            <v>шт</v>
          </cell>
          <cell r="HA10">
            <v>385</v>
          </cell>
        </row>
        <row r="11">
          <cell r="DM11" t="str">
            <v>Аладдин (4082)</v>
          </cell>
          <cell r="DN11">
            <v>4082</v>
          </cell>
          <cell r="DO11">
            <v>2</v>
          </cell>
          <cell r="DP11" t="str">
            <v>Аладдин</v>
          </cell>
          <cell r="DQ11">
            <v>1282</v>
          </cell>
          <cell r="DT11" t="str">
            <v>СА4082-28/600/1U</v>
          </cell>
          <cell r="DU11" t="str">
            <v>Столешница АНТАРЕС - Аладдин (4082) (3000*600*28-1U)</v>
          </cell>
          <cell r="DV11" t="str">
            <v>СА4082-38/600/1U</v>
          </cell>
          <cell r="DW11" t="str">
            <v>Столешница АНТАРЕС - Аладдин (4082) (3000*600*38-1U)</v>
          </cell>
          <cell r="DX11" t="str">
            <v>СА4082-28/600/0U</v>
          </cell>
          <cell r="DY11" t="str">
            <v>Столешница АНТАРЕС без PF - Аладдин (4082) (3000*600*28-0U)</v>
          </cell>
          <cell r="DZ11" t="str">
            <v>СА4082-38/600/0U</v>
          </cell>
          <cell r="EA11" t="str">
            <v>Столешница АНТАРЕС без PF - Аладдин (4082) (3000*600*38-0U)</v>
          </cell>
          <cell r="EB11" t="str">
            <v>СА4082-28/950</v>
          </cell>
          <cell r="EC11" t="str">
            <v>УГОЛ АНТАРЕС - Аладдин (4082) (950*950*28)</v>
          </cell>
          <cell r="ED11" t="str">
            <v>СА4082-38/950</v>
          </cell>
          <cell r="EE11" t="str">
            <v>УГОЛ АНТАРЕС - Аладдин (4082) (950*950*38)</v>
          </cell>
          <cell r="EF11" t="str">
            <v>СА4082-28/xxx/0U</v>
          </cell>
          <cell r="EG11" t="str">
            <v>Столешница АНТАРЕС без PF - Аладдин (4082) (3000*xxx*28-0U)</v>
          </cell>
          <cell r="EH11" t="str">
            <v>СА4082-38/xxx/0U</v>
          </cell>
          <cell r="EI11" t="str">
            <v>Столешница АНТАРЕС без PF - Аладдин (4082) (3000*xxx*38-0U)</v>
          </cell>
          <cell r="EJ11" t="str">
            <v>СА4082-28/xxx/1U</v>
          </cell>
          <cell r="EK11" t="str">
            <v>Столешница АНТАРЕС - Аладдин (4082) (3000*xxx*28-1U)</v>
          </cell>
          <cell r="EL11" t="str">
            <v>СА4082-38/xxx/1U</v>
          </cell>
          <cell r="EM11" t="str">
            <v>Столешница АНТАРЕС - Аладдин (4082) (3000*xxx*38-1U)</v>
          </cell>
          <cell r="EN11" t="str">
            <v>СА4082-28/xxx/2U</v>
          </cell>
          <cell r="EO11" t="str">
            <v>Столешница АНТАРЕС 2xPF- Аладдин (4082) (3000*xxx*28-2U)</v>
          </cell>
          <cell r="EP11" t="str">
            <v>СА4082-38/xxx/2U</v>
          </cell>
          <cell r="EQ11" t="str">
            <v>Столешница АНТАРЕС 2xPF - Аладдин (4082) (3000*xxx*38-2U)</v>
          </cell>
          <cell r="ER11" t="str">
            <v>СА4082-28/600/0U-2СТ</v>
          </cell>
          <cell r="ES11" t="str">
            <v>Столешница АНТАРЕС без PF - Аладдин (4082) (3000*600*28-0U/2х) / пластик с 2-х сторон</v>
          </cell>
          <cell r="ET11" t="str">
            <v>СА4082-38/600/0U-2СТ</v>
          </cell>
          <cell r="EU11" t="str">
            <v>Столешница АНТАРЕС без PF - Аладдин (4082) (3000*600*38-0U/2х) / пластик с 2-х сторон</v>
          </cell>
          <cell r="EV11" t="str">
            <v>СА4082-28/1200/0U-2СТ</v>
          </cell>
          <cell r="EW11" t="str">
            <v>Столешница АНТАРЕС без PF - Аладдин (4082) (3000*1200*28-0U/2х) / пластик с 2-х сторон</v>
          </cell>
          <cell r="EX11" t="str">
            <v>СА4082-28/1200/0U-2СТ</v>
          </cell>
          <cell r="EY11" t="str">
            <v>Столешница АНТАРЕС без PF - Аладдин (4082) (3000*1200*38-0U/2х) / пластик с 2-х сторон</v>
          </cell>
          <cell r="EZ11" t="str">
            <v>ФА4082-600/4</v>
          </cell>
          <cell r="FA11" t="str">
            <v>Пристенная панель АНТАРЕС - Аладдин (4082) (3000*600*4)</v>
          </cell>
          <cell r="FB11" t="str">
            <v>754082-32/СК</v>
          </cell>
          <cell r="FC11" t="str">
            <v>Кромка АНТАРЕС - Аладдин (4082) - 32 мм с/кл</v>
          </cell>
          <cell r="FD11" t="str">
            <v>754082-45/СК</v>
          </cell>
          <cell r="FE11" t="str">
            <v>Кромка АНТАРЕС - Аладдин (4082) - 45 мм с/кл</v>
          </cell>
          <cell r="FG11" t="str">
            <v>Alaska (8076/Pt)</v>
          </cell>
          <cell r="FH11" t="str">
            <v>8076-</v>
          </cell>
          <cell r="FI11">
            <v>3</v>
          </cell>
          <cell r="FJ11" t="str">
            <v>Alaska</v>
          </cell>
          <cell r="FK11" t="str">
            <v>8076/Pt</v>
          </cell>
          <cell r="FN11" t="str">
            <v>С/38076-40/600/1U-30</v>
          </cell>
          <cell r="FO11" t="str">
            <v>Столешница СЛОТЕКС - Alaska (8076/Pt) (3000*600*40-1U)</v>
          </cell>
          <cell r="FP11" t="str">
            <v>С/38076-40/600/1U-42</v>
          </cell>
          <cell r="FQ11" t="str">
            <v>Столешница СЛОТЕКС - Alaska (8076/Pt) (4200*600*40-1U)</v>
          </cell>
          <cell r="FR11" t="str">
            <v>Ф/38076-600/10-30</v>
          </cell>
          <cell r="FS11" t="str">
            <v>Пристенная панель СЛОТЕКС - Alaska (8076/Pt) (3000*600*10)</v>
          </cell>
          <cell r="FT11" t="str">
            <v>Ф/38076-600/10-42</v>
          </cell>
          <cell r="FU11" t="str">
            <v>Пристенная панель СЛОТЕКС - Alaska (8076/Pt) (4200*600*10)</v>
          </cell>
          <cell r="FV11" t="str">
            <v>75/38076-42/СК</v>
          </cell>
          <cell r="FW11" t="str">
            <v>Кромка СЛОТЕКС - Alaska (8076/Pt) - 42 мм с/кл</v>
          </cell>
          <cell r="GO11" t="str">
            <v>7218052/RPL</v>
          </cell>
          <cell r="GP11" t="str">
            <v>Italian marble (8052)</v>
          </cell>
          <cell r="GQ11" t="str">
            <v>Плинтус Rehau Perfetto-Line - Italian marble (Slotex 8052) /16097881001</v>
          </cell>
          <cell r="GR11" t="str">
            <v>7218052/RPL</v>
          </cell>
          <cell r="GS11" t="str">
            <v>72698102/RPL</v>
          </cell>
          <cell r="GT11" t="str">
            <v>шт</v>
          </cell>
          <cell r="GU11">
            <v>2611</v>
          </cell>
          <cell r="GW11" t="str">
            <v>Черный ПВХ (6051)</v>
          </cell>
          <cell r="GX11" t="str">
            <v>Плинтус Korner LB15mini - Черный ПВХ (6051) - 3м</v>
          </cell>
          <cell r="GY11" t="str">
            <v>7216051/15</v>
          </cell>
          <cell r="GZ11" t="str">
            <v>шт</v>
          </cell>
          <cell r="HA11">
            <v>385</v>
          </cell>
        </row>
        <row r="12">
          <cell r="DM12" t="str">
            <v>Аламбра (4026)</v>
          </cell>
          <cell r="DN12">
            <v>4026</v>
          </cell>
          <cell r="DO12">
            <v>1</v>
          </cell>
          <cell r="DP12" t="str">
            <v>Аламбра</v>
          </cell>
          <cell r="DQ12">
            <v>1269</v>
          </cell>
          <cell r="DR12" t="str">
            <v>17/14026-М</v>
          </cell>
          <cell r="DT12" t="str">
            <v>СА4026-28/600/1U</v>
          </cell>
          <cell r="DU12" t="str">
            <v>Столешница АНТАРЕС - Аламбра (4026) (3000*600*28-1U)</v>
          </cell>
          <cell r="DV12" t="str">
            <v>СА4026-38/600/1U</v>
          </cell>
          <cell r="DW12" t="str">
            <v>Столешница АНТАРЕС - Аламбра (4026) (3000*600*38-1U)</v>
          </cell>
          <cell r="DX12" t="str">
            <v>СА4026-28/600/0U</v>
          </cell>
          <cell r="DY12" t="str">
            <v>Столешница АНТАРЕС без PF - Аламбра (4026) (3000*600*28-0U)</v>
          </cell>
          <cell r="DZ12" t="str">
            <v>СА4026-38/600/0U</v>
          </cell>
          <cell r="EA12" t="str">
            <v>Столешница АНТАРЕС без PF - Аламбра (4026) (3000*600*38-0U)</v>
          </cell>
          <cell r="EB12" t="str">
            <v>СА4026-28/950</v>
          </cell>
          <cell r="EC12" t="str">
            <v>УГОЛ АНТАРЕС - Аламбра (4026) (950*950*28)</v>
          </cell>
          <cell r="ED12" t="str">
            <v>СА4026-38/950</v>
          </cell>
          <cell r="EE12" t="str">
            <v>УГОЛ АНТАРЕС - Аламбра (4026) (950*950*38)</v>
          </cell>
          <cell r="EF12" t="str">
            <v>СА4026-28/xxx/0U</v>
          </cell>
          <cell r="EG12" t="str">
            <v>Столешница АНТАРЕС без PF - Аламбра (4026) (3000*xxx*28-0U)</v>
          </cell>
          <cell r="EH12" t="str">
            <v>СА4026-38/xxx/0U</v>
          </cell>
          <cell r="EI12" t="str">
            <v>Столешница АНТАРЕС без PF - Аламбра (4026) (3000*xxx*38-0U)</v>
          </cell>
          <cell r="EJ12" t="str">
            <v>СА4026-28/xxx/1U</v>
          </cell>
          <cell r="EK12" t="str">
            <v>Столешница АНТАРЕС - Аламбра (4026) (3000*xxx*28-1U)</v>
          </cell>
          <cell r="EL12" t="str">
            <v>СА4026-38/xxx/1U</v>
          </cell>
          <cell r="EM12" t="str">
            <v>Столешница АНТАРЕС - Аламбра (4026) (3000*xxx*38-1U)</v>
          </cell>
          <cell r="EN12" t="str">
            <v>СА4026-28/xxx/2U</v>
          </cell>
          <cell r="EO12" t="str">
            <v>Столешница АНТАРЕС 2xPF- Аламбра (4026) (3000*xxx*28-2U)</v>
          </cell>
          <cell r="EP12" t="str">
            <v>СА4026-38/xxx/2U</v>
          </cell>
          <cell r="EQ12" t="str">
            <v>Столешница АНТАРЕС 2xPF - Аламбра (4026) (3000*xxx*38-2U)</v>
          </cell>
          <cell r="ER12" t="str">
            <v>СА4026-28/600/0U-2СТ</v>
          </cell>
          <cell r="ES12" t="str">
            <v>Столешница АНТАРЕС без PF - Аламбра (4026) (3000*600*28-0U/2х) / пластик с 2-х сторон</v>
          </cell>
          <cell r="ET12" t="str">
            <v>СА4026-38/600/0U-2СТ</v>
          </cell>
          <cell r="EU12" t="str">
            <v>Столешница АНТАРЕС без PF - Аламбра (4026) (3000*600*38-0U/2х) / пластик с 2-х сторон</v>
          </cell>
          <cell r="EV12" t="str">
            <v>СА4026-28/1200/0U-2СТ</v>
          </cell>
          <cell r="EW12" t="str">
            <v>Столешница АНТАРЕС без PF - Аламбра (4026) (3000*1200*28-0U/2х) / пластик с 2-х сторон</v>
          </cell>
          <cell r="EX12" t="str">
            <v>СА4026-28/1200/0U-2СТ</v>
          </cell>
          <cell r="EY12" t="str">
            <v>Столешница АНТАРЕС без PF - Аламбра (4026) (3000*1200*38-0U/2х) / пластик с 2-х сторон</v>
          </cell>
          <cell r="EZ12" t="str">
            <v>ФА4026-600/4</v>
          </cell>
          <cell r="FA12" t="str">
            <v>Пристенная панель АНТАРЕС - Аламбра (4026) (3000*600*4)</v>
          </cell>
          <cell r="FB12" t="str">
            <v>754026-32/СК</v>
          </cell>
          <cell r="FC12" t="str">
            <v>Кромка АНТАРЕС - Аламбра (4026) - 32 мм с/кл</v>
          </cell>
          <cell r="FD12" t="str">
            <v>754026-45/СК</v>
          </cell>
          <cell r="FE12" t="str">
            <v>Кромка АНТАРЕС - Аламбра (4026) - 45 мм с/кл</v>
          </cell>
          <cell r="FG12" t="str">
            <v>Arctic oak (8074/Rw)</v>
          </cell>
          <cell r="FH12" t="str">
            <v>8074-</v>
          </cell>
          <cell r="FI12">
            <v>3</v>
          </cell>
          <cell r="FJ12" t="str">
            <v>Arctic oak</v>
          </cell>
          <cell r="FK12" t="str">
            <v>8074/Rw</v>
          </cell>
          <cell r="FN12" t="str">
            <v>С/38074-40/600/1U-30</v>
          </cell>
          <cell r="FO12" t="str">
            <v>Столешница СЛОТЕКС - Arctic oak (8074/Rw) (3000*600*40-1U)</v>
          </cell>
          <cell r="FP12" t="str">
            <v>С/38074-40/600/1U-42</v>
          </cell>
          <cell r="FQ12" t="str">
            <v>Столешница СЛОТЕКС - Arctic oak (8074/Rw) (4200*600*40-1U)</v>
          </cell>
          <cell r="FR12" t="str">
            <v>Ф/38074-600/10-30</v>
          </cell>
          <cell r="FS12" t="str">
            <v>Пристенная панель СЛОТЕКС - Arctic oak (8074/Rw) (3000*600*10)</v>
          </cell>
          <cell r="FT12" t="str">
            <v>Ф/38074-600/10-42</v>
          </cell>
          <cell r="FU12" t="str">
            <v>Пристенная панель СЛОТЕКС - Arctic oak (8074/Rw) (4200*600*10)</v>
          </cell>
          <cell r="FV12" t="str">
            <v>75/38074-42/СК</v>
          </cell>
          <cell r="FW12" t="str">
            <v>Кромка СЛОТЕКС - Arctic oak (8074/Rw) - 42 мм с/кл</v>
          </cell>
          <cell r="GO12" t="str">
            <v>7218041/RPL</v>
          </cell>
          <cell r="GP12" t="str">
            <v>Limestone (8041)</v>
          </cell>
          <cell r="GQ12" t="str">
            <v>Плинтус Rehau Perfetto-Line - Limestone (Slotex 8041) /16089491001</v>
          </cell>
          <cell r="GR12" t="str">
            <v>7218041/RPL</v>
          </cell>
          <cell r="GS12" t="str">
            <v>72698102/RPL</v>
          </cell>
          <cell r="GT12" t="str">
            <v>шт</v>
          </cell>
          <cell r="GU12">
            <v>2611</v>
          </cell>
        </row>
        <row r="13">
          <cell r="DM13" t="str">
            <v>Аламбра Глянец (4)</v>
          </cell>
          <cell r="DN13">
            <v>4</v>
          </cell>
          <cell r="DO13">
            <v>3</v>
          </cell>
          <cell r="DP13" t="str">
            <v>Аламбра Глянец</v>
          </cell>
          <cell r="DQ13">
            <v>1269</v>
          </cell>
          <cell r="DT13" t="str">
            <v>СА4-28/600/1U</v>
          </cell>
          <cell r="DU13" t="str">
            <v>Столешница АНТАРЕС - Аламбра Глянец (4) (3000*600*28-1U)</v>
          </cell>
          <cell r="DV13" t="str">
            <v>СА4-38/600/1U</v>
          </cell>
          <cell r="DW13" t="str">
            <v>Столешница АНТАРЕС - Аламбра Глянец (4) (3000*600*38-1U)</v>
          </cell>
          <cell r="DX13" t="str">
            <v>СА4-28/600/0U</v>
          </cell>
          <cell r="DY13" t="str">
            <v>Столешница АНТАРЕС без PF - Аламбра Глянец (4) (3000*600*28-0U)</v>
          </cell>
          <cell r="DZ13" t="str">
            <v>СА4-38/600/0U</v>
          </cell>
          <cell r="EA13" t="str">
            <v>Столешница АНТАРЕС без PF - Аламбра Глянец (4) (3000*600*38-0U)</v>
          </cell>
          <cell r="EB13" t="str">
            <v>СА4-28/950</v>
          </cell>
          <cell r="EC13" t="str">
            <v>УГОЛ АНТАРЕС - Аламбра Глянец (4) (950*950*28)</v>
          </cell>
          <cell r="ED13" t="str">
            <v>СА4-38/950</v>
          </cell>
          <cell r="EE13" t="str">
            <v>УГОЛ АНТАРЕС - Аламбра Глянец (4) (950*950*38)</v>
          </cell>
          <cell r="EF13" t="str">
            <v>СА4-28/xxx/0U</v>
          </cell>
          <cell r="EG13" t="str">
            <v>Столешница АНТАРЕС без PF - Аламбра Глянец (4) (3000*xxx*28-0U)</v>
          </cell>
          <cell r="EH13" t="str">
            <v>СА4-38/xxx/0U</v>
          </cell>
          <cell r="EI13" t="str">
            <v>Столешница АНТАРЕС без PF - Аламбра Глянец (4) (3000*xxx*38-0U)</v>
          </cell>
          <cell r="EJ13" t="str">
            <v>СА4-28/xxx/1U</v>
          </cell>
          <cell r="EK13" t="str">
            <v>Столешница АНТАРЕС - Аламбра Глянец (4) (3000*xxx*28-1U)</v>
          </cell>
          <cell r="EL13" t="str">
            <v>СА4-38/xxx/1U</v>
          </cell>
          <cell r="EM13" t="str">
            <v>Столешница АНТАРЕС - Аламбра Глянец (4) (3000*xxx*38-1U)</v>
          </cell>
          <cell r="EN13" t="str">
            <v>СА4-28/xxx/2U</v>
          </cell>
          <cell r="EO13" t="str">
            <v>Столешница АНТАРЕС 2xPF- Аламбра Глянец (4) (3000*xxx*28-2U)</v>
          </cell>
          <cell r="EP13" t="str">
            <v>СА4-38/xxx/2U</v>
          </cell>
          <cell r="EQ13" t="str">
            <v>Столешница АНТАРЕС 2xPF - Аламбра Глянец (4) (3000*xxx*38-2U)</v>
          </cell>
          <cell r="ER13" t="str">
            <v>СА4-28/600/0U-2СТ</v>
          </cell>
          <cell r="ES13" t="str">
            <v>Столешница АНТАРЕС без PF - Аламбра Глянец (4) (3000*600*28-0U/2х) / пластик с 2-х сторон</v>
          </cell>
          <cell r="ET13" t="str">
            <v>СА4-38/600/0U-2СТ</v>
          </cell>
          <cell r="EU13" t="str">
            <v>Столешница АНТАРЕС без PF - Аламбра Глянец (4) (3000*600*38-0U/2х) / пластик с 2-х сторон</v>
          </cell>
          <cell r="EV13" t="str">
            <v>СА4-28/1200/0U-2СТ</v>
          </cell>
          <cell r="EW13" t="str">
            <v>Столешница АНТАРЕС без PF - Аламбра Глянец (4) (3000*1200*28-0U/2х) / пластик с 2-х сторон</v>
          </cell>
          <cell r="EX13" t="str">
            <v>СА4-28/1200/0U-2СТ</v>
          </cell>
          <cell r="EY13" t="str">
            <v>Столешница АНТАРЕС без PF - Аламбра Глянец (4) (3000*1200*38-0U/2х) / пластик с 2-х сторон</v>
          </cell>
          <cell r="EZ13" t="str">
            <v>ФА4-600/4</v>
          </cell>
          <cell r="FA13" t="str">
            <v>Пристенная панель АНТАРЕС - Аламбра Глянец (4) (3000*600*4)</v>
          </cell>
          <cell r="FB13" t="str">
            <v>754-32/СК</v>
          </cell>
          <cell r="FC13" t="str">
            <v>Кромка АНТАРЕС - Аламбра Глянец (4) - 32 мм с/кл</v>
          </cell>
          <cell r="FD13" t="str">
            <v>754-45/СК</v>
          </cell>
          <cell r="FE13" t="str">
            <v>Кромка АНТАРЕС - Аламбра Глянец (4) - 45 мм с/кл</v>
          </cell>
          <cell r="FG13" t="str">
            <v>Barn Wood (8078/Rw)</v>
          </cell>
          <cell r="FH13" t="str">
            <v>8078-</v>
          </cell>
          <cell r="FI13">
            <v>3</v>
          </cell>
          <cell r="FJ13" t="str">
            <v>Barn Wood</v>
          </cell>
          <cell r="FK13" t="str">
            <v>8078/Rw</v>
          </cell>
          <cell r="FN13" t="str">
            <v>С/38078-40/600/1U-30</v>
          </cell>
          <cell r="FO13" t="str">
            <v>Столешница СЛОТЕКС - Barn Wood (8078/Rw) (3000*600*40-1U)</v>
          </cell>
          <cell r="FP13" t="str">
            <v>С/38078-40/600/1U-42</v>
          </cell>
          <cell r="FQ13" t="str">
            <v>Столешница СЛОТЕКС - Barn Wood (8078/Rw) (4200*600*40-1U)</v>
          </cell>
          <cell r="FR13" t="str">
            <v>Ф/38078-600/10-30</v>
          </cell>
          <cell r="FS13" t="str">
            <v>Пристенная панель СЛОТЕКС - Barn Wood (8078/Rw) (3000*600*10)</v>
          </cell>
          <cell r="FT13" t="str">
            <v>Ф/38078-600/10-42</v>
          </cell>
          <cell r="FU13" t="str">
            <v>Пристенная панель СЛОТЕКС - Barn Wood (8078/Rw) (4200*600*10)</v>
          </cell>
          <cell r="FV13" t="str">
            <v>75/38078-42/СК</v>
          </cell>
          <cell r="FW13" t="str">
            <v>Кромка СЛОТЕКС - Barn Wood (8078/Rw) - 42 мм с/кл</v>
          </cell>
          <cell r="FY13" t="str">
            <v>шлифовка торца - стекло, зеркало 4-5мм - прямолинейно</v>
          </cell>
          <cell r="GO13" t="str">
            <v>7212631/RPL</v>
          </cell>
          <cell r="GP13" t="str">
            <v>Marino (2631)</v>
          </cell>
          <cell r="GQ13" t="str">
            <v>Плинтус Rehau Perfetto-Line - Marino (Slotex 2631) /16073161001</v>
          </cell>
          <cell r="GR13" t="str">
            <v>7212631/RPL</v>
          </cell>
          <cell r="GS13" t="str">
            <v>72696138/RPL</v>
          </cell>
          <cell r="GT13" t="str">
            <v>шт</v>
          </cell>
          <cell r="GU13">
            <v>2611</v>
          </cell>
        </row>
        <row r="14">
          <cell r="DM14" t="str">
            <v>Аламбра темная (4035/S)</v>
          </cell>
          <cell r="DN14" t="str">
            <v>4035/S</v>
          </cell>
          <cell r="DO14">
            <v>1</v>
          </cell>
          <cell r="DP14" t="str">
            <v>Аламбра темная</v>
          </cell>
          <cell r="DQ14">
            <v>1268</v>
          </cell>
          <cell r="DR14" t="str">
            <v>17/14035-М</v>
          </cell>
          <cell r="DT14" t="str">
            <v>СА4035/S-28/600/1U</v>
          </cell>
          <cell r="DU14" t="str">
            <v>Столешница АНТАРЕС - Аламбра темная (4035/S) (3000*600*28-1U)</v>
          </cell>
          <cell r="DV14" t="str">
            <v>СА4035/S-38/600/1U</v>
          </cell>
          <cell r="DW14" t="str">
            <v>Столешница АНТАРЕС - Аламбра темная (4035/S) (3000*600*38-1U)</v>
          </cell>
          <cell r="DX14" t="str">
            <v>СА4035/S-28/600/0U</v>
          </cell>
          <cell r="DY14" t="str">
            <v>Столешница АНТАРЕС без PF - Аламбра темная (4035/S) (3000*600*28-0U)</v>
          </cell>
          <cell r="DZ14" t="str">
            <v>СА4035/S-38/600/0U</v>
          </cell>
          <cell r="EA14" t="str">
            <v>Столешница АНТАРЕС без PF - Аламбра темная (4035/S) (3000*600*38-0U)</v>
          </cell>
          <cell r="EB14" t="str">
            <v>СА4035/S-28/950</v>
          </cell>
          <cell r="EC14" t="str">
            <v>УГОЛ АНТАРЕС - Аламбра темная (4035/S) (950*950*28)</v>
          </cell>
          <cell r="ED14" t="str">
            <v>СА4035/S-38/950</v>
          </cell>
          <cell r="EE14" t="str">
            <v>УГОЛ АНТАРЕС - Аламбра темная (4035/S) (950*950*38)</v>
          </cell>
          <cell r="EF14" t="str">
            <v>СА4035/S-28/xxx/0U</v>
          </cell>
          <cell r="EG14" t="str">
            <v>Столешница АНТАРЕС без PF - Аламбра темная (4035/S) (3000*xxx*28-0U)</v>
          </cell>
          <cell r="EH14" t="str">
            <v>СА4035/S-38/xxx/0U</v>
          </cell>
          <cell r="EI14" t="str">
            <v>Столешница АНТАРЕС без PF - Аламбра темная (4035/S) (3000*xxx*38-0U)</v>
          </cell>
          <cell r="EJ14" t="str">
            <v>СА4035/S-28/xxx/1U</v>
          </cell>
          <cell r="EK14" t="str">
            <v>Столешница АНТАРЕС - Аламбра темная (4035/S) (3000*xxx*28-1U)</v>
          </cell>
          <cell r="EL14" t="str">
            <v>СА4035/S-38/xxx/1U</v>
          </cell>
          <cell r="EM14" t="str">
            <v>Столешница АНТАРЕС - Аламбра темная (4035/S) (3000*xxx*38-1U)</v>
          </cell>
          <cell r="EN14" t="str">
            <v>СА4035/S-28/xxx/2U</v>
          </cell>
          <cell r="EO14" t="str">
            <v>Столешница АНТАРЕС 2xPF- Аламбра темная (4035/S) (3000*xxx*28-2U)</v>
          </cell>
          <cell r="EP14" t="str">
            <v>СА4035/S-38/xxx/2U</v>
          </cell>
          <cell r="EQ14" t="str">
            <v>Столешница АНТАРЕС 2xPF - Аламбра темная (4035/S) (3000*xxx*38-2U)</v>
          </cell>
          <cell r="ER14" t="str">
            <v>СА4035/S-28/600/0U-2СТ</v>
          </cell>
          <cell r="ES14" t="str">
            <v>Столешница АНТАРЕС без PF - Аламбра темная (4035/S) (3000*600*28-0U/2х) / пластик с 2-х сторон</v>
          </cell>
          <cell r="ET14" t="str">
            <v>СА4035/S-38/600/0U-2СТ</v>
          </cell>
          <cell r="EU14" t="str">
            <v>Столешница АНТАРЕС без PF - Аламбра темная (4035/S) (3000*600*38-0U/2х) / пластик с 2-х сторон</v>
          </cell>
          <cell r="EV14" t="str">
            <v>СА4035/S-28/1200/0U-2СТ</v>
          </cell>
          <cell r="EW14" t="str">
            <v>Столешница АНТАРЕС без PF - Аламбра темная (4035/S) (3000*1200*28-0U/2х) / пластик с 2-х сторон</v>
          </cell>
          <cell r="EX14" t="str">
            <v>СА4035/S-28/1200/0U-2СТ</v>
          </cell>
          <cell r="EY14" t="str">
            <v>Столешница АНТАРЕС без PF - Аламбра темная (4035/S) (3000*1200*38-0U/2х) / пластик с 2-х сторон</v>
          </cell>
          <cell r="EZ14" t="str">
            <v>ФА4035/S-600/4</v>
          </cell>
          <cell r="FA14" t="str">
            <v>Пристенная панель АНТАРЕС - Аламбра темная (4035/S) (3000*600*4)</v>
          </cell>
          <cell r="FB14" t="str">
            <v>754035/S-32/СК</v>
          </cell>
          <cell r="FC14" t="str">
            <v>Кромка АНТАРЕС - Аламбра темная (4035/S) - 32 мм с/кл</v>
          </cell>
          <cell r="FD14" t="str">
            <v>754035/S-45/СК</v>
          </cell>
          <cell r="FE14" t="str">
            <v>Кромка АНТАРЕС - Аламбра темная (4035/S) - 45 мм с/кл</v>
          </cell>
          <cell r="FG14" t="str">
            <v>Brazilian marble (8055/SL)</v>
          </cell>
          <cell r="FH14" t="str">
            <v>8055-</v>
          </cell>
          <cell r="FI14">
            <v>3</v>
          </cell>
          <cell r="FJ14" t="str">
            <v>Brazilian marble</v>
          </cell>
          <cell r="FK14" t="str">
            <v>8055/SL</v>
          </cell>
          <cell r="FL14" t="str">
            <v>7218055/RPL</v>
          </cell>
          <cell r="FM14" t="str">
            <v>17/38055</v>
          </cell>
          <cell r="FN14" t="str">
            <v>С/38055-40/600/1U-30</v>
          </cell>
          <cell r="FO14" t="str">
            <v>Столешница СЛОТЕКС - Brazilian marble (8055/SL) (3000*600*40-1U)</v>
          </cell>
          <cell r="FP14" t="str">
            <v>С/38055-40/600/1U-42</v>
          </cell>
          <cell r="FQ14" t="str">
            <v>Столешница СЛОТЕКС - Brazilian marble (8055/SL) (4200*600*40-1U)</v>
          </cell>
          <cell r="FR14" t="str">
            <v>Ф/38055-600/10-30</v>
          </cell>
          <cell r="FS14" t="str">
            <v>Пристенная панель СЛОТЕКС - Brazilian marble (8055/SL) (3000*600*10)</v>
          </cell>
          <cell r="FT14" t="str">
            <v>Ф/38055-600/10-42</v>
          </cell>
          <cell r="FU14" t="str">
            <v>Пристенная панель СЛОТЕКС - Brazilian marble (8055/SL) (4200*600*10)</v>
          </cell>
          <cell r="FV14" t="str">
            <v>75/38055-42/СК</v>
          </cell>
          <cell r="FW14" t="str">
            <v>Кромка СЛОТЕКС - Brazilian marble (8055/SL) - 42 мм с/кл</v>
          </cell>
          <cell r="FY14" t="str">
            <v>шлифовка торца - стекло, зеркало 6мм - прямолинейно</v>
          </cell>
          <cell r="GO14" t="str">
            <v>7218053/RPL</v>
          </cell>
          <cell r="GP14" t="str">
            <v>Mystic marble (8053)</v>
          </cell>
          <cell r="GQ14" t="str">
            <v>Плинтус Rehau Perfetto-Line - Mystic marble (Slotex 8053) /16099451001</v>
          </cell>
          <cell r="GR14" t="str">
            <v>7218053/RPL</v>
          </cell>
          <cell r="GS14" t="str">
            <v>72698151/RPL</v>
          </cell>
          <cell r="GT14" t="str">
            <v>шт</v>
          </cell>
          <cell r="GU14">
            <v>2611</v>
          </cell>
          <cell r="GW14" t="str">
            <v>Алюминий (A-001)</v>
          </cell>
          <cell r="GX14" t="str">
            <v>К-кт заглушек и углов к плинтусу Korner LB15mini - Алюминий (A-001)</v>
          </cell>
          <cell r="GY14" t="str">
            <v>7250001/15</v>
          </cell>
          <cell r="GZ14" t="str">
            <v>к-кт</v>
          </cell>
          <cell r="HA14">
            <v>139</v>
          </cell>
        </row>
        <row r="15">
          <cell r="DM15" t="str">
            <v>Аламбра темная Глянец (4035/Г)</v>
          </cell>
          <cell r="DN15" t="str">
            <v>4035/Г</v>
          </cell>
          <cell r="DO15">
            <v>3</v>
          </cell>
          <cell r="DP15" t="str">
            <v>Аламбра темная Глянец</v>
          </cell>
          <cell r="DQ15">
            <v>1268</v>
          </cell>
          <cell r="DT15" t="str">
            <v>СА4035/Г-28/600/1U</v>
          </cell>
          <cell r="DU15" t="str">
            <v>Столешница АНТАРЕС - Аламбра темная Глянец (4035/Г) (3000*600*28-1U)</v>
          </cell>
          <cell r="DV15" t="str">
            <v>СА4035/Г-38/600/1U</v>
          </cell>
          <cell r="DW15" t="str">
            <v>Столешница АНТАРЕС - Аламбра темная Глянец (4035/Г) (3000*600*38-1U)</v>
          </cell>
          <cell r="DX15" t="str">
            <v>СА4035/Г-28/600/0U</v>
          </cell>
          <cell r="DY15" t="str">
            <v>Столешница АНТАРЕС без PF - Аламбра темная Глянец (4035/Г) (3000*600*28-0U)</v>
          </cell>
          <cell r="DZ15" t="str">
            <v>СА4035/Г-38/600/0U</v>
          </cell>
          <cell r="EA15" t="str">
            <v>Столешница АНТАРЕС без PF - Аламбра темная Глянец (4035/Г) (3000*600*38-0U)</v>
          </cell>
          <cell r="EB15" t="str">
            <v>СА4035/Г-28/950</v>
          </cell>
          <cell r="EC15" t="str">
            <v>УГОЛ АНТАРЕС - Аламбра темная Глянец (4035/Г) (950*950*28)</v>
          </cell>
          <cell r="ED15" t="str">
            <v>СА4035/Г-38/950</v>
          </cell>
          <cell r="EE15" t="str">
            <v>УГОЛ АНТАРЕС - Аламбра темная Глянец (4035/Г) (950*950*38)</v>
          </cell>
          <cell r="EF15" t="str">
            <v>СА4035/Г-28/xxx/0U</v>
          </cell>
          <cell r="EG15" t="str">
            <v>Столешница АНТАРЕС без PF - Аламбра темная Глянец (4035/Г) (3000*xxx*28-0U)</v>
          </cell>
          <cell r="EH15" t="str">
            <v>СА4035/Г-38/xxx/0U</v>
          </cell>
          <cell r="EI15" t="str">
            <v>Столешница АНТАРЕС без PF - Аламбра темная Глянец (4035/Г) (3000*xxx*38-0U)</v>
          </cell>
          <cell r="EJ15" t="str">
            <v>СА4035/Г-28/xxx/1U</v>
          </cell>
          <cell r="EK15" t="str">
            <v>Столешница АНТАРЕС - Аламбра темная Глянец (4035/Г) (3000*xxx*28-1U)</v>
          </cell>
          <cell r="EL15" t="str">
            <v>СА4035/Г-38/xxx/1U</v>
          </cell>
          <cell r="EM15" t="str">
            <v>Столешница АНТАРЕС - Аламбра темная Глянец (4035/Г) (3000*xxx*38-1U)</v>
          </cell>
          <cell r="EN15" t="str">
            <v>СА4035/Г-28/xxx/2U</v>
          </cell>
          <cell r="EO15" t="str">
            <v>Столешница АНТАРЕС 2xPF- Аламбра темная Глянец (4035/Г) (3000*xxx*28-2U)</v>
          </cell>
          <cell r="EP15" t="str">
            <v>СА4035/Г-38/xxx/2U</v>
          </cell>
          <cell r="EQ15" t="str">
            <v>Столешница АНТАРЕС 2xPF - Аламбра темная Глянец (4035/Г) (3000*xxx*38-2U)</v>
          </cell>
          <cell r="ER15" t="str">
            <v>СА4035/Г-28/600/0U-2СТ</v>
          </cell>
          <cell r="ES15" t="str">
            <v>Столешница АНТАРЕС без PF - Аламбра темная Глянец (4035/Г) (3000*600*28-0U/2х) / пластик с 2-х сторон</v>
          </cell>
          <cell r="ET15" t="str">
            <v>СА4035/Г-38/600/0U-2СТ</v>
          </cell>
          <cell r="EU15" t="str">
            <v>Столешница АНТАРЕС без PF - Аламбра темная Глянец (4035/Г) (3000*600*38-0U/2х) / пластик с 2-х сторон</v>
          </cell>
          <cell r="EV15" t="str">
            <v>СА4035/Г-28/1200/0U-2СТ</v>
          </cell>
          <cell r="EW15" t="str">
            <v>Столешница АНТАРЕС без PF - Аламбра темная Глянец (4035/Г) (3000*1200*28-0U/2х) / пластик с 2-х сторон</v>
          </cell>
          <cell r="EX15" t="str">
            <v>СА4035/Г-28/1200/0U-2СТ</v>
          </cell>
          <cell r="EY15" t="str">
            <v>Столешница АНТАРЕС без PF - Аламбра темная Глянец (4035/Г) (3000*1200*38-0U/2х) / пластик с 2-х сторон</v>
          </cell>
          <cell r="EZ15" t="str">
            <v>ФА4035/Г-600/4</v>
          </cell>
          <cell r="FA15" t="str">
            <v>Пристенная панель АНТАРЕС - Аламбра темная Глянец (4035/Г) (3000*600*4)</v>
          </cell>
          <cell r="FB15" t="str">
            <v>754035/Г-32/СК</v>
          </cell>
          <cell r="FC15" t="str">
            <v>Кромка АНТАРЕС - Аламбра темная Глянец (4035/Г) - 32 мм с/кл</v>
          </cell>
          <cell r="FD15" t="str">
            <v>754035/Г-45/СК</v>
          </cell>
          <cell r="FE15" t="str">
            <v>Кромка АНТАРЕС - Аламбра темная Глянец (4035/Г) - 45 мм с/кл</v>
          </cell>
          <cell r="FG15" t="str">
            <v>Creamy stone (8047/SL)</v>
          </cell>
          <cell r="FH15" t="str">
            <v>8047-</v>
          </cell>
          <cell r="FI15">
            <v>3</v>
          </cell>
          <cell r="FJ15" t="str">
            <v>Creamy stone</v>
          </cell>
          <cell r="FK15" t="str">
            <v>8047/SL</v>
          </cell>
          <cell r="FL15" t="str">
            <v>7218047/RPL</v>
          </cell>
          <cell r="FM15" t="str">
            <v>17/38047</v>
          </cell>
          <cell r="FN15" t="str">
            <v>С/38047-40/600/1U-30</v>
          </cell>
          <cell r="FO15" t="str">
            <v>Столешница СЛОТЕКС - Creamy stone (8047/SL) (3000*600*40-1U)</v>
          </cell>
          <cell r="FP15" t="str">
            <v>С/38047-40/600/1U-42</v>
          </cell>
          <cell r="FQ15" t="str">
            <v>Столешница СЛОТЕКС - Creamy stone (8047/SL) (4200*600*40-1U)</v>
          </cell>
          <cell r="FR15" t="str">
            <v>Ф/38047-600/10-30</v>
          </cell>
          <cell r="FS15" t="str">
            <v>Пристенная панель СЛОТЕКС - Creamy stone (8047/SL) (3000*600*10)</v>
          </cell>
          <cell r="FT15" t="str">
            <v>Ф/38047-600/10-42</v>
          </cell>
          <cell r="FU15" t="str">
            <v>Пристенная панель СЛОТЕКС - Creamy stone (8047/SL) (4200*600*10)</v>
          </cell>
          <cell r="FV15" t="str">
            <v>75/38047-42/СК</v>
          </cell>
          <cell r="FW15" t="str">
            <v>Кромка СЛОТЕКС - Creamy stone (8047/SL) - 42 мм с/кл</v>
          </cell>
          <cell r="FY15" t="str">
            <v>полировка торца - стекло, зеркало 4-5мм - прямолинейно</v>
          </cell>
          <cell r="GO15" t="str">
            <v>7218070/RPL</v>
          </cell>
          <cell r="GP15" t="str">
            <v>Rustic wood (8070)</v>
          </cell>
          <cell r="GQ15" t="str">
            <v>Плинтус Rehau Perfetto-Line - Rustic wood (Slotex 8070) /16089371001</v>
          </cell>
          <cell r="GR15" t="str">
            <v>7218070/RPL</v>
          </cell>
          <cell r="GS15" t="str">
            <v>72696102/RPL</v>
          </cell>
          <cell r="GT15" t="str">
            <v>шт</v>
          </cell>
          <cell r="GU15">
            <v>2611</v>
          </cell>
          <cell r="GW15" t="str">
            <v>Алюминий ПВХ (610)</v>
          </cell>
          <cell r="GX15" t="str">
            <v>К-кт заглушек и углов к плинтусу Korner LB15mini - Алюминий ПВХ (610)</v>
          </cell>
          <cell r="GY15" t="str">
            <v>7250610/15</v>
          </cell>
          <cell r="GZ15" t="str">
            <v>к-кт</v>
          </cell>
          <cell r="HA15">
            <v>139</v>
          </cell>
        </row>
        <row r="16">
          <cell r="DM16" t="str">
            <v>Аландия СЛЮДА (805)</v>
          </cell>
          <cell r="DN16">
            <v>805</v>
          </cell>
          <cell r="DO16">
            <v>2</v>
          </cell>
          <cell r="DP16" t="str">
            <v>Аландия СЛЮДА</v>
          </cell>
          <cell r="DQ16">
            <v>1239</v>
          </cell>
          <cell r="DT16" t="str">
            <v>СА805-28/600/1U</v>
          </cell>
          <cell r="DU16" t="str">
            <v>Столешница АНТАРЕС - Аландия СЛЮДА (805) (3000*600*28-1U)</v>
          </cell>
          <cell r="DV16" t="str">
            <v>СА805-38/600/1U</v>
          </cell>
          <cell r="DW16" t="str">
            <v>Столешница АНТАРЕС - Аландия СЛЮДА (805) (3000*600*38-1U)</v>
          </cell>
          <cell r="DX16" t="str">
            <v>СА805-28/600/0U</v>
          </cell>
          <cell r="DY16" t="str">
            <v>Столешница АНТАРЕС без PF - Аландия СЛЮДА (805) (3000*600*28-0U)</v>
          </cell>
          <cell r="DZ16" t="str">
            <v>СА805-38/600/0U</v>
          </cell>
          <cell r="EA16" t="str">
            <v>Столешница АНТАРЕС без PF - Аландия СЛЮДА (805) (3000*600*38-0U)</v>
          </cell>
          <cell r="EB16" t="str">
            <v>СА805-28/950</v>
          </cell>
          <cell r="EC16" t="str">
            <v>УГОЛ АНТАРЕС - Аландия СЛЮДА (805) (950*950*28)</v>
          </cell>
          <cell r="ED16" t="str">
            <v>СА805-38/950</v>
          </cell>
          <cell r="EE16" t="str">
            <v>УГОЛ АНТАРЕС - Аландия СЛЮДА (805) (950*950*38)</v>
          </cell>
          <cell r="EF16" t="str">
            <v>СА805-28/xxx/0U</v>
          </cell>
          <cell r="EG16" t="str">
            <v>Столешница АНТАРЕС без PF - Аландия СЛЮДА (805) (3000*xxx*28-0U)</v>
          </cell>
          <cell r="EH16" t="str">
            <v>СА805-38/xxx/0U</v>
          </cell>
          <cell r="EI16" t="str">
            <v>Столешница АНТАРЕС без PF - Аландия СЛЮДА (805) (3000*xxx*38-0U)</v>
          </cell>
          <cell r="EJ16" t="str">
            <v>СА805-28/xxx/1U</v>
          </cell>
          <cell r="EK16" t="str">
            <v>Столешница АНТАРЕС - Аландия СЛЮДА (805) (3000*xxx*28-1U)</v>
          </cell>
          <cell r="EL16" t="str">
            <v>СА805-38/xxx/1U</v>
          </cell>
          <cell r="EM16" t="str">
            <v>Столешница АНТАРЕС - Аландия СЛЮДА (805) (3000*xxx*38-1U)</v>
          </cell>
          <cell r="EN16" t="str">
            <v>СА805-28/xxx/2U</v>
          </cell>
          <cell r="EO16" t="str">
            <v>Столешница АНТАРЕС 2xPF- Аландия СЛЮДА (805) (3000*xxx*28-2U)</v>
          </cell>
          <cell r="EP16" t="str">
            <v>СА805-38/xxx/2U</v>
          </cell>
          <cell r="EQ16" t="str">
            <v>Столешница АНТАРЕС 2xPF - Аландия СЛЮДА (805) (3000*xxx*38-2U)</v>
          </cell>
          <cell r="ER16" t="str">
            <v>СА805-28/600/0U-2СТ</v>
          </cell>
          <cell r="ES16" t="str">
            <v>Столешница АНТАРЕС без PF - Аландия СЛЮДА (805) (3000*600*28-0U/2х) / пластик с 2-х сторон</v>
          </cell>
          <cell r="ET16" t="str">
            <v>СА805-38/600/0U-2СТ</v>
          </cell>
          <cell r="EU16" t="str">
            <v>Столешница АНТАРЕС без PF - Аландия СЛЮДА (805) (3000*600*38-0U/2х) / пластик с 2-х сторон</v>
          </cell>
          <cell r="EV16" t="str">
            <v>СА805-28/1200/0U-2СТ</v>
          </cell>
          <cell r="EW16" t="str">
            <v>Столешница АНТАРЕС без PF - Аландия СЛЮДА (805) (3000*1200*28-0U/2х) / пластик с 2-х сторон</v>
          </cell>
          <cell r="EX16" t="str">
            <v>СА805-28/1200/0U-2СТ</v>
          </cell>
          <cell r="EY16" t="str">
            <v>Столешница АНТАРЕС без PF - Аландия СЛЮДА (805) (3000*1200*38-0U/2х) / пластик с 2-х сторон</v>
          </cell>
          <cell r="EZ16" t="str">
            <v>ФА805-600/4</v>
          </cell>
          <cell r="FA16" t="str">
            <v>Пристенная панель АНТАРЕС - Аландия СЛЮДА (805) (3000*600*4)</v>
          </cell>
          <cell r="FB16" t="str">
            <v>75805-32/СК</v>
          </cell>
          <cell r="FC16" t="str">
            <v>Кромка АНТАРЕС - Аландия СЛЮДА (805) - 32 мм с/кл</v>
          </cell>
          <cell r="FD16" t="str">
            <v>75805-45/СК</v>
          </cell>
          <cell r="FE16" t="str">
            <v>Кромка АНТАРЕС - Аландия СЛЮДА (805) - 45 мм с/кл</v>
          </cell>
          <cell r="FG16" t="str">
            <v>Crystal marble (8040/SL)</v>
          </cell>
          <cell r="FH16" t="str">
            <v>8040-</v>
          </cell>
          <cell r="FI16">
            <v>3</v>
          </cell>
          <cell r="FJ16" t="str">
            <v>Crystal marble</v>
          </cell>
          <cell r="FK16" t="str">
            <v>8040/SL</v>
          </cell>
          <cell r="FL16" t="str">
            <v>7218040/RPL</v>
          </cell>
          <cell r="FM16" t="str">
            <v>17/38040</v>
          </cell>
          <cell r="FN16" t="str">
            <v>С/38040-40/600/1U-30</v>
          </cell>
          <cell r="FO16" t="str">
            <v>Столешница СЛОТЕКС - Crystal marble (8040/SL) (3000*600*40-1U)</v>
          </cell>
          <cell r="FP16" t="str">
            <v>С/38040-40/600/1U-42</v>
          </cell>
          <cell r="FQ16" t="str">
            <v>Столешница СЛОТЕКС - Crystal marble (8040/SL) (4200*600*40-1U)</v>
          </cell>
          <cell r="FR16" t="str">
            <v>Ф/38040-600/10-30</v>
          </cell>
          <cell r="FS16" t="str">
            <v>Пристенная панель СЛОТЕКС - Crystal marble (8040/SL) (3000*600*10)</v>
          </cell>
          <cell r="FT16" t="str">
            <v>Ф/38040-600/10-42</v>
          </cell>
          <cell r="FU16" t="str">
            <v>Пристенная панель СЛОТЕКС - Crystal marble (8040/SL) (4200*600*10)</v>
          </cell>
          <cell r="FV16" t="str">
            <v>75/38040-42/СК</v>
          </cell>
          <cell r="FW16" t="str">
            <v>Кромка СЛОТЕКС - Crystal marble (8040/SL) - 42 мм с/кл</v>
          </cell>
          <cell r="FY16" t="str">
            <v>полировка торца - стекло, зеркало 6мм - прямолинейно</v>
          </cell>
          <cell r="GO16" t="str">
            <v>7218050/RPL</v>
          </cell>
          <cell r="GP16" t="str">
            <v>Sandy marble (8050)</v>
          </cell>
          <cell r="GQ16" t="str">
            <v>Плинтус Rehau Perfetto-Line - Sandy marble (Slotex 8050) /16091161001</v>
          </cell>
          <cell r="GR16" t="str">
            <v>7218050/RPL</v>
          </cell>
          <cell r="GS16" t="str">
            <v>72692107/RPL</v>
          </cell>
          <cell r="GT16" t="str">
            <v>шт</v>
          </cell>
          <cell r="GU16">
            <v>2611</v>
          </cell>
          <cell r="GW16" t="str">
            <v>Белый глянец ПВХ (6056)</v>
          </cell>
          <cell r="GX16" t="str">
            <v>К-кт заглушек и углов к плинтусу Korner LB15mini - Белый глянец ПВХ (6056)</v>
          </cell>
          <cell r="GY16" t="str">
            <v>7256056/15</v>
          </cell>
          <cell r="GZ16" t="str">
            <v>к-кт</v>
          </cell>
          <cell r="HA16">
            <v>139</v>
          </cell>
        </row>
        <row r="17">
          <cell r="C17" t="str">
            <v>Сборщик</v>
          </cell>
          <cell r="D17">
            <v>0.1</v>
          </cell>
          <cell r="DM17" t="str">
            <v>Альмандин (139)</v>
          </cell>
          <cell r="DN17">
            <v>139</v>
          </cell>
          <cell r="DO17">
            <v>5</v>
          </cell>
          <cell r="DP17" t="str">
            <v>Альмандин</v>
          </cell>
          <cell r="DQ17">
            <v>1275</v>
          </cell>
          <cell r="DR17" t="str">
            <v>17/13046-М</v>
          </cell>
          <cell r="DT17" t="str">
            <v>СА139-28/600/1U</v>
          </cell>
          <cell r="DU17" t="str">
            <v>Столешница АНТАРЕС - Альмандин (139) (3000*600*28-1U)</v>
          </cell>
          <cell r="DV17" t="str">
            <v>СА139-38/600/1U</v>
          </cell>
          <cell r="DW17" t="str">
            <v>Столешница АНТАРЕС - Альмандин (139) (3000*600*38-1U)</v>
          </cell>
          <cell r="DX17" t="str">
            <v>СА139-28/600/0U</v>
          </cell>
          <cell r="DY17" t="str">
            <v>Столешница АНТАРЕС без PF - Альмандин (139) (3000*600*28-0U)</v>
          </cell>
          <cell r="DZ17" t="str">
            <v>СА139-38/600/0U</v>
          </cell>
          <cell r="EA17" t="str">
            <v>Столешница АНТАРЕС без PF - Альмандин (139) (3000*600*38-0U)</v>
          </cell>
          <cell r="EB17" t="str">
            <v>СА139-28/950</v>
          </cell>
          <cell r="EC17" t="str">
            <v>УГОЛ АНТАРЕС - Альмандин (139) (950*950*28)</v>
          </cell>
          <cell r="ED17" t="str">
            <v>СА139-38/950</v>
          </cell>
          <cell r="EE17" t="str">
            <v>УГОЛ АНТАРЕС - Альмандин (139) (950*950*38)</v>
          </cell>
          <cell r="EF17" t="str">
            <v>СА139-28/xxx/0U</v>
          </cell>
          <cell r="EG17" t="str">
            <v>Столешница АНТАРЕС без PF - Альмандин (139) (3000*xxx*28-0U)</v>
          </cell>
          <cell r="EH17" t="str">
            <v>СА139-38/xxx/0U</v>
          </cell>
          <cell r="EI17" t="str">
            <v>Столешница АНТАРЕС без PF - Альмандин (139) (3000*xxx*38-0U)</v>
          </cell>
          <cell r="EJ17" t="str">
            <v>СА139-28/xxx/1U</v>
          </cell>
          <cell r="EK17" t="str">
            <v>Столешница АНТАРЕС - Альмандин (139) (3000*xxx*28-1U)</v>
          </cell>
          <cell r="EL17" t="str">
            <v>СА139-38/xxx/1U</v>
          </cell>
          <cell r="EM17" t="str">
            <v>Столешница АНТАРЕС - Альмандин (139) (3000*xxx*38-1U)</v>
          </cell>
          <cell r="EN17" t="str">
            <v>СА139-28/xxx/2U</v>
          </cell>
          <cell r="EO17" t="str">
            <v>Столешница АНТАРЕС 2xPF- Альмандин (139) (3000*xxx*28-2U)</v>
          </cell>
          <cell r="EP17" t="str">
            <v>СА139-38/xxx/2U</v>
          </cell>
          <cell r="EQ17" t="str">
            <v>Столешница АНТАРЕС 2xPF - Альмандин (139) (3000*xxx*38-2U)</v>
          </cell>
          <cell r="ER17" t="str">
            <v>СА139-28/600/0U-2СТ</v>
          </cell>
          <cell r="ES17" t="str">
            <v>Столешница АНТАРЕС без PF - Альмандин (139) (3000*600*28-0U/2х) / пластик с 2-х сторон</v>
          </cell>
          <cell r="ET17" t="str">
            <v>СА139-38/600/0U-2СТ</v>
          </cell>
          <cell r="EU17" t="str">
            <v>Столешница АНТАРЕС без PF - Альмандин (139) (3000*600*38-0U/2х) / пластик с 2-х сторон</v>
          </cell>
          <cell r="EV17" t="str">
            <v>СА139-28/1200/0U-2СТ</v>
          </cell>
          <cell r="EW17" t="str">
            <v>Столешница АНТАРЕС без PF - Альмандин (139) (3000*1200*28-0U/2х) / пластик с 2-х сторон</v>
          </cell>
          <cell r="EX17" t="str">
            <v>СА139-28/1200/0U-2СТ</v>
          </cell>
          <cell r="EY17" t="str">
            <v>Столешница АНТАРЕС без PF - Альмандин (139) (3000*1200*38-0U/2х) / пластик с 2-х сторон</v>
          </cell>
          <cell r="EZ17" t="str">
            <v>ФА139-600/4</v>
          </cell>
          <cell r="FA17" t="str">
            <v>Пристенная панель АНТАРЕС - Альмандин (139) (3000*600*4)</v>
          </cell>
          <cell r="FB17" t="str">
            <v>75139-32/СК</v>
          </cell>
          <cell r="FC17" t="str">
            <v>Кромка АНТАРЕС - Альмандин (139) - 32 мм с/кл</v>
          </cell>
          <cell r="FD17" t="str">
            <v>75139-45/СК</v>
          </cell>
          <cell r="FE17" t="str">
            <v>Кромка АНТАРЕС - Альмандин (139) - 45 мм с/кл</v>
          </cell>
          <cell r="FG17" t="str">
            <v>Desert stone (8056/Q)</v>
          </cell>
          <cell r="FH17" t="str">
            <v>8056-</v>
          </cell>
          <cell r="FI17">
            <v>3</v>
          </cell>
          <cell r="FJ17" t="str">
            <v>Desert stone</v>
          </cell>
          <cell r="FK17" t="str">
            <v>8056/Q</v>
          </cell>
          <cell r="FL17" t="str">
            <v>7218056/RPL</v>
          </cell>
          <cell r="FN17" t="str">
            <v>С/38056-40/600/1U-30</v>
          </cell>
          <cell r="FO17" t="str">
            <v>Столешница СЛОТЕКС - Desert stone (8056/Q) (3000*600*40-1U)</v>
          </cell>
          <cell r="FP17" t="str">
            <v>С/38056-40/600/1U-42</v>
          </cell>
          <cell r="FQ17" t="str">
            <v>Столешница СЛОТЕКС - Desert stone (8056/Q) (4200*600*40-1U)</v>
          </cell>
          <cell r="FR17" t="str">
            <v>Ф/38056-600/10-30</v>
          </cell>
          <cell r="FS17" t="str">
            <v>Пристенная панель СЛОТЕКС - Desert stone (8056/Q) (3000*600*10)</v>
          </cell>
          <cell r="FT17" t="str">
            <v>Ф/38056-600/10-42</v>
          </cell>
          <cell r="FU17" t="str">
            <v>Пристенная панель СЛОТЕКС - Desert stone (8056/Q) (4200*600*10)</v>
          </cell>
          <cell r="FV17" t="str">
            <v>75/38056-42/СК</v>
          </cell>
          <cell r="FW17" t="str">
            <v>Кромка СЛОТЕКС - Desert stone (8056/Q) - 42 мм с/кл</v>
          </cell>
          <cell r="FY17" t="str">
            <v>шлифовка торца - стекло, зеркало 4-5мм - криволинейно</v>
          </cell>
          <cell r="GO17" t="str">
            <v>7218060/RPL</v>
          </cell>
          <cell r="GP17" t="str">
            <v>Smoky quartz (8060)</v>
          </cell>
          <cell r="GQ17" t="str">
            <v>Плинтус Rehau Perfetto-Line - Smoky quartz (Slotex 8060) /16097941001</v>
          </cell>
          <cell r="GR17" t="str">
            <v>7218060/RPL</v>
          </cell>
          <cell r="GS17" t="str">
            <v>72698102/RPL</v>
          </cell>
          <cell r="GT17" t="str">
            <v>шт</v>
          </cell>
          <cell r="GU17">
            <v>2611</v>
          </cell>
          <cell r="GW17" t="str">
            <v>Белый ПВХ (600)</v>
          </cell>
          <cell r="GX17" t="str">
            <v>К-кт заглушек и углов к плинтусу Korner LB15mini - Белый ПВХ (600)</v>
          </cell>
          <cell r="GY17" t="str">
            <v>7250600/15</v>
          </cell>
          <cell r="GZ17" t="str">
            <v>к-кт</v>
          </cell>
          <cell r="HA17">
            <v>139</v>
          </cell>
        </row>
        <row r="18">
          <cell r="C18" t="str">
            <v>Конструктор + сборщик</v>
          </cell>
          <cell r="D18">
            <v>7.0000000000000007E-2</v>
          </cell>
          <cell r="CX18" t="str">
            <v>АНТАРЕС (3000*600)</v>
          </cell>
          <cell r="CY18" t="str">
            <v>АНТАРЕС_ТАБЛ</v>
          </cell>
          <cell r="CZ18" t="str">
            <v>АНТАРЕС_ЦЕНЫ</v>
          </cell>
          <cell r="DA18" t="str">
            <v>СТОЛ_АНТАРЕС</v>
          </cell>
          <cell r="DB18" t="str">
            <v>3000*600</v>
          </cell>
          <cell r="DD18">
            <v>3</v>
          </cell>
          <cell r="DM18" t="str">
            <v>Алюминиевая рябь (5014)</v>
          </cell>
          <cell r="DN18">
            <v>5014</v>
          </cell>
          <cell r="DO18">
            <v>1</v>
          </cell>
          <cell r="DP18" t="str">
            <v>Алюминиевая рябь</v>
          </cell>
          <cell r="DQ18">
            <v>1219</v>
          </cell>
          <cell r="DT18" t="str">
            <v>СА5014-28/600/1U</v>
          </cell>
          <cell r="DU18" t="str">
            <v>Столешница АНТАРЕС - Алюминиевая рябь (5014) (3000*600*28-1U)</v>
          </cell>
          <cell r="DV18" t="str">
            <v>СА5014-38/600/1U</v>
          </cell>
          <cell r="DW18" t="str">
            <v>Столешница АНТАРЕС - Алюминиевая рябь (5014) (3000*600*38-1U)</v>
          </cell>
          <cell r="DX18" t="str">
            <v>СА5014-28/600/0U</v>
          </cell>
          <cell r="DY18" t="str">
            <v>Столешница АНТАРЕС без PF - Алюминиевая рябь (5014) (3000*600*28-0U)</v>
          </cell>
          <cell r="DZ18" t="str">
            <v>СА5014-38/600/0U</v>
          </cell>
          <cell r="EA18" t="str">
            <v>Столешница АНТАРЕС без PF - Алюминиевая рябь (5014) (3000*600*38-0U)</v>
          </cell>
          <cell r="EB18" t="str">
            <v>СА5014-28/950</v>
          </cell>
          <cell r="EC18" t="str">
            <v>УГОЛ АНТАРЕС - Алюминиевая рябь (5014) (950*950*28)</v>
          </cell>
          <cell r="ED18" t="str">
            <v>СА5014-38/950</v>
          </cell>
          <cell r="EE18" t="str">
            <v>УГОЛ АНТАРЕС - Алюминиевая рябь (5014) (950*950*38)</v>
          </cell>
          <cell r="EF18" t="str">
            <v>СА5014-28/xxx/0U</v>
          </cell>
          <cell r="EG18" t="str">
            <v>Столешница АНТАРЕС без PF - Алюминиевая рябь (5014) (3000*xxx*28-0U)</v>
          </cell>
          <cell r="EH18" t="str">
            <v>СА5014-38/xxx/0U</v>
          </cell>
          <cell r="EI18" t="str">
            <v>Столешница АНТАРЕС без PF - Алюминиевая рябь (5014) (3000*xxx*38-0U)</v>
          </cell>
          <cell r="EJ18" t="str">
            <v>СА5014-28/xxx/1U</v>
          </cell>
          <cell r="EK18" t="str">
            <v>Столешница АНТАРЕС - Алюминиевая рябь (5014) (3000*xxx*28-1U)</v>
          </cell>
          <cell r="EL18" t="str">
            <v>СА5014-38/xxx/1U</v>
          </cell>
          <cell r="EM18" t="str">
            <v>Столешница АНТАРЕС - Алюминиевая рябь (5014) (3000*xxx*38-1U)</v>
          </cell>
          <cell r="EN18" t="str">
            <v>СА5014-28/xxx/2U</v>
          </cell>
          <cell r="EO18" t="str">
            <v>Столешница АНТАРЕС 2xPF- Алюминиевая рябь (5014) (3000*xxx*28-2U)</v>
          </cell>
          <cell r="EP18" t="str">
            <v>СА5014-38/xxx/2U</v>
          </cell>
          <cell r="EQ18" t="str">
            <v>Столешница АНТАРЕС 2xPF - Алюминиевая рябь (5014) (3000*xxx*38-2U)</v>
          </cell>
          <cell r="ER18" t="str">
            <v>СА5014-28/600/0U-2СТ</v>
          </cell>
          <cell r="ES18" t="str">
            <v>Столешница АНТАРЕС без PF - Алюминиевая рябь (5014) (3000*600*28-0U/2х) / пластик с 2-х сторон</v>
          </cell>
          <cell r="ET18" t="str">
            <v>СА5014-38/600/0U-2СТ</v>
          </cell>
          <cell r="EU18" t="str">
            <v>Столешница АНТАРЕС без PF - Алюминиевая рябь (5014) (3000*600*38-0U/2х) / пластик с 2-х сторон</v>
          </cell>
          <cell r="EV18" t="str">
            <v>СА5014-28/1200/0U-2СТ</v>
          </cell>
          <cell r="EW18" t="str">
            <v>Столешница АНТАРЕС без PF - Алюминиевая рябь (5014) (3000*1200*28-0U/2х) / пластик с 2-х сторон</v>
          </cell>
          <cell r="EX18" t="str">
            <v>СА5014-28/1200/0U-2СТ</v>
          </cell>
          <cell r="EY18" t="str">
            <v>Столешница АНТАРЕС без PF - Алюминиевая рябь (5014) (3000*1200*38-0U/2х) / пластик с 2-х сторон</v>
          </cell>
          <cell r="EZ18" t="str">
            <v>ФА5014-600/4</v>
          </cell>
          <cell r="FA18" t="str">
            <v>Пристенная панель АНТАРЕС - Алюминиевая рябь (5014) (3000*600*4)</v>
          </cell>
          <cell r="FB18" t="str">
            <v>755014-32/СК</v>
          </cell>
          <cell r="FC18" t="str">
            <v>Кромка АНТАРЕС - Алюминиевая рябь (5014) - 32 мм с/кл</v>
          </cell>
          <cell r="FD18" t="str">
            <v>755014-45/СК</v>
          </cell>
          <cell r="FE18" t="str">
            <v>Кромка АНТАРЕС - Алюминиевая рябь (5014) - 45 мм с/кл</v>
          </cell>
          <cell r="FG18" t="str">
            <v>Fort Rock (8077/Pt)</v>
          </cell>
          <cell r="FH18" t="str">
            <v>8077-</v>
          </cell>
          <cell r="FI18">
            <v>3</v>
          </cell>
          <cell r="FJ18" t="str">
            <v>Fort Rock</v>
          </cell>
          <cell r="FK18" t="str">
            <v>8077/Pt</v>
          </cell>
          <cell r="FN18" t="str">
            <v>С/38077-40/600/1U-30</v>
          </cell>
          <cell r="FO18" t="str">
            <v>Столешница СЛОТЕКС - Fort Rock (8077/Pt) (3000*600*40-1U)</v>
          </cell>
          <cell r="FP18" t="str">
            <v>С/38077-40/600/1U-42</v>
          </cell>
          <cell r="FQ18" t="str">
            <v>Столешница СЛОТЕКС - Fort Rock (8077/Pt) (4200*600*40-1U)</v>
          </cell>
          <cell r="FR18" t="str">
            <v>Ф/38077-600/10-30</v>
          </cell>
          <cell r="FS18" t="str">
            <v>Пристенная панель СЛОТЕКС - Fort Rock (8077/Pt) (3000*600*10)</v>
          </cell>
          <cell r="FT18" t="str">
            <v>Ф/38077-600/10-42</v>
          </cell>
          <cell r="FU18" t="str">
            <v>Пристенная панель СЛОТЕКС - Fort Rock (8077/Pt) (4200*600*10)</v>
          </cell>
          <cell r="FV18" t="str">
            <v>75/38077-42/СК</v>
          </cell>
          <cell r="FW18" t="str">
            <v>Кромка СЛОТЕКС - Fort Rock (8077/Pt) - 42 мм с/кл</v>
          </cell>
          <cell r="FY18" t="str">
            <v>шлифовка торца - стекло, зеркало 6мм - криволинейно</v>
          </cell>
          <cell r="GO18" t="str">
            <v>7218072/RPL</v>
          </cell>
          <cell r="GP18" t="str">
            <v>Snowy Oak (8072)</v>
          </cell>
          <cell r="GQ18" t="str">
            <v>Плинтус Rehau Perfetto-Line - Snowy Oak (Slotex 8072) /16091361001</v>
          </cell>
          <cell r="GR18" t="str">
            <v>7218072/RPL</v>
          </cell>
          <cell r="GS18" t="str">
            <v>72698102/RPL</v>
          </cell>
          <cell r="GT18" t="str">
            <v>шт</v>
          </cell>
          <cell r="GU18">
            <v>2611</v>
          </cell>
          <cell r="GW18" t="str">
            <v>Дуб сонома ПВХ (6015)</v>
          </cell>
          <cell r="GX18" t="str">
            <v>К-кт заглушек и углов к плинтусу Korner LB15mini - Дуб сонома ПВХ (6015)</v>
          </cell>
          <cell r="GY18" t="str">
            <v>7256015/15</v>
          </cell>
          <cell r="GZ18" t="str">
            <v>к-кт</v>
          </cell>
          <cell r="HA18">
            <v>139</v>
          </cell>
        </row>
        <row r="19">
          <cell r="C19" t="str">
            <v>Конструктор + упаковка</v>
          </cell>
          <cell r="D19">
            <v>0.05</v>
          </cell>
          <cell r="CX19" t="str">
            <v>АНТАРЕС С ФОТОПЕЧАТЬЮ (3000*600)</v>
          </cell>
          <cell r="CY19" t="str">
            <v>ФАЛЬШПАН_ФОТОП_АНТАРЕС</v>
          </cell>
          <cell r="DB19" t="str">
            <v>3000*600</v>
          </cell>
          <cell r="DM19" t="str">
            <v>Андромеда белая (Ледяная искра) (017/МО)</v>
          </cell>
          <cell r="DN19" t="str">
            <v>017/МО</v>
          </cell>
          <cell r="DO19">
            <v>4</v>
          </cell>
          <cell r="DP19" t="str">
            <v>Андромеда белая (Ледяная искра)</v>
          </cell>
          <cell r="DQ19">
            <v>1375</v>
          </cell>
          <cell r="DR19" t="str">
            <v>17/10017-Г</v>
          </cell>
          <cell r="DT19" t="str">
            <v>СА017/МО-28/600/1U</v>
          </cell>
          <cell r="DU19" t="str">
            <v>Столешница АНТАРЕС - Андромеда белая (Ледяная искра) (017/МО) (3000*600*28-1U)</v>
          </cell>
          <cell r="DV19" t="str">
            <v>СА017/МО-38/600/1U</v>
          </cell>
          <cell r="DW19" t="str">
            <v>Столешница АНТАРЕС - Андромеда белая (Ледяная искра) (017/МО) (3000*600*38-1U)</v>
          </cell>
          <cell r="DX19" t="str">
            <v>СА017/МО-28/600/0U</v>
          </cell>
          <cell r="DY19" t="str">
            <v>Столешница АНТАРЕС без PF - Андромеда белая (Ледяная искра) (017/МО) (3000*600*28-0U)</v>
          </cell>
          <cell r="DZ19" t="str">
            <v>СА017/МО-38/600/0U</v>
          </cell>
          <cell r="EA19" t="str">
            <v>Столешница АНТАРЕС без PF - Андромеда белая (Ледяная искра) (017/МО) (3000*600*38-0U)</v>
          </cell>
          <cell r="EB19" t="str">
            <v>СА017/МО-28/950</v>
          </cell>
          <cell r="EC19" t="str">
            <v>УГОЛ АНТАРЕС - Андромеда белая (Ледяная искра) (017/МО) (950*950*28)</v>
          </cell>
          <cell r="ED19" t="str">
            <v>СА017/МО-38/950</v>
          </cell>
          <cell r="EE19" t="str">
            <v>УГОЛ АНТАРЕС - Андромеда белая (Ледяная искра) (017/МО) (950*950*38)</v>
          </cell>
          <cell r="EF19" t="str">
            <v>СА017/МО-28/xxx/0U</v>
          </cell>
          <cell r="EG19" t="str">
            <v>Столешница АНТАРЕС без PF - Андромеда белая (Ледяная искра) (017/МО) (3000*xxx*28-0U)</v>
          </cell>
          <cell r="EH19" t="str">
            <v>СА017/МО-38/xxx/0U</v>
          </cell>
          <cell r="EI19" t="str">
            <v>Столешница АНТАРЕС без PF - Андромеда белая (Ледяная искра) (017/МО) (3000*xxx*38-0U)</v>
          </cell>
          <cell r="EJ19" t="str">
            <v>СА017/МО-28/xxx/1U</v>
          </cell>
          <cell r="EK19" t="str">
            <v>Столешница АНТАРЕС - Андромеда белая (Ледяная искра) (017/МО) (3000*xxx*28-1U)</v>
          </cell>
          <cell r="EL19" t="str">
            <v>СА017/МО-38/xxx/1U</v>
          </cell>
          <cell r="EM19" t="str">
            <v>Столешница АНТАРЕС - Андромеда белая (Ледяная искра) (017/МО) (3000*xxx*38-1U)</v>
          </cell>
          <cell r="EN19" t="str">
            <v>СА017/МО-28/xxx/2U</v>
          </cell>
          <cell r="EO19" t="str">
            <v>Столешница АНТАРЕС 2xPF- Андромеда белая (Ледяная искра) (017/МО) (3000*xxx*28-2U)</v>
          </cell>
          <cell r="EP19" t="str">
            <v>СА017/МО-38/xxx/2U</v>
          </cell>
          <cell r="EQ19" t="str">
            <v>Столешница АНТАРЕС 2xPF - Андромеда белая (Ледяная искра) (017/МО) (3000*xxx*38-2U)</v>
          </cell>
          <cell r="ER19" t="str">
            <v>СА017/МО-28/600/0U-2СТ</v>
          </cell>
          <cell r="ES19" t="str">
            <v>Столешница АНТАРЕС без PF - Андромеда белая (Ледяная искра) (017/МО) (3000*600*28-0U/2х) / пластик с 2-х сторон</v>
          </cell>
          <cell r="ET19" t="str">
            <v>СА017/МО-38/600/0U-2СТ</v>
          </cell>
          <cell r="EU19" t="str">
            <v>Столешница АНТАРЕС без PF - Андромеда белая (Ледяная искра) (017/МО) (3000*600*38-0U/2х) / пластик с 2-х сторон</v>
          </cell>
          <cell r="EV19" t="str">
            <v>СА017/МО-28/1200/0U-2СТ</v>
          </cell>
          <cell r="EW19" t="str">
            <v>Столешница АНТАРЕС без PF - Андромеда белая (Ледяная искра) (017/МО) (3000*1200*28-0U/2х) / пластик с 2-х сторон</v>
          </cell>
          <cell r="EX19" t="str">
            <v>СА017/МО-28/1200/0U-2СТ</v>
          </cell>
          <cell r="EY19" t="str">
            <v>Столешница АНТАРЕС без PF - Андромеда белая (Ледяная искра) (017/МО) (3000*1200*38-0U/2х) / пластик с 2-х сторон</v>
          </cell>
          <cell r="EZ19" t="str">
            <v>ФА017/МО-600/4</v>
          </cell>
          <cell r="FA19" t="str">
            <v>Пристенная панель АНТАРЕС - Андромеда белая (Ледяная искра) (017/МО) (3000*600*4)</v>
          </cell>
          <cell r="FB19" t="str">
            <v>75017/МО-32/СК</v>
          </cell>
          <cell r="FC19" t="str">
            <v>Кромка АНТАРЕС - Андромеда белая (Ледяная искра) (017/МО) - 32 мм с/кл</v>
          </cell>
          <cell r="FD19" t="str">
            <v>75017/МО-45/СК</v>
          </cell>
          <cell r="FE19" t="str">
            <v>Кромка АНТАРЕС - Андромеда белая (Ледяная искра) (017/МО) - 45 мм с/кл</v>
          </cell>
          <cell r="FG19" t="str">
            <v>Frosty marble (8048/SL )</v>
          </cell>
          <cell r="FH19" t="str">
            <v>8048-</v>
          </cell>
          <cell r="FI19">
            <v>3</v>
          </cell>
          <cell r="FJ19" t="str">
            <v>Frosty marble</v>
          </cell>
          <cell r="FK19" t="str">
            <v xml:space="preserve">8048/SL </v>
          </cell>
          <cell r="FL19" t="str">
            <v>7218048/RPL</v>
          </cell>
          <cell r="FM19" t="str">
            <v>17/38048</v>
          </cell>
          <cell r="FN19" t="str">
            <v>С/38048-40/600/1U-30</v>
          </cell>
          <cell r="FO19" t="str">
            <v>Столешница СЛОТЕКС - Frosty marble (8048/SL ) (3000*600*40-1U)</v>
          </cell>
          <cell r="FP19" t="str">
            <v>С/38048-40/600/1U-42</v>
          </cell>
          <cell r="FQ19" t="str">
            <v>Столешница СЛОТЕКС - Frosty marble (8048/SL ) (4200*600*40-1U)</v>
          </cell>
          <cell r="FR19" t="str">
            <v>Ф/38048-600/10-30</v>
          </cell>
          <cell r="FS19" t="str">
            <v>Пристенная панель СЛОТЕКС - Frosty marble (8048/SL ) (3000*600*10)</v>
          </cell>
          <cell r="FT19" t="str">
            <v>Ф/38048-600/10-42</v>
          </cell>
          <cell r="FU19" t="str">
            <v>Пристенная панель СЛОТЕКС - Frosty marble (8048/SL ) (4200*600*10)</v>
          </cell>
          <cell r="FV19" t="str">
            <v>75/38048-42/СК</v>
          </cell>
          <cell r="FW19" t="str">
            <v>Кромка СЛОТЕКС - Frosty marble (8048/SL ) - 42 мм с/кл</v>
          </cell>
          <cell r="FY19" t="str">
            <v>полировка торца - стекло, зеркало 4-5мм - криволинейно</v>
          </cell>
          <cell r="GO19" t="str">
            <v>7218063/RPL</v>
          </cell>
          <cell r="GP19" t="str">
            <v>Volcano (8063)</v>
          </cell>
          <cell r="GQ19" t="str">
            <v>Плинтус Rehau Perfetto-Line - Volcano (Slotex 8063) /16099441001</v>
          </cell>
          <cell r="GR19" t="str">
            <v>7218063/RPL</v>
          </cell>
          <cell r="GS19" t="str">
            <v>72698656/RPL</v>
          </cell>
          <cell r="GT19" t="str">
            <v>шт</v>
          </cell>
          <cell r="GU19">
            <v>2611</v>
          </cell>
          <cell r="GW19" t="str">
            <v>Черный глянец ПВХ (619)</v>
          </cell>
          <cell r="GX19" t="str">
            <v>К-кт заглушек и углов к плинтусу Korner LB15mini - Черный глянец ПВХ (619)</v>
          </cell>
          <cell r="GY19" t="str">
            <v>7250619/15</v>
          </cell>
          <cell r="GZ19" t="str">
            <v>к-кт</v>
          </cell>
          <cell r="HA19">
            <v>139</v>
          </cell>
        </row>
        <row r="20">
          <cell r="CX20" t="str">
            <v>СЛОТЕКС (4200*600)</v>
          </cell>
          <cell r="CY20" t="str">
            <v>СЛОТЕКС_ТАБЛ1</v>
          </cell>
          <cell r="CZ20" t="str">
            <v>СЛОТЕКС_ЦЕНЫ</v>
          </cell>
          <cell r="DA20" t="str">
            <v>СТОЛ_СЛОТЕКС</v>
          </cell>
          <cell r="DB20" t="str">
            <v>4200*600</v>
          </cell>
          <cell r="DD20">
            <v>3</v>
          </cell>
          <cell r="DM20" t="str">
            <v>Андромеда черная (Черная искра) (1113/МО)</v>
          </cell>
          <cell r="DN20" t="str">
            <v>1113/МО</v>
          </cell>
          <cell r="DO20">
            <v>4</v>
          </cell>
          <cell r="DP20" t="str">
            <v>Андромеда черная (Черная искра)</v>
          </cell>
          <cell r="DQ20">
            <v>1251</v>
          </cell>
          <cell r="DR20" t="str">
            <v>17/11113-Г</v>
          </cell>
          <cell r="DT20" t="str">
            <v>СА1113/МО-28/600/1U</v>
          </cell>
          <cell r="DU20" t="str">
            <v>Столешница АНТАРЕС - Андромеда черная (Черная искра) (1113/МО) (3000*600*28-1U)</v>
          </cell>
          <cell r="DV20" t="str">
            <v>СА1113/МО-38/600/1U</v>
          </cell>
          <cell r="DW20" t="str">
            <v>Столешница АНТАРЕС - Андромеда черная (Черная искра) (1113/МО) (3000*600*38-1U)</v>
          </cell>
          <cell r="DX20" t="str">
            <v>СА1113/МО-28/600/0U</v>
          </cell>
          <cell r="DY20" t="str">
            <v>Столешница АНТАРЕС без PF - Андромеда черная (Черная искра) (1113/МО) (3000*600*28-0U)</v>
          </cell>
          <cell r="DZ20" t="str">
            <v>СА1113/МО-38/600/0U</v>
          </cell>
          <cell r="EA20" t="str">
            <v>Столешница АНТАРЕС без PF - Андромеда черная (Черная искра) (1113/МО) (3000*600*38-0U)</v>
          </cell>
          <cell r="EB20" t="str">
            <v>СА1113/МО-28/950</v>
          </cell>
          <cell r="EC20" t="str">
            <v>УГОЛ АНТАРЕС - Андромеда черная (Черная искра) (1113/МО) (950*950*28)</v>
          </cell>
          <cell r="ED20" t="str">
            <v>СА1113/МО-38/950</v>
          </cell>
          <cell r="EE20" t="str">
            <v>УГОЛ АНТАРЕС - Андромеда черная (Черная искра) (1113/МО) (950*950*38)</v>
          </cell>
          <cell r="EF20" t="str">
            <v>СА1113/МО-28/xxx/0U</v>
          </cell>
          <cell r="EG20" t="str">
            <v>Столешница АНТАРЕС без PF - Андромеда черная (Черная искра) (1113/МО) (3000*xxx*28-0U)</v>
          </cell>
          <cell r="EH20" t="str">
            <v>СА1113/МО-38/xxx/0U</v>
          </cell>
          <cell r="EI20" t="str">
            <v>Столешница АНТАРЕС без PF - Андромеда черная (Черная искра) (1113/МО) (3000*xxx*38-0U)</v>
          </cell>
          <cell r="EJ20" t="str">
            <v>СА1113/МО-28/xxx/1U</v>
          </cell>
          <cell r="EK20" t="str">
            <v>Столешница АНТАРЕС - Андромеда черная (Черная искра) (1113/МО) (3000*xxx*28-1U)</v>
          </cell>
          <cell r="EL20" t="str">
            <v>СА1113/МО-38/xxx/1U</v>
          </cell>
          <cell r="EM20" t="str">
            <v>Столешница АНТАРЕС - Андромеда черная (Черная искра) (1113/МО) (3000*xxx*38-1U)</v>
          </cell>
          <cell r="EN20" t="str">
            <v>СА1113/МО-28/xxx/2U</v>
          </cell>
          <cell r="EO20" t="str">
            <v>Столешница АНТАРЕС 2xPF- Андромеда черная (Черная искра) (1113/МО) (3000*xxx*28-2U)</v>
          </cell>
          <cell r="EP20" t="str">
            <v>СА1113/МО-38/xxx/2U</v>
          </cell>
          <cell r="EQ20" t="str">
            <v>Столешница АНТАРЕС 2xPF - Андромеда черная (Черная искра) (1113/МО) (3000*xxx*38-2U)</v>
          </cell>
          <cell r="ER20" t="str">
            <v>СА1113/МО-28/600/0U-2СТ</v>
          </cell>
          <cell r="ES20" t="str">
            <v>Столешница АНТАРЕС без PF - Андромеда черная (Черная искра) (1113/МО) (3000*600*28-0U/2х) / пластик с 2-х сторон</v>
          </cell>
          <cell r="ET20" t="str">
            <v>СА1113/МО-38/600/0U-2СТ</v>
          </cell>
          <cell r="EU20" t="str">
            <v>Столешница АНТАРЕС без PF - Андромеда черная (Черная искра) (1113/МО) (3000*600*38-0U/2х) / пластик с 2-х сторон</v>
          </cell>
          <cell r="EV20" t="str">
            <v>СА1113/МО-28/1200/0U-2СТ</v>
          </cell>
          <cell r="EW20" t="str">
            <v>Столешница АНТАРЕС без PF - Андромеда черная (Черная искра) (1113/МО) (3000*1200*28-0U/2х) / пластик с 2-х сторон</v>
          </cell>
          <cell r="EX20" t="str">
            <v>СА1113/МО-28/1200/0U-2СТ</v>
          </cell>
          <cell r="EY20" t="str">
            <v>Столешница АНТАРЕС без PF - Андромеда черная (Черная искра) (1113/МО) (3000*1200*38-0U/2х) / пластик с 2-х сторон</v>
          </cell>
          <cell r="EZ20" t="str">
            <v>ФА1113/МО-600/4</v>
          </cell>
          <cell r="FA20" t="str">
            <v>Пристенная панель АНТАРЕС - Андромеда черная (Черная искра) (1113/МО) (3000*600*4)</v>
          </cell>
          <cell r="FB20" t="str">
            <v>751113/МО-32/СК</v>
          </cell>
          <cell r="FC20" t="str">
            <v>Кромка АНТАРЕС - Андромеда черная (Черная искра) (1113/МО) - 32 мм с/кл</v>
          </cell>
          <cell r="FD20" t="str">
            <v>751113/МО-45/СК</v>
          </cell>
          <cell r="FE20" t="str">
            <v>Кромка АНТАРЕС - Андромеда черная (Черная искра) (1113/МО) - 45 мм с/кл</v>
          </cell>
          <cell r="FG20" t="str">
            <v>Grey rustic wood (8071/Rw)</v>
          </cell>
          <cell r="FH20" t="str">
            <v>8071-</v>
          </cell>
          <cell r="FI20">
            <v>3</v>
          </cell>
          <cell r="FJ20" t="str">
            <v>Grey rustic wood</v>
          </cell>
          <cell r="FK20" t="str">
            <v>8071/Rw</v>
          </cell>
          <cell r="FL20" t="str">
            <v>7218071/RPL</v>
          </cell>
          <cell r="FM20" t="str">
            <v>17/38071</v>
          </cell>
          <cell r="FN20" t="str">
            <v>С/38071-40/600/1U-30</v>
          </cell>
          <cell r="FO20" t="str">
            <v>Столешница СЛОТЕКС - Grey rustic wood (8071/Rw) (3000*600*40-1U)</v>
          </cell>
          <cell r="FP20" t="str">
            <v>С/38071-40/600/1U-42</v>
          </cell>
          <cell r="FQ20" t="str">
            <v>Столешница СЛОТЕКС - Grey rustic wood (8071/Rw) (4200*600*40-1U)</v>
          </cell>
          <cell r="FR20" t="str">
            <v>Ф/38071-600/10-30</v>
          </cell>
          <cell r="FS20" t="str">
            <v>Пристенная панель СЛОТЕКС - Grey rustic wood (8071/Rw) (3000*600*10)</v>
          </cell>
          <cell r="FT20" t="str">
            <v>Ф/38071-600/10-42</v>
          </cell>
          <cell r="FU20" t="str">
            <v>Пристенная панель СЛОТЕКС - Grey rustic wood (8071/Rw) (4200*600*10)</v>
          </cell>
          <cell r="FV20" t="str">
            <v>75/38071-42/СК</v>
          </cell>
          <cell r="FW20" t="str">
            <v>Кромка СЛОТЕКС - Grey rustic wood (8071/Rw) - 42 мм с/кл</v>
          </cell>
          <cell r="FY20" t="str">
            <v>полировка торца - стекло, зеркало 6мм - криволинейно</v>
          </cell>
          <cell r="GO20" t="str">
            <v>7218054/RPL</v>
          </cell>
          <cell r="GP20" t="str">
            <v>White onyx (8054)</v>
          </cell>
          <cell r="GQ20" t="str">
            <v>Плинтус Rehau Perfetto-Line - White onyx (Slotex 8054) /16099471001</v>
          </cell>
          <cell r="GR20" t="str">
            <v>7218054/RPL</v>
          </cell>
          <cell r="GS20" t="str">
            <v>72698102/RPL</v>
          </cell>
          <cell r="GT20" t="str">
            <v>шт</v>
          </cell>
          <cell r="GU20">
            <v>2611</v>
          </cell>
          <cell r="GW20" t="str">
            <v>Черный ПВХ (6051)</v>
          </cell>
          <cell r="GX20" t="str">
            <v>К-кт заглушек и углов к плинтусу Korner LB15mini - Черный ПВХ (6051)</v>
          </cell>
          <cell r="GY20" t="str">
            <v>7256051/15</v>
          </cell>
          <cell r="GZ20" t="str">
            <v>к-кт</v>
          </cell>
          <cell r="HA20">
            <v>139</v>
          </cell>
        </row>
        <row r="21">
          <cell r="CX21" t="str">
            <v>КОМПОЗИТ (3000*610)</v>
          </cell>
          <cell r="CY21" t="str">
            <v>ФАЛЬШПАН_КОМПОЗИТ</v>
          </cell>
          <cell r="DB21" t="str">
            <v>3000*610</v>
          </cell>
          <cell r="DM21" t="str">
            <v>Антарес (Сахара) (4040)</v>
          </cell>
          <cell r="DN21">
            <v>4040</v>
          </cell>
          <cell r="DO21">
            <v>1</v>
          </cell>
          <cell r="DP21" t="str">
            <v>Антарес (Сахара)</v>
          </cell>
          <cell r="DQ21">
            <v>1213</v>
          </cell>
          <cell r="DR21" t="str">
            <v>17/14040-М</v>
          </cell>
          <cell r="DT21" t="str">
            <v>СА4040-28/600/1U</v>
          </cell>
          <cell r="DU21" t="str">
            <v>Столешница АНТАРЕС - Антарес (Сахара) (4040) (3000*600*28-1U)</v>
          </cell>
          <cell r="DV21" t="str">
            <v>СА4040-38/600/1U</v>
          </cell>
          <cell r="DW21" t="str">
            <v>Столешница АНТАРЕС - Антарес (Сахара) (4040) (3000*600*38-1U)</v>
          </cell>
          <cell r="DX21" t="str">
            <v>СА4040-28/600/0U</v>
          </cell>
          <cell r="DY21" t="str">
            <v>Столешница АНТАРЕС без PF - Антарес (Сахара) (4040) (3000*600*28-0U)</v>
          </cell>
          <cell r="DZ21" t="str">
            <v>СА4040-38/600/0U</v>
          </cell>
          <cell r="EA21" t="str">
            <v>Столешница АНТАРЕС без PF - Антарес (Сахара) (4040) (3000*600*38-0U)</v>
          </cell>
          <cell r="EB21" t="str">
            <v>СА4040-28/950</v>
          </cell>
          <cell r="EC21" t="str">
            <v>УГОЛ АНТАРЕС - Антарес (Сахара) (4040) (950*950*28)</v>
          </cell>
          <cell r="ED21" t="str">
            <v>СА4040-38/950</v>
          </cell>
          <cell r="EE21" t="str">
            <v>УГОЛ АНТАРЕС - Антарес (Сахара) (4040) (950*950*38)</v>
          </cell>
          <cell r="EF21" t="str">
            <v>СА4040-28/xxx/0U</v>
          </cell>
          <cell r="EG21" t="str">
            <v>Столешница АНТАРЕС без PF - Антарес (Сахара) (4040) (3000*xxx*28-0U)</v>
          </cell>
          <cell r="EH21" t="str">
            <v>СА4040-38/xxx/0U</v>
          </cell>
          <cell r="EI21" t="str">
            <v>Столешница АНТАРЕС без PF - Антарес (Сахара) (4040) (3000*xxx*38-0U)</v>
          </cell>
          <cell r="EJ21" t="str">
            <v>СА4040-28/xxx/1U</v>
          </cell>
          <cell r="EK21" t="str">
            <v>Столешница АНТАРЕС - Антарес (Сахара) (4040) (3000*xxx*28-1U)</v>
          </cell>
          <cell r="EL21" t="str">
            <v>СА4040-38/xxx/1U</v>
          </cell>
          <cell r="EM21" t="str">
            <v>Столешница АНТАРЕС - Антарес (Сахара) (4040) (3000*xxx*38-1U)</v>
          </cell>
          <cell r="EN21" t="str">
            <v>СА4040-28/xxx/2U</v>
          </cell>
          <cell r="EO21" t="str">
            <v>Столешница АНТАРЕС 2xPF- Антарес (Сахара) (4040) (3000*xxx*28-2U)</v>
          </cell>
          <cell r="EP21" t="str">
            <v>СА4040-38/xxx/2U</v>
          </cell>
          <cell r="EQ21" t="str">
            <v>Столешница АНТАРЕС 2xPF - Антарес (Сахара) (4040) (3000*xxx*38-2U)</v>
          </cell>
          <cell r="ER21" t="str">
            <v>СА4040-28/600/0U-2СТ</v>
          </cell>
          <cell r="ES21" t="str">
            <v>Столешница АНТАРЕС без PF - Антарес (Сахара) (4040) (3000*600*28-0U/2х) / пластик с 2-х сторон</v>
          </cell>
          <cell r="ET21" t="str">
            <v>СА4040-38/600/0U-2СТ</v>
          </cell>
          <cell r="EU21" t="str">
            <v>Столешница АНТАРЕС без PF - Антарес (Сахара) (4040) (3000*600*38-0U/2х) / пластик с 2-х сторон</v>
          </cell>
          <cell r="EV21" t="str">
            <v>СА4040-28/1200/0U-2СТ</v>
          </cell>
          <cell r="EW21" t="str">
            <v>Столешница АНТАРЕС без PF - Антарес (Сахара) (4040) (3000*1200*28-0U/2х) / пластик с 2-х сторон</v>
          </cell>
          <cell r="EX21" t="str">
            <v>СА4040-28/1200/0U-2СТ</v>
          </cell>
          <cell r="EY21" t="str">
            <v>Столешница АНТАРЕС без PF - Антарес (Сахара) (4040) (3000*1200*38-0U/2х) / пластик с 2-х сторон</v>
          </cell>
          <cell r="EZ21" t="str">
            <v>ФА4040-600/4</v>
          </cell>
          <cell r="FA21" t="str">
            <v>Пристенная панель АНТАРЕС - Антарес (Сахара) (4040) (3000*600*4)</v>
          </cell>
          <cell r="FB21" t="str">
            <v>754040-32/СК</v>
          </cell>
          <cell r="FC21" t="str">
            <v>Кромка АНТАРЕС - Антарес (Сахара) (4040) - 32 мм с/кл</v>
          </cell>
          <cell r="FD21" t="str">
            <v>754040-45/СК</v>
          </cell>
          <cell r="FE21" t="str">
            <v>Кромка АНТАРЕС - Антарес (Сахара) (4040) - 45 мм с/кл</v>
          </cell>
          <cell r="FG21" t="str">
            <v>Grunge (8075/Pt)</v>
          </cell>
          <cell r="FH21" t="str">
            <v>8075-</v>
          </cell>
          <cell r="FI21">
            <v>3</v>
          </cell>
          <cell r="FJ21" t="str">
            <v>Grunge</v>
          </cell>
          <cell r="FK21" t="str">
            <v>8075/Pt</v>
          </cell>
          <cell r="FN21" t="str">
            <v>С/38075-40/600/1U-30</v>
          </cell>
          <cell r="FO21" t="str">
            <v>Столешница СЛОТЕКС - Grunge (8075/Pt) (3000*600*40-1U)</v>
          </cell>
          <cell r="FP21" t="str">
            <v>С/38075-40/600/1U-42</v>
          </cell>
          <cell r="FQ21" t="str">
            <v>Столешница СЛОТЕКС - Grunge (8075/Pt) (4200*600*40-1U)</v>
          </cell>
          <cell r="FR21" t="str">
            <v>Ф/38075-600/10-30</v>
          </cell>
          <cell r="FS21" t="str">
            <v>Пристенная панель СЛОТЕКС - Grunge (8075/Pt) (3000*600*10)</v>
          </cell>
          <cell r="FT21" t="str">
            <v>Ф/38075-600/10-42</v>
          </cell>
          <cell r="FU21" t="str">
            <v>Пристенная панель СЛОТЕКС - Grunge (8075/Pt) (4200*600*10)</v>
          </cell>
          <cell r="FV21" t="str">
            <v>75/38075-42/СК</v>
          </cell>
          <cell r="FW21" t="str">
            <v>Кромка СЛОТЕКС - Grunge (8075/Pt) - 42 мм с/кл</v>
          </cell>
          <cell r="GO21" t="str">
            <v>7212647/RPL</v>
          </cell>
          <cell r="GP21" t="str">
            <v>Авалон (2647)</v>
          </cell>
          <cell r="GQ21" t="str">
            <v>Плинтус Rehau Perfetto-Line - Авалон (Slotex 2647) /16073141001</v>
          </cell>
          <cell r="GR21" t="str">
            <v>7212647/RPL</v>
          </cell>
          <cell r="GS21" t="str">
            <v>72696102/RPL</v>
          </cell>
          <cell r="GT21" t="str">
            <v>шт</v>
          </cell>
          <cell r="GU21">
            <v>2611</v>
          </cell>
        </row>
        <row r="22">
          <cell r="CX22" t="str">
            <v>КОМПОЗИТ С ЭФФЕКТОМ МЕРЦАНИЯ (3000*610)</v>
          </cell>
          <cell r="CY22" t="str">
            <v>ФАЛЬШПАН_КОМПОЗИТ_МЕРЦ</v>
          </cell>
          <cell r="DB22" t="str">
            <v>3000*610</v>
          </cell>
          <cell r="DM22" t="str">
            <v>Артстоун Глянец (422/Г)</v>
          </cell>
          <cell r="DN22" t="str">
            <v>422/Г</v>
          </cell>
          <cell r="DO22">
            <v>5</v>
          </cell>
          <cell r="DP22" t="str">
            <v>Артстоун Глянец</v>
          </cell>
          <cell r="DQ22">
            <v>1312</v>
          </cell>
          <cell r="DT22" t="str">
            <v>СА422/Г-28/600/1U</v>
          </cell>
          <cell r="DU22" t="str">
            <v>Столешница АНТАРЕС - Артстоун Глянец (422/Г) (3000*600*28-1U)</v>
          </cell>
          <cell r="DV22" t="str">
            <v>СА422/Г-38/600/1U</v>
          </cell>
          <cell r="DW22" t="str">
            <v>Столешница АНТАРЕС - Артстоун Глянец (422/Г) (3000*600*38-1U)</v>
          </cell>
          <cell r="DX22" t="str">
            <v>СА422/Г-28/600/0U</v>
          </cell>
          <cell r="DY22" t="str">
            <v>Столешница АНТАРЕС без PF - Артстоун Глянец (422/Г) (3000*600*28-0U)</v>
          </cell>
          <cell r="DZ22" t="str">
            <v>СА422/Г-38/600/0U</v>
          </cell>
          <cell r="EA22" t="str">
            <v>Столешница АНТАРЕС без PF - Артстоун Глянец (422/Г) (3000*600*38-0U)</v>
          </cell>
          <cell r="EB22" t="str">
            <v>СА422/Г-28/950</v>
          </cell>
          <cell r="EC22" t="str">
            <v>УГОЛ АНТАРЕС - Артстоун Глянец (422/Г) (950*950*28)</v>
          </cell>
          <cell r="ED22" t="str">
            <v>СА422/Г-38/950</v>
          </cell>
          <cell r="EE22" t="str">
            <v>УГОЛ АНТАРЕС - Артстоун Глянец (422/Г) (950*950*38)</v>
          </cell>
          <cell r="EF22" t="str">
            <v>СА422/Г-28/xxx/0U</v>
          </cell>
          <cell r="EG22" t="str">
            <v>Столешница АНТАРЕС без PF - Артстоун Глянец (422/Г) (3000*xxx*28-0U)</v>
          </cell>
          <cell r="EH22" t="str">
            <v>СА422/Г-38/xxx/0U</v>
          </cell>
          <cell r="EI22" t="str">
            <v>Столешница АНТАРЕС без PF - Артстоун Глянец (422/Г) (3000*xxx*38-0U)</v>
          </cell>
          <cell r="EJ22" t="str">
            <v>СА422/Г-28/xxx/1U</v>
          </cell>
          <cell r="EK22" t="str">
            <v>Столешница АНТАРЕС - Артстоун Глянец (422/Г) (3000*xxx*28-1U)</v>
          </cell>
          <cell r="EL22" t="str">
            <v>СА422/Г-38/xxx/1U</v>
          </cell>
          <cell r="EM22" t="str">
            <v>Столешница АНТАРЕС - Артстоун Глянец (422/Г) (3000*xxx*38-1U)</v>
          </cell>
          <cell r="EN22" t="str">
            <v>СА422/Г-28/xxx/2U</v>
          </cell>
          <cell r="EO22" t="str">
            <v>Столешница АНТАРЕС 2xPF- Артстоун Глянец (422/Г) (3000*xxx*28-2U)</v>
          </cell>
          <cell r="EP22" t="str">
            <v>СА422/Г-38/xxx/2U</v>
          </cell>
          <cell r="EQ22" t="str">
            <v>Столешница АНТАРЕС 2xPF - Артстоун Глянец (422/Г) (3000*xxx*38-2U)</v>
          </cell>
          <cell r="ER22" t="str">
            <v>СА422/Г-28/600/0U-2СТ</v>
          </cell>
          <cell r="ES22" t="str">
            <v>Столешница АНТАРЕС без PF - Артстоун Глянец (422/Г) (3000*600*28-0U/2х) / пластик с 2-х сторон</v>
          </cell>
          <cell r="ET22" t="str">
            <v>СА422/Г-38/600/0U-2СТ</v>
          </cell>
          <cell r="EU22" t="str">
            <v>Столешница АНТАРЕС без PF - Артстоун Глянец (422/Г) (3000*600*38-0U/2х) / пластик с 2-х сторон</v>
          </cell>
          <cell r="EV22" t="str">
            <v>СА422/Г-28/1200/0U-2СТ</v>
          </cell>
          <cell r="EW22" t="str">
            <v>Столешница АНТАРЕС без PF - Артстоун Глянец (422/Г) (3000*1200*28-0U/2х) / пластик с 2-х сторон</v>
          </cell>
          <cell r="EX22" t="str">
            <v>СА422/Г-28/1200/0U-2СТ</v>
          </cell>
          <cell r="EY22" t="str">
            <v>Столешница АНТАРЕС без PF - Артстоун Глянец (422/Г) (3000*1200*38-0U/2х) / пластик с 2-х сторон</v>
          </cell>
          <cell r="EZ22" t="str">
            <v>ФА422/Г-600/4</v>
          </cell>
          <cell r="FA22" t="str">
            <v>Пристенная панель АНТАРЕС - Артстоун Глянец (422/Г) (3000*600*4)</v>
          </cell>
          <cell r="FB22" t="str">
            <v>75422/Г-32/СК</v>
          </cell>
          <cell r="FC22" t="str">
            <v>Кромка АНТАРЕС - Артстоун Глянец (422/Г) - 32 мм с/кл</v>
          </cell>
          <cell r="FD22" t="str">
            <v>75422/Г-45/СК</v>
          </cell>
          <cell r="FE22" t="str">
            <v>Кромка АНТАРЕС - Артстоун Глянец (422/Г) - 45 мм с/кл</v>
          </cell>
          <cell r="FG22" t="str">
            <v>Honey quartz (8061/R)</v>
          </cell>
          <cell r="FH22" t="str">
            <v>8061-</v>
          </cell>
          <cell r="FI22">
            <v>3</v>
          </cell>
          <cell r="FJ22" t="str">
            <v>Honey quartz</v>
          </cell>
          <cell r="FK22" t="str">
            <v>8061/R</v>
          </cell>
          <cell r="FN22" t="str">
            <v>С/38061-40/600/1U-30</v>
          </cell>
          <cell r="FO22" t="str">
            <v>Столешница СЛОТЕКС - Honey quartz (8061/R) (3000*600*40-1U)</v>
          </cell>
          <cell r="FP22" t="str">
            <v>С/38061-40/600/1U-42</v>
          </cell>
          <cell r="FQ22" t="str">
            <v>Столешница СЛОТЕКС - Honey quartz (8061/R) (4200*600*40-1U)</v>
          </cell>
          <cell r="FR22" t="str">
            <v>Ф/38061-600/10-30</v>
          </cell>
          <cell r="FS22" t="str">
            <v>Пристенная панель СЛОТЕКС - Honey quartz (8061/R) (3000*600*10)</v>
          </cell>
          <cell r="FT22" t="str">
            <v>Ф/38061-600/10-42</v>
          </cell>
          <cell r="FU22" t="str">
            <v>Пристенная панель СЛОТЕКС - Honey quartz (8061/R) (4200*600*10)</v>
          </cell>
          <cell r="FV22" t="str">
            <v>75/38061-42/СК</v>
          </cell>
          <cell r="FW22" t="str">
            <v>Кромка СЛОТЕКС - Honey quartz (8061/R) - 42 мм с/кл</v>
          </cell>
          <cell r="GO22" t="str">
            <v>7212333/RPL</v>
          </cell>
          <cell r="GP22" t="str">
            <v>Балканский сланец черный (2333)</v>
          </cell>
          <cell r="GQ22" t="str">
            <v>Плинтус Rehau Perfetto-Line - Балканский сланец черный (Slotex 2333) /16073271001</v>
          </cell>
          <cell r="GR22" t="str">
            <v>7212333/RPL</v>
          </cell>
          <cell r="GS22" t="str">
            <v>72698104/RPL</v>
          </cell>
          <cell r="GT22" t="str">
            <v>шт</v>
          </cell>
          <cell r="GU22">
            <v>2611</v>
          </cell>
        </row>
        <row r="23">
          <cell r="B23" t="str">
            <v>КУХОННЫЙ ГАРНИТУР</v>
          </cell>
          <cell r="C23">
            <v>1</v>
          </cell>
          <cell r="D23">
            <v>10</v>
          </cell>
          <cell r="E23">
            <v>11</v>
          </cell>
          <cell r="F23">
            <v>0</v>
          </cell>
          <cell r="G23">
            <v>0</v>
          </cell>
          <cell r="K23">
            <v>1</v>
          </cell>
          <cell r="CX23" t="str">
            <v>КОМПОЗИТ С ТИСНЕНИЕМ КИРПИЧ (2440*610)</v>
          </cell>
          <cell r="CY23" t="str">
            <v>ФАЛЬШПАН_КОМПОЗИТ_КИРП</v>
          </cell>
          <cell r="DB23" t="str">
            <v>2440*610</v>
          </cell>
          <cell r="DM23" t="str">
            <v>Белая Венеция (1111/Q)</v>
          </cell>
          <cell r="DN23" t="str">
            <v>1111/Q</v>
          </cell>
          <cell r="DO23">
            <v>2</v>
          </cell>
          <cell r="DP23" t="str">
            <v>Белая Венеция</v>
          </cell>
          <cell r="DQ23">
            <v>1110</v>
          </cell>
          <cell r="DR23" t="str">
            <v>17/11111-М</v>
          </cell>
          <cell r="DT23" t="str">
            <v>СА1111/Q-28/600/1U</v>
          </cell>
          <cell r="DU23" t="str">
            <v>Столешница АНТАРЕС - Белая Венеция (1111/Q) (3000*600*28-1U)</v>
          </cell>
          <cell r="DV23" t="str">
            <v>СА1111/Q-38/600/1U</v>
          </cell>
          <cell r="DW23" t="str">
            <v>Столешница АНТАРЕС - Белая Венеция (1111/Q) (3000*600*38-1U)</v>
          </cell>
          <cell r="DX23" t="str">
            <v>СА1111/Q-28/600/0U</v>
          </cell>
          <cell r="DY23" t="str">
            <v>Столешница АНТАРЕС без PF - Белая Венеция (1111/Q) (3000*600*28-0U)</v>
          </cell>
          <cell r="DZ23" t="str">
            <v>СА1111/Q-38/600/0U</v>
          </cell>
          <cell r="EA23" t="str">
            <v>Столешница АНТАРЕС без PF - Белая Венеция (1111/Q) (3000*600*38-0U)</v>
          </cell>
          <cell r="EB23" t="str">
            <v>СА1111/Q-28/950</v>
          </cell>
          <cell r="EC23" t="str">
            <v>УГОЛ АНТАРЕС - Белая Венеция (1111/Q) (950*950*28)</v>
          </cell>
          <cell r="ED23" t="str">
            <v>СА1111/Q-38/950</v>
          </cell>
          <cell r="EE23" t="str">
            <v>УГОЛ АНТАРЕС - Белая Венеция (1111/Q) (950*950*38)</v>
          </cell>
          <cell r="EF23" t="str">
            <v>СА1111/Q-28/xxx/0U</v>
          </cell>
          <cell r="EG23" t="str">
            <v>Столешница АНТАРЕС без PF - Белая Венеция (1111/Q) (3000*xxx*28-0U)</v>
          </cell>
          <cell r="EH23" t="str">
            <v>СА1111/Q-38/xxx/0U</v>
          </cell>
          <cell r="EI23" t="str">
            <v>Столешница АНТАРЕС без PF - Белая Венеция (1111/Q) (3000*xxx*38-0U)</v>
          </cell>
          <cell r="EJ23" t="str">
            <v>СА1111/Q-28/xxx/1U</v>
          </cell>
          <cell r="EK23" t="str">
            <v>Столешница АНТАРЕС - Белая Венеция (1111/Q) (3000*xxx*28-1U)</v>
          </cell>
          <cell r="EL23" t="str">
            <v>СА1111/Q-38/xxx/1U</v>
          </cell>
          <cell r="EM23" t="str">
            <v>Столешница АНТАРЕС - Белая Венеция (1111/Q) (3000*xxx*38-1U)</v>
          </cell>
          <cell r="EN23" t="str">
            <v>СА1111/Q-28/xxx/2U</v>
          </cell>
          <cell r="EO23" t="str">
            <v>Столешница АНТАРЕС 2xPF- Белая Венеция (1111/Q) (3000*xxx*28-2U)</v>
          </cell>
          <cell r="EP23" t="str">
            <v>СА1111/Q-38/xxx/2U</v>
          </cell>
          <cell r="EQ23" t="str">
            <v>Столешница АНТАРЕС 2xPF - Белая Венеция (1111/Q) (3000*xxx*38-2U)</v>
          </cell>
          <cell r="ER23" t="str">
            <v>СА1111/Q-28/600/0U-2СТ</v>
          </cell>
          <cell r="ES23" t="str">
            <v>Столешница АНТАРЕС без PF - Белая Венеция (1111/Q) (3000*600*28-0U/2х) / пластик с 2-х сторон</v>
          </cell>
          <cell r="ET23" t="str">
            <v>СА1111/Q-38/600/0U-2СТ</v>
          </cell>
          <cell r="EU23" t="str">
            <v>Столешница АНТАРЕС без PF - Белая Венеция (1111/Q) (3000*600*38-0U/2х) / пластик с 2-х сторон</v>
          </cell>
          <cell r="EV23" t="str">
            <v>СА1111/Q-28/1200/0U-2СТ</v>
          </cell>
          <cell r="EW23" t="str">
            <v>Столешница АНТАРЕС без PF - Белая Венеция (1111/Q) (3000*1200*28-0U/2х) / пластик с 2-х сторон</v>
          </cell>
          <cell r="EX23" t="str">
            <v>СА1111/Q-28/1200/0U-2СТ</v>
          </cell>
          <cell r="EY23" t="str">
            <v>Столешница АНТАРЕС без PF - Белая Венеция (1111/Q) (3000*1200*38-0U/2х) / пластик с 2-х сторон</v>
          </cell>
          <cell r="EZ23" t="str">
            <v>ФА1111/Q-600/4</v>
          </cell>
          <cell r="FA23" t="str">
            <v>Пристенная панель АНТАРЕС - Белая Венеция (1111/Q) (3000*600*4)</v>
          </cell>
          <cell r="FB23" t="str">
            <v>751111/Q-32/СК</v>
          </cell>
          <cell r="FC23" t="str">
            <v>Кромка АНТАРЕС - Белая Венеция (1111/Q) - 32 мм с/кл</v>
          </cell>
          <cell r="FD23" t="str">
            <v>751111/Q-45/СК</v>
          </cell>
          <cell r="FE23" t="str">
            <v>Кромка АНТАРЕС - Белая Венеция (1111/Q) - 45 мм с/кл</v>
          </cell>
          <cell r="FG23" t="str">
            <v>Italian marble (8052/SL)</v>
          </cell>
          <cell r="FH23" t="str">
            <v>8052-</v>
          </cell>
          <cell r="FI23">
            <v>3</v>
          </cell>
          <cell r="FJ23" t="str">
            <v>Italian marble</v>
          </cell>
          <cell r="FK23" t="str">
            <v>8052/SL</v>
          </cell>
          <cell r="FL23" t="str">
            <v>7218052/RPL</v>
          </cell>
          <cell r="FM23" t="str">
            <v>17/38052</v>
          </cell>
          <cell r="FN23" t="str">
            <v>С/38052-40/600/1U-30</v>
          </cell>
          <cell r="FO23" t="str">
            <v>Столешница СЛОТЕКС - Italian marble (8052/SL) (3000*600*40-1U)</v>
          </cell>
          <cell r="FP23" t="str">
            <v>С/38052-40/600/1U-42</v>
          </cell>
          <cell r="FQ23" t="str">
            <v>Столешница СЛОТЕКС - Italian marble (8052/SL) (4200*600*40-1U)</v>
          </cell>
          <cell r="FR23" t="str">
            <v>Ф/38052-600/10-30</v>
          </cell>
          <cell r="FS23" t="str">
            <v>Пристенная панель СЛОТЕКС - Italian marble (8052/SL) (3000*600*10)</v>
          </cell>
          <cell r="FT23" t="str">
            <v>Ф/38052-600/10-42</v>
          </cell>
          <cell r="FU23" t="str">
            <v>Пристенная панель СЛОТЕКС - Italian marble (8052/SL) (4200*600*10)</v>
          </cell>
          <cell r="FV23" t="str">
            <v>75/38052-42/СК</v>
          </cell>
          <cell r="FW23" t="str">
            <v>Кромка СЛОТЕКС - Italian marble (8052/SL) - 42 мм с/кл</v>
          </cell>
          <cell r="GO23" t="str">
            <v>7214901/RPL</v>
          </cell>
          <cell r="GP23" t="str">
            <v>Бронза (4901)</v>
          </cell>
          <cell r="GQ23" t="str">
            <v>Плинтус Rehau Perfetto-Line - Бронза (Slotex 4901) /16073151001</v>
          </cell>
          <cell r="GR23" t="str">
            <v>7214901/RPL</v>
          </cell>
          <cell r="GS23" t="str">
            <v>72696102/RPL</v>
          </cell>
          <cell r="GT23" t="str">
            <v>шт</v>
          </cell>
          <cell r="GU23">
            <v>2611</v>
          </cell>
        </row>
        <row r="24">
          <cell r="B24" t="str">
            <v>ШКАФ-КУПЕ</v>
          </cell>
          <cell r="C24">
            <v>0</v>
          </cell>
          <cell r="D24">
            <v>8</v>
          </cell>
          <cell r="E24">
            <v>9</v>
          </cell>
          <cell r="F24">
            <v>0.15</v>
          </cell>
          <cell r="G24">
            <v>0.05</v>
          </cell>
          <cell r="I24">
            <v>1</v>
          </cell>
          <cell r="J24">
            <v>1</v>
          </cell>
          <cell r="K24">
            <v>10</v>
          </cell>
          <cell r="DM24" t="str">
            <v>Белое дерево (3861/Rw)</v>
          </cell>
          <cell r="DN24" t="str">
            <v>3861/Rw</v>
          </cell>
          <cell r="DO24">
            <v>2</v>
          </cell>
          <cell r="DP24" t="str">
            <v>Белое дерево</v>
          </cell>
          <cell r="DQ24">
            <v>153</v>
          </cell>
          <cell r="DT24" t="str">
            <v>СА3861/Rw-28/600/1U</v>
          </cell>
          <cell r="DU24" t="str">
            <v>Столешница АНТАРЕС - Белое дерево (3861/Rw) (3000*600*28-1U)</v>
          </cell>
          <cell r="DV24" t="str">
            <v>СА3861/Rw-38/600/1U</v>
          </cell>
          <cell r="DW24" t="str">
            <v>Столешница АНТАРЕС - Белое дерево (3861/Rw) (3000*600*38-1U)</v>
          </cell>
          <cell r="DX24" t="str">
            <v>СА3861/Rw-28/600/0U</v>
          </cell>
          <cell r="DY24" t="str">
            <v>Столешница АНТАРЕС без PF - Белое дерево (3861/Rw) (3000*600*28-0U)</v>
          </cell>
          <cell r="DZ24" t="str">
            <v>СА3861/Rw-38/600/0U</v>
          </cell>
          <cell r="EA24" t="str">
            <v>Столешница АНТАРЕС без PF - Белое дерево (3861/Rw) (3000*600*38-0U)</v>
          </cell>
          <cell r="EB24" t="str">
            <v>СА3861/Rw-28/950</v>
          </cell>
          <cell r="EC24" t="str">
            <v>УГОЛ АНТАРЕС - Белое дерево (3861/Rw) (950*950*28)</v>
          </cell>
          <cell r="ED24" t="str">
            <v>СА3861/Rw-38/950</v>
          </cell>
          <cell r="EE24" t="str">
            <v>УГОЛ АНТАРЕС - Белое дерево (3861/Rw) (950*950*38)</v>
          </cell>
          <cell r="EF24" t="str">
            <v>СА3861/Rw-28/xxx/0U</v>
          </cell>
          <cell r="EG24" t="str">
            <v>Столешница АНТАРЕС без PF - Белое дерево (3861/Rw) (3000*xxx*28-0U)</v>
          </cell>
          <cell r="EH24" t="str">
            <v>СА3861/Rw-38/xxx/0U</v>
          </cell>
          <cell r="EI24" t="str">
            <v>Столешница АНТАРЕС без PF - Белое дерево (3861/Rw) (3000*xxx*38-0U)</v>
          </cell>
          <cell r="EJ24" t="str">
            <v>СА3861/Rw-28/xxx/1U</v>
          </cell>
          <cell r="EK24" t="str">
            <v>Столешница АНТАРЕС - Белое дерево (3861/Rw) (3000*xxx*28-1U)</v>
          </cell>
          <cell r="EL24" t="str">
            <v>СА3861/Rw-38/xxx/1U</v>
          </cell>
          <cell r="EM24" t="str">
            <v>Столешница АНТАРЕС - Белое дерево (3861/Rw) (3000*xxx*38-1U)</v>
          </cell>
          <cell r="EN24" t="str">
            <v>СА3861/Rw-28/xxx/2U</v>
          </cell>
          <cell r="EO24" t="str">
            <v>Столешница АНТАРЕС 2xPF- Белое дерево (3861/Rw) (3000*xxx*28-2U)</v>
          </cell>
          <cell r="EP24" t="str">
            <v>СА3861/Rw-38/xxx/2U</v>
          </cell>
          <cell r="EQ24" t="str">
            <v>Столешница АНТАРЕС 2xPF - Белое дерево (3861/Rw) (3000*xxx*38-2U)</v>
          </cell>
          <cell r="ER24" t="str">
            <v>СА3861/Rw-28/600/0U-2СТ</v>
          </cell>
          <cell r="ES24" t="str">
            <v>Столешница АНТАРЕС без PF - Белое дерево (3861/Rw) (3000*600*28-0U/2х) / пластик с 2-х сторон</v>
          </cell>
          <cell r="ET24" t="str">
            <v>СА3861/Rw-38/600/0U-2СТ</v>
          </cell>
          <cell r="EU24" t="str">
            <v>Столешница АНТАРЕС без PF - Белое дерево (3861/Rw) (3000*600*38-0U/2х) / пластик с 2-х сторон</v>
          </cell>
          <cell r="EV24" t="str">
            <v>СА3861/Rw-28/1200/0U-2СТ</v>
          </cell>
          <cell r="EW24" t="str">
            <v>Столешница АНТАРЕС без PF - Белое дерево (3861/Rw) (3000*1200*28-0U/2х) / пластик с 2-х сторон</v>
          </cell>
          <cell r="EX24" t="str">
            <v>СА3861/Rw-28/1200/0U-2СТ</v>
          </cell>
          <cell r="EY24" t="str">
            <v>Столешница АНТАРЕС без PF - Белое дерево (3861/Rw) (3000*1200*38-0U/2х) / пластик с 2-х сторон</v>
          </cell>
          <cell r="EZ24" t="str">
            <v>ФА3861/Rw-600/4</v>
          </cell>
          <cell r="FA24" t="str">
            <v>Пристенная панель АНТАРЕС - Белое дерево (3861/Rw) (3000*600*4)</v>
          </cell>
          <cell r="FB24" t="str">
            <v>753861/Rw-32/СК</v>
          </cell>
          <cell r="FC24" t="str">
            <v>Кромка АНТАРЕС - Белое дерево (3861/Rw) - 32 мм с/кл</v>
          </cell>
          <cell r="FD24" t="str">
            <v>753861/Rw-45/СК</v>
          </cell>
          <cell r="FE24" t="str">
            <v>Кромка АНТАРЕС - Белое дерево (3861/Rw) - 45 мм с/кл</v>
          </cell>
          <cell r="FG24" t="str">
            <v>Limestone (8041/Bst)</v>
          </cell>
          <cell r="FH24" t="str">
            <v>8041-</v>
          </cell>
          <cell r="FI24">
            <v>2</v>
          </cell>
          <cell r="FJ24" t="str">
            <v>Limestone</v>
          </cell>
          <cell r="FK24" t="str">
            <v>8041/Bst</v>
          </cell>
          <cell r="FL24" t="str">
            <v>7218041/RPL</v>
          </cell>
          <cell r="FM24" t="str">
            <v>17/38041</v>
          </cell>
          <cell r="FN24" t="str">
            <v>С/38041-40/600/1U-30</v>
          </cell>
          <cell r="FO24" t="str">
            <v>Столешница СЛОТЕКС - Limestone (8041/Bst) (3000*600*40-1U)</v>
          </cell>
          <cell r="FP24" t="str">
            <v>С/38041-40/600/1U-42</v>
          </cell>
          <cell r="FQ24" t="str">
            <v>Столешница СЛОТЕКС - Limestone (8041/Bst) (4200*600*40-1U)</v>
          </cell>
          <cell r="FR24" t="str">
            <v>Ф/38041-600/10-30</v>
          </cell>
          <cell r="FS24" t="str">
            <v>Пристенная панель СЛОТЕКС - Limestone (8041/Bst) (3000*600*10)</v>
          </cell>
          <cell r="FT24" t="str">
            <v>Ф/38041-600/10-42</v>
          </cell>
          <cell r="FU24" t="str">
            <v>Пристенная панель СЛОТЕКС - Limestone (8041/Bst) (4200*600*10)</v>
          </cell>
          <cell r="FV24" t="str">
            <v>75/38041-42/СК</v>
          </cell>
          <cell r="FW24" t="str">
            <v>Кромка СЛОТЕКС - Limestone (8041/Bst) - 42 мм с/кл</v>
          </cell>
          <cell r="GO24" t="str">
            <v>7210081/RPL</v>
          </cell>
          <cell r="GP24" t="str">
            <v>Венеция (0081)</v>
          </cell>
          <cell r="GQ24" t="str">
            <v>Плинтус Rehau Perfetto-Line - Венеция (Slotex 0081) /16072071001</v>
          </cell>
          <cell r="GR24" t="str">
            <v>7210081/RPL</v>
          </cell>
          <cell r="GS24" t="str">
            <v>72698149/RPL</v>
          </cell>
          <cell r="GT24" t="str">
            <v>шт</v>
          </cell>
          <cell r="GU24">
            <v>2611</v>
          </cell>
        </row>
        <row r="25">
          <cell r="B25" t="str">
            <v>ПРОЧАЯ КОРПУСНАЯ МЕБЕЛЬ</v>
          </cell>
          <cell r="C25">
            <v>0</v>
          </cell>
          <cell r="D25">
            <v>8</v>
          </cell>
          <cell r="E25">
            <v>9</v>
          </cell>
          <cell r="F25">
            <v>0.15</v>
          </cell>
          <cell r="G25">
            <v>0.05</v>
          </cell>
          <cell r="I25">
            <v>1</v>
          </cell>
          <cell r="J25">
            <v>1</v>
          </cell>
          <cell r="DM25" t="str">
            <v>Белый (1011)</v>
          </cell>
          <cell r="DN25">
            <v>1011</v>
          </cell>
          <cell r="DO25">
            <v>2</v>
          </cell>
          <cell r="DP25" t="str">
            <v>Белый</v>
          </cell>
          <cell r="DQ25">
            <v>1110</v>
          </cell>
          <cell r="DR25" t="str">
            <v>17/11011-М</v>
          </cell>
          <cell r="DT25" t="str">
            <v>СА1011-28/600/1U</v>
          </cell>
          <cell r="DU25" t="str">
            <v>Столешница АНТАРЕС - Белый (1011) (3000*600*28-1U)</v>
          </cell>
          <cell r="DV25" t="str">
            <v>СА1011-38/600/1U</v>
          </cell>
          <cell r="DW25" t="str">
            <v>Столешница АНТАРЕС - Белый (1011) (3000*600*38-1U)</v>
          </cell>
          <cell r="DX25" t="str">
            <v>СА1011-28/600/0U</v>
          </cell>
          <cell r="DY25" t="str">
            <v>Столешница АНТАРЕС без PF - Белый (1011) (3000*600*28-0U)</v>
          </cell>
          <cell r="DZ25" t="str">
            <v>СА1011-38/600/0U</v>
          </cell>
          <cell r="EA25" t="str">
            <v>Столешница АНТАРЕС без PF - Белый (1011) (3000*600*38-0U)</v>
          </cell>
          <cell r="EB25" t="str">
            <v>СА1011-28/950</v>
          </cell>
          <cell r="EC25" t="str">
            <v>УГОЛ АНТАРЕС - Белый (1011) (950*950*28)</v>
          </cell>
          <cell r="ED25" t="str">
            <v>СА1011-38/950</v>
          </cell>
          <cell r="EE25" t="str">
            <v>УГОЛ АНТАРЕС - Белый (1011) (950*950*38)</v>
          </cell>
          <cell r="EF25" t="str">
            <v>СА1011-28/xxx/0U</v>
          </cell>
          <cell r="EG25" t="str">
            <v>Столешница АНТАРЕС без PF - Белый (1011) (3000*xxx*28-0U)</v>
          </cell>
          <cell r="EH25" t="str">
            <v>СА1011-38/xxx/0U</v>
          </cell>
          <cell r="EI25" t="str">
            <v>Столешница АНТАРЕС без PF - Белый (1011) (3000*xxx*38-0U)</v>
          </cell>
          <cell r="EJ25" t="str">
            <v>СА1011-28/xxx/1U</v>
          </cell>
          <cell r="EK25" t="str">
            <v>Столешница АНТАРЕС - Белый (1011) (3000*xxx*28-1U)</v>
          </cell>
          <cell r="EL25" t="str">
            <v>СА1011-38/xxx/1U</v>
          </cell>
          <cell r="EM25" t="str">
            <v>Столешница АНТАРЕС - Белый (1011) (3000*xxx*38-1U)</v>
          </cell>
          <cell r="EN25" t="str">
            <v>СА1011-28/xxx/2U</v>
          </cell>
          <cell r="EO25" t="str">
            <v>Столешница АНТАРЕС 2xPF- Белый (1011) (3000*xxx*28-2U)</v>
          </cell>
          <cell r="EP25" t="str">
            <v>СА1011-38/xxx/2U</v>
          </cell>
          <cell r="EQ25" t="str">
            <v>Столешница АНТАРЕС 2xPF - Белый (1011) (3000*xxx*38-2U)</v>
          </cell>
          <cell r="ER25" t="str">
            <v>СА1011-28/600/0U-2СТ</v>
          </cell>
          <cell r="ES25" t="str">
            <v>Столешница АНТАРЕС без PF - Белый (1011) (3000*600*28-0U/2х) / пластик с 2-х сторон</v>
          </cell>
          <cell r="ET25" t="str">
            <v>СА1011-38/600/0U-2СТ</v>
          </cell>
          <cell r="EU25" t="str">
            <v>Столешница АНТАРЕС без PF - Белый (1011) (3000*600*38-0U/2х) / пластик с 2-х сторон</v>
          </cell>
          <cell r="EV25" t="str">
            <v>СА1011-28/1200/0U-2СТ</v>
          </cell>
          <cell r="EW25" t="str">
            <v>Столешница АНТАРЕС без PF - Белый (1011) (3000*1200*28-0U/2х) / пластик с 2-х сторон</v>
          </cell>
          <cell r="EX25" t="str">
            <v>СА1011-28/1200/0U-2СТ</v>
          </cell>
          <cell r="EY25" t="str">
            <v>Столешница АНТАРЕС без PF - Белый (1011) (3000*1200*38-0U/2х) / пластик с 2-х сторон</v>
          </cell>
          <cell r="EZ25" t="str">
            <v>ФА1011-600/4</v>
          </cell>
          <cell r="FA25" t="str">
            <v>Пристенная панель АНТАРЕС - Белый (1011) (3000*600*4)</v>
          </cell>
          <cell r="FB25" t="str">
            <v>751011-32/СК</v>
          </cell>
          <cell r="FC25" t="str">
            <v>Кромка АНТАРЕС - Белый (1011) - 32 мм с/кл</v>
          </cell>
          <cell r="FD25" t="str">
            <v>751011-45/СК</v>
          </cell>
          <cell r="FE25" t="str">
            <v>Кромка АНТАРЕС - Белый (1011) - 45 мм с/кл</v>
          </cell>
          <cell r="FG25" t="str">
            <v>Mystic marble (8053/R)</v>
          </cell>
          <cell r="FH25" t="str">
            <v>8053-</v>
          </cell>
          <cell r="FI25">
            <v>3</v>
          </cell>
          <cell r="FJ25" t="str">
            <v>Mystic marble</v>
          </cell>
          <cell r="FK25" t="str">
            <v>8053/R</v>
          </cell>
          <cell r="FL25" t="str">
            <v>7218053/RPL</v>
          </cell>
          <cell r="FN25" t="str">
            <v>С/38053-40/600/1U-30</v>
          </cell>
          <cell r="FO25" t="str">
            <v>Столешница СЛОТЕКС - Mystic marble (8053/R) (3000*600*40-1U)</v>
          </cell>
          <cell r="FP25" t="str">
            <v>С/38053-40/600/1U-42</v>
          </cell>
          <cell r="FQ25" t="str">
            <v>Столешница СЛОТЕКС - Mystic marble (8053/R) (4200*600*40-1U)</v>
          </cell>
          <cell r="FR25" t="str">
            <v>Ф/38053-600/10-30</v>
          </cell>
          <cell r="FS25" t="str">
            <v>Пристенная панель СЛОТЕКС - Mystic marble (8053/R) (3000*600*10)</v>
          </cell>
          <cell r="FT25" t="str">
            <v>Ф/38053-600/10-42</v>
          </cell>
          <cell r="FU25" t="str">
            <v>Пристенная панель СЛОТЕКС - Mystic marble (8053/R) (4200*600*10)</v>
          </cell>
          <cell r="FV25" t="str">
            <v>75/38053-42/СК</v>
          </cell>
          <cell r="FW25" t="str">
            <v>Кромка СЛОТЕКС - Mystic marble (8053/R) - 42 мм с/кл</v>
          </cell>
          <cell r="GO25" t="str">
            <v>7215011/RPL</v>
          </cell>
          <cell r="GP25" t="str">
            <v>Гарца (5011)</v>
          </cell>
          <cell r="GQ25" t="str">
            <v>Плинтус Rehau Perfetto-Line - Гарца (Slotex 5011) /16073181001</v>
          </cell>
          <cell r="GR25" t="str">
            <v>7215011/RPL</v>
          </cell>
          <cell r="GS25" t="str">
            <v>72698102/RPL</v>
          </cell>
          <cell r="GT25" t="str">
            <v>шт</v>
          </cell>
          <cell r="GU25">
            <v>2611</v>
          </cell>
        </row>
        <row r="26">
          <cell r="B26" t="str">
            <v>ДЕТАЛИ И ПОЛУФАБРИКАТЫ</v>
          </cell>
          <cell r="C26">
            <v>0</v>
          </cell>
          <cell r="D26">
            <v>8</v>
          </cell>
          <cell r="E26">
            <v>9</v>
          </cell>
          <cell r="F26">
            <v>7.0000000000000007E-2</v>
          </cell>
          <cell r="G26">
            <v>0.05</v>
          </cell>
          <cell r="K26">
            <v>100</v>
          </cell>
          <cell r="DM26" t="str">
            <v>Белый Бриллиант (400)</v>
          </cell>
          <cell r="DN26">
            <v>400</v>
          </cell>
          <cell r="DO26">
            <v>5</v>
          </cell>
          <cell r="DP26" t="str">
            <v>Белый Бриллиант</v>
          </cell>
          <cell r="DQ26">
            <v>1296</v>
          </cell>
          <cell r="DR26" t="str">
            <v>17/10400-М</v>
          </cell>
          <cell r="DT26" t="str">
            <v>СА400-28/600/1U</v>
          </cell>
          <cell r="DU26" t="str">
            <v>Столешница АНТАРЕС - Белый Бриллиант (400) (3000*600*28-1U)</v>
          </cell>
          <cell r="DV26" t="str">
            <v>СА400-38/600/1U</v>
          </cell>
          <cell r="DW26" t="str">
            <v>Столешница АНТАРЕС - Белый Бриллиант (400) (3000*600*38-1U)</v>
          </cell>
          <cell r="DX26" t="str">
            <v>СА400-28/600/0U</v>
          </cell>
          <cell r="DY26" t="str">
            <v>Столешница АНТАРЕС без PF - Белый Бриллиант (400) (3000*600*28-0U)</v>
          </cell>
          <cell r="DZ26" t="str">
            <v>СА400-38/600/0U</v>
          </cell>
          <cell r="EA26" t="str">
            <v>Столешница АНТАРЕС без PF - Белый Бриллиант (400) (3000*600*38-0U)</v>
          </cell>
          <cell r="EB26" t="str">
            <v>СА400-28/950</v>
          </cell>
          <cell r="EC26" t="str">
            <v>УГОЛ АНТАРЕС - Белый Бриллиант (400) (950*950*28)</v>
          </cell>
          <cell r="ED26" t="str">
            <v>СА400-38/950</v>
          </cell>
          <cell r="EE26" t="str">
            <v>УГОЛ АНТАРЕС - Белый Бриллиант (400) (950*950*38)</v>
          </cell>
          <cell r="EF26" t="str">
            <v>СА400-28/xxx/0U</v>
          </cell>
          <cell r="EG26" t="str">
            <v>Столешница АНТАРЕС без PF - Белый Бриллиант (400) (3000*xxx*28-0U)</v>
          </cell>
          <cell r="EH26" t="str">
            <v>СА400-38/xxx/0U</v>
          </cell>
          <cell r="EI26" t="str">
            <v>Столешница АНТАРЕС без PF - Белый Бриллиант (400) (3000*xxx*38-0U)</v>
          </cell>
          <cell r="EJ26" t="str">
            <v>СА400-28/xxx/1U</v>
          </cell>
          <cell r="EK26" t="str">
            <v>Столешница АНТАРЕС - Белый Бриллиант (400) (3000*xxx*28-1U)</v>
          </cell>
          <cell r="EL26" t="str">
            <v>СА400-38/xxx/1U</v>
          </cell>
          <cell r="EM26" t="str">
            <v>Столешница АНТАРЕС - Белый Бриллиант (400) (3000*xxx*38-1U)</v>
          </cell>
          <cell r="EN26" t="str">
            <v>СА400-28/xxx/2U</v>
          </cell>
          <cell r="EO26" t="str">
            <v>Столешница АНТАРЕС 2xPF- Белый Бриллиант (400) (3000*xxx*28-2U)</v>
          </cell>
          <cell r="EP26" t="str">
            <v>СА400-38/xxx/2U</v>
          </cell>
          <cell r="EQ26" t="str">
            <v>Столешница АНТАРЕС 2xPF - Белый Бриллиант (400) (3000*xxx*38-2U)</v>
          </cell>
          <cell r="ER26" t="str">
            <v>СА400-28/600/0U-2СТ</v>
          </cell>
          <cell r="ES26" t="str">
            <v>Столешница АНТАРЕС без PF - Белый Бриллиант (400) (3000*600*28-0U/2х) / пластик с 2-х сторон</v>
          </cell>
          <cell r="ET26" t="str">
            <v>СА400-38/600/0U-2СТ</v>
          </cell>
          <cell r="EU26" t="str">
            <v>Столешница АНТАРЕС без PF - Белый Бриллиант (400) (3000*600*38-0U/2х) / пластик с 2-х сторон</v>
          </cell>
          <cell r="EV26" t="str">
            <v>СА400-28/1200/0U-2СТ</v>
          </cell>
          <cell r="EW26" t="str">
            <v>Столешница АНТАРЕС без PF - Белый Бриллиант (400) (3000*1200*28-0U/2х) / пластик с 2-х сторон</v>
          </cell>
          <cell r="EX26" t="str">
            <v>СА400-28/1200/0U-2СТ</v>
          </cell>
          <cell r="EY26" t="str">
            <v>Столешница АНТАРЕС без PF - Белый Бриллиант (400) (3000*1200*38-0U/2х) / пластик с 2-х сторон</v>
          </cell>
          <cell r="EZ26" t="str">
            <v>ФА400-600/4</v>
          </cell>
          <cell r="FA26" t="str">
            <v>Пристенная панель АНТАРЕС - Белый Бриллиант (400) (3000*600*4)</v>
          </cell>
          <cell r="FB26" t="str">
            <v>75400-32/СК</v>
          </cell>
          <cell r="FC26" t="str">
            <v>Кромка АНТАРЕС - Белый Бриллиант (400) - 32 мм с/кл</v>
          </cell>
          <cell r="FD26" t="str">
            <v>75400-45/СК</v>
          </cell>
          <cell r="FE26" t="str">
            <v>Кромка АНТАРЕС - Белый Бриллиант (400) - 45 мм с/кл</v>
          </cell>
          <cell r="FG26" t="str">
            <v>Night oak (8073/Rw)</v>
          </cell>
          <cell r="FH26" t="str">
            <v>8073-</v>
          </cell>
          <cell r="FI26">
            <v>3</v>
          </cell>
          <cell r="FJ26" t="str">
            <v>Night oak</v>
          </cell>
          <cell r="FK26" t="str">
            <v>8073/Rw</v>
          </cell>
          <cell r="FN26" t="str">
            <v>С/38073-40/600/1U-30</v>
          </cell>
          <cell r="FO26" t="str">
            <v>Столешница СЛОТЕКС - Night oak (8073/Rw) (3000*600*40-1U)</v>
          </cell>
          <cell r="FP26" t="str">
            <v>С/38073-40/600/1U-42</v>
          </cell>
          <cell r="FQ26" t="str">
            <v>Столешница СЛОТЕКС - Night oak (8073/Rw) (4200*600*40-1U)</v>
          </cell>
          <cell r="FR26" t="str">
            <v>Ф/38073-600/10-30</v>
          </cell>
          <cell r="FS26" t="str">
            <v>Пристенная панель СЛОТЕКС - Night oak (8073/Rw) (3000*600*10)</v>
          </cell>
          <cell r="FT26" t="str">
            <v>Ф/38073-600/10-42</v>
          </cell>
          <cell r="FU26" t="str">
            <v>Пристенная панель СЛОТЕКС - Night oak (8073/Rw) (4200*600*10)</v>
          </cell>
          <cell r="FV26" t="str">
            <v>75/38073-42/СК</v>
          </cell>
          <cell r="FW26" t="str">
            <v>Кромка СЛОТЕКС - Night oak (8073/Rw) - 42 мм с/кл</v>
          </cell>
          <cell r="GO26" t="str">
            <v>7212340/RPL</v>
          </cell>
          <cell r="GP26" t="str">
            <v>Глория (2340)</v>
          </cell>
          <cell r="GQ26" t="str">
            <v>Плинтус Rehau Perfetto-Line - Глория (Slotex 2340) /16073251001</v>
          </cell>
          <cell r="GR26" t="str">
            <v>7212340/RPL</v>
          </cell>
          <cell r="GS26" t="str">
            <v>72696138/RPL</v>
          </cell>
          <cell r="GT26" t="str">
            <v>шт</v>
          </cell>
          <cell r="GU26">
            <v>2611</v>
          </cell>
        </row>
        <row r="27">
          <cell r="DM27" t="str">
            <v>Белый Глянец (14/Г)</v>
          </cell>
          <cell r="DN27" t="str">
            <v>14/Г</v>
          </cell>
          <cell r="DO27">
            <v>3</v>
          </cell>
          <cell r="DP27" t="str">
            <v>Белый Глянец</v>
          </cell>
          <cell r="DQ27">
            <v>1105</v>
          </cell>
          <cell r="DR27" t="str">
            <v>17/10014-Г</v>
          </cell>
          <cell r="DS27">
            <v>1</v>
          </cell>
          <cell r="DT27" t="str">
            <v>СА14/Г-28/600/1U</v>
          </cell>
          <cell r="DU27" t="str">
            <v>Столешница АНТАРЕС - Белый Глянец (14/Г) (3000*600*28-1U)</v>
          </cell>
          <cell r="DV27" t="str">
            <v>СА14/Г-38/600/1U</v>
          </cell>
          <cell r="DW27" t="str">
            <v>Столешница АНТАРЕС - Белый Глянец (14/Г) (3000*600*38-1U)</v>
          </cell>
          <cell r="DX27" t="str">
            <v>СА14/Г-28/600/0U</v>
          </cell>
          <cell r="DY27" t="str">
            <v>Столешница АНТАРЕС без PF - Белый Глянец (14/Г) (3000*600*28-0U)</v>
          </cell>
          <cell r="DZ27" t="str">
            <v>СА14/Г-38/600/0U</v>
          </cell>
          <cell r="EA27" t="str">
            <v>Столешница АНТАРЕС без PF - Белый Глянец (14/Г) (3000*600*38-0U)</v>
          </cell>
          <cell r="EB27" t="str">
            <v>СА14/Г-28/950</v>
          </cell>
          <cell r="EC27" t="str">
            <v>УГОЛ АНТАРЕС - Белый Глянец (14/Г) (950*950*28)</v>
          </cell>
          <cell r="ED27" t="str">
            <v>СА14/Г-38/950</v>
          </cell>
          <cell r="EE27" t="str">
            <v>УГОЛ АНТАРЕС - Белый Глянец (14/Г) (950*950*38)</v>
          </cell>
          <cell r="EF27" t="str">
            <v>СА14/Г-28/xxx/0U</v>
          </cell>
          <cell r="EG27" t="str">
            <v>Столешница АНТАРЕС без PF - Белый Глянец (14/Г) (3000*xxx*28-0U)</v>
          </cell>
          <cell r="EH27" t="str">
            <v>СА14/Г-38/xxx/0U</v>
          </cell>
          <cell r="EI27" t="str">
            <v>Столешница АНТАРЕС без PF - Белый Глянец (14/Г) (3000*xxx*38-0U)</v>
          </cell>
          <cell r="EJ27" t="str">
            <v>СА14/Г-28/xxx/1U</v>
          </cell>
          <cell r="EK27" t="str">
            <v>Столешница АНТАРЕС - Белый Глянец (14/Г) (3000*xxx*28-1U)</v>
          </cell>
          <cell r="EL27" t="str">
            <v>СА14/Г-38/xxx/1U</v>
          </cell>
          <cell r="EM27" t="str">
            <v>Столешница АНТАРЕС - Белый Глянец (14/Г) (3000*xxx*38-1U)</v>
          </cell>
          <cell r="EN27" t="str">
            <v>СА14/Г-28/xxx/2U</v>
          </cell>
          <cell r="EO27" t="str">
            <v>Столешница АНТАРЕС 2xPF- Белый Глянец (14/Г) (3000*xxx*28-2U)</v>
          </cell>
          <cell r="EP27" t="str">
            <v>СА14/Г-38/xxx/2U</v>
          </cell>
          <cell r="EQ27" t="str">
            <v>Столешница АНТАРЕС 2xPF - Белый Глянец (14/Г) (3000*xxx*38-2U)</v>
          </cell>
          <cell r="ER27" t="str">
            <v>СА14/Г-28/600/0U-2СТ</v>
          </cell>
          <cell r="ES27" t="str">
            <v>Столешница АНТАРЕС без PF - Белый Глянец (14/Г) (3000*600*28-0U/2х) / пластик с 2-х сторон</v>
          </cell>
          <cell r="ET27" t="str">
            <v>СА14/Г-38/600/0U-2СТ</v>
          </cell>
          <cell r="EU27" t="str">
            <v>Столешница АНТАРЕС без PF - Белый Глянец (14/Г) (3000*600*38-0U/2х) / пластик с 2-х сторон</v>
          </cell>
          <cell r="EV27" t="str">
            <v>СА14/Г-28/1200/0U-2СТ</v>
          </cell>
          <cell r="EW27" t="str">
            <v>Столешница АНТАРЕС без PF - Белый Глянец (14/Г) (3000*1200*28-0U/2х) / пластик с 2-х сторон</v>
          </cell>
          <cell r="EX27" t="str">
            <v>СА14/Г-28/1200/0U-2СТ</v>
          </cell>
          <cell r="EY27" t="str">
            <v>Столешница АНТАРЕС без PF - Белый Глянец (14/Г) (3000*1200*38-0U/2х) / пластик с 2-х сторон</v>
          </cell>
          <cell r="EZ27" t="str">
            <v>ФА14/Г-600/4</v>
          </cell>
          <cell r="FA27" t="str">
            <v>Пристенная панель АНТАРЕС - Белый Глянец (14/Г) (3000*600*4)</v>
          </cell>
          <cell r="FB27" t="str">
            <v>7514/Г-32/СК</v>
          </cell>
          <cell r="FC27" t="str">
            <v>Кромка АНТАРЕС - Белый Глянец (14/Г) - 32 мм с/кл</v>
          </cell>
          <cell r="FD27" t="str">
            <v>7514/Г-45/СК</v>
          </cell>
          <cell r="FE27" t="str">
            <v>Кромка АНТАРЕС - Белый Глянец (14/Г) - 45 мм с/кл</v>
          </cell>
          <cell r="FG27" t="str">
            <v>Pepita (5014/Sc)</v>
          </cell>
          <cell r="FH27" t="str">
            <v>5014-</v>
          </cell>
          <cell r="FI27">
            <v>3</v>
          </cell>
          <cell r="FJ27" t="str">
            <v>Pepita</v>
          </cell>
          <cell r="FK27" t="str">
            <v>5014/Sc</v>
          </cell>
          <cell r="FM27" t="str">
            <v>17/35014</v>
          </cell>
          <cell r="FN27" t="str">
            <v>С/35014-40/600/1U-30</v>
          </cell>
          <cell r="FO27" t="str">
            <v>Столешница СЛОТЕКС - Pepita (5014/Sc) (3000*600*40-1U)</v>
          </cell>
          <cell r="FP27" t="str">
            <v>С/35014-40/600/1U-42</v>
          </cell>
          <cell r="FQ27" t="str">
            <v>Столешница СЛОТЕКС - Pepita (5014/Sc) (4200*600*40-1U)</v>
          </cell>
          <cell r="FR27" t="str">
            <v>Ф/35014-600/10-30</v>
          </cell>
          <cell r="FS27" t="str">
            <v>Пристенная панель СЛОТЕКС - Pepita (5014/Sc) (3000*600*10)</v>
          </cell>
          <cell r="FT27" t="str">
            <v>Ф/35014-600/10-42</v>
          </cell>
          <cell r="FU27" t="str">
            <v>Пристенная панель СЛОТЕКС - Pepita (5014/Sc) (4200*600*10)</v>
          </cell>
          <cell r="FV27" t="str">
            <v>75/35014-42/СК</v>
          </cell>
          <cell r="FW27" t="str">
            <v>Кромка СЛОТЕКС - Pepita (5014/Sc) - 42 мм с/кл</v>
          </cell>
          <cell r="GO27" t="str">
            <v>7215035/RPL</v>
          </cell>
          <cell r="GP27" t="str">
            <v>Гранит серый (5035)</v>
          </cell>
          <cell r="GQ27" t="str">
            <v>Плинтус Rehau Perfetto-Line - Гранит серый (Slotex 5035) /16073241001</v>
          </cell>
          <cell r="GR27" t="str">
            <v>7215035/RPL</v>
          </cell>
          <cell r="GS27" t="str">
            <v>72698170/RPL</v>
          </cell>
          <cell r="GT27" t="str">
            <v>шт</v>
          </cell>
          <cell r="GU27">
            <v>2611</v>
          </cell>
        </row>
        <row r="28">
          <cell r="DM28" t="str">
            <v>Белый ясень Глянец (681)</v>
          </cell>
          <cell r="DN28">
            <v>681</v>
          </cell>
          <cell r="DO28">
            <v>3</v>
          </cell>
          <cell r="DP28" t="str">
            <v>Белый ясень Глянец</v>
          </cell>
          <cell r="DQ28">
            <v>1262</v>
          </cell>
          <cell r="DT28" t="str">
            <v>СА681-28/600/1U</v>
          </cell>
          <cell r="DU28" t="str">
            <v>Столешница АНТАРЕС - Белый ясень Глянец (681) (3000*600*28-1U)</v>
          </cell>
          <cell r="DV28" t="str">
            <v>СА681-38/600/1U</v>
          </cell>
          <cell r="DW28" t="str">
            <v>Столешница АНТАРЕС - Белый ясень Глянец (681) (3000*600*38-1U)</v>
          </cell>
          <cell r="DX28" t="str">
            <v>СА681-28/600/0U</v>
          </cell>
          <cell r="DY28" t="str">
            <v>Столешница АНТАРЕС без PF - Белый ясень Глянец (681) (3000*600*28-0U)</v>
          </cell>
          <cell r="DZ28" t="str">
            <v>СА681-38/600/0U</v>
          </cell>
          <cell r="EA28" t="str">
            <v>Столешница АНТАРЕС без PF - Белый ясень Глянец (681) (3000*600*38-0U)</v>
          </cell>
          <cell r="EB28" t="str">
            <v>СА681-28/950</v>
          </cell>
          <cell r="EC28" t="str">
            <v>УГОЛ АНТАРЕС - Белый ясень Глянец (681) (950*950*28)</v>
          </cell>
          <cell r="ED28" t="str">
            <v>СА681-38/950</v>
          </cell>
          <cell r="EE28" t="str">
            <v>УГОЛ АНТАРЕС - Белый ясень Глянец (681) (950*950*38)</v>
          </cell>
          <cell r="EF28" t="str">
            <v>СА681-28/xxx/0U</v>
          </cell>
          <cell r="EG28" t="str">
            <v>Столешница АНТАРЕС без PF - Белый ясень Глянец (681) (3000*xxx*28-0U)</v>
          </cell>
          <cell r="EH28" t="str">
            <v>СА681-38/xxx/0U</v>
          </cell>
          <cell r="EI28" t="str">
            <v>Столешница АНТАРЕС без PF - Белый ясень Глянец (681) (3000*xxx*38-0U)</v>
          </cell>
          <cell r="EJ28" t="str">
            <v>СА681-28/xxx/1U</v>
          </cell>
          <cell r="EK28" t="str">
            <v>Столешница АНТАРЕС - Белый ясень Глянец (681) (3000*xxx*28-1U)</v>
          </cell>
          <cell r="EL28" t="str">
            <v>СА681-38/xxx/1U</v>
          </cell>
          <cell r="EM28" t="str">
            <v>Столешница АНТАРЕС - Белый ясень Глянец (681) (3000*xxx*38-1U)</v>
          </cell>
          <cell r="EN28" t="str">
            <v>СА681-28/xxx/2U</v>
          </cell>
          <cell r="EO28" t="str">
            <v>Столешница АНТАРЕС 2xPF- Белый ясень Глянец (681) (3000*xxx*28-2U)</v>
          </cell>
          <cell r="EP28" t="str">
            <v>СА681-38/xxx/2U</v>
          </cell>
          <cell r="EQ28" t="str">
            <v>Столешница АНТАРЕС 2xPF - Белый ясень Глянец (681) (3000*xxx*38-2U)</v>
          </cell>
          <cell r="ER28" t="str">
            <v>СА681-28/600/0U-2СТ</v>
          </cell>
          <cell r="ES28" t="str">
            <v>Столешница АНТАРЕС без PF - Белый ясень Глянец (681) (3000*600*28-0U/2х) / пластик с 2-х сторон</v>
          </cell>
          <cell r="ET28" t="str">
            <v>СА681-38/600/0U-2СТ</v>
          </cell>
          <cell r="EU28" t="str">
            <v>Столешница АНТАРЕС без PF - Белый ясень Глянец (681) (3000*600*38-0U/2х) / пластик с 2-х сторон</v>
          </cell>
          <cell r="EV28" t="str">
            <v>СА681-28/1200/0U-2СТ</v>
          </cell>
          <cell r="EW28" t="str">
            <v>Столешница АНТАРЕС без PF - Белый ясень Глянец (681) (3000*1200*28-0U/2х) / пластик с 2-х сторон</v>
          </cell>
          <cell r="EX28" t="str">
            <v>СА681-28/1200/0U-2СТ</v>
          </cell>
          <cell r="EY28" t="str">
            <v>Столешница АНТАРЕС без PF - Белый ясень Глянец (681) (3000*1200*38-0U/2х) / пластик с 2-х сторон</v>
          </cell>
          <cell r="EZ28" t="str">
            <v>ФА681-600/4</v>
          </cell>
          <cell r="FA28" t="str">
            <v>Пристенная панель АНТАРЕС - Белый ясень Глянец (681) (3000*600*4)</v>
          </cell>
          <cell r="FB28" t="str">
            <v>75681-32/СК</v>
          </cell>
          <cell r="FC28" t="str">
            <v>Кромка АНТАРЕС - Белый ясень Глянец (681) - 32 мм с/кл</v>
          </cell>
          <cell r="FD28" t="str">
            <v>75681-45/СК</v>
          </cell>
          <cell r="FE28" t="str">
            <v>Кромка АНТАРЕС - Белый ясень Глянец (681) - 45 мм с/кл</v>
          </cell>
          <cell r="FG28" t="str">
            <v>Rustic wood (8070/Rw)</v>
          </cell>
          <cell r="FH28" t="str">
            <v>8070-</v>
          </cell>
          <cell r="FI28">
            <v>3</v>
          </cell>
          <cell r="FJ28" t="str">
            <v>Rustic wood</v>
          </cell>
          <cell r="FK28" t="str">
            <v>8070/Rw</v>
          </cell>
          <cell r="FL28" t="str">
            <v>7218070/RPL</v>
          </cell>
          <cell r="FM28" t="str">
            <v>17/38070</v>
          </cell>
          <cell r="FN28" t="str">
            <v>С/38070-40/600/1U-30</v>
          </cell>
          <cell r="FO28" t="str">
            <v>Столешница СЛОТЕКС - Rustic wood (8070/Rw) (3000*600*40-1U)</v>
          </cell>
          <cell r="FP28" t="str">
            <v>С/38070-40/600/1U-42</v>
          </cell>
          <cell r="FQ28" t="str">
            <v>Столешница СЛОТЕКС - Rustic wood (8070/Rw) (4200*600*40-1U)</v>
          </cell>
          <cell r="FR28" t="str">
            <v>Ф/38070-600/10-30</v>
          </cell>
          <cell r="FS28" t="str">
            <v>Пристенная панель СЛОТЕКС - Rustic wood (8070/Rw) (3000*600*10)</v>
          </cell>
          <cell r="FT28" t="str">
            <v>Ф/38070-600/10-42</v>
          </cell>
          <cell r="FU28" t="str">
            <v>Пристенная панель СЛОТЕКС - Rustic wood (8070/Rw) (4200*600*10)</v>
          </cell>
          <cell r="FV28" t="str">
            <v>75/38070-42/СК</v>
          </cell>
          <cell r="FW28" t="str">
            <v>Кромка СЛОТЕКС - Rustic wood (8070/Rw) - 42 мм с/кл</v>
          </cell>
          <cell r="GO28" t="str">
            <v>7216028/RPL</v>
          </cell>
          <cell r="GP28" t="str">
            <v>Гранит тигровый (6028)</v>
          </cell>
          <cell r="GQ28" t="str">
            <v>Плинтус Rehau Perfetto-Line - Гранит тигровый (Slotex 6028) /16076761001</v>
          </cell>
          <cell r="GR28" t="str">
            <v>7216028/RPL</v>
          </cell>
          <cell r="GS28" t="str">
            <v>72694110/RPL</v>
          </cell>
          <cell r="GT28" t="str">
            <v>шт</v>
          </cell>
          <cell r="GU28">
            <v>2611</v>
          </cell>
        </row>
        <row r="29">
          <cell r="DM29" t="str">
            <v>Береза Сандал  (521)</v>
          </cell>
          <cell r="DN29">
            <v>521</v>
          </cell>
          <cell r="DO29">
            <v>2</v>
          </cell>
          <cell r="DP29" t="str">
            <v xml:space="preserve">Береза Сандал </v>
          </cell>
          <cell r="DQ29">
            <v>146</v>
          </cell>
          <cell r="DT29" t="str">
            <v>СА521-28/600/1U</v>
          </cell>
          <cell r="DU29" t="str">
            <v>Столешница АНТАРЕС - Береза Сандал  (521) (3000*600*28-1U)</v>
          </cell>
          <cell r="DV29" t="str">
            <v>СА521-38/600/1U</v>
          </cell>
          <cell r="DW29" t="str">
            <v>Столешница АНТАРЕС - Береза Сандал  (521) (3000*600*38-1U)</v>
          </cell>
          <cell r="DX29" t="str">
            <v>СА521-28/600/0U</v>
          </cell>
          <cell r="DY29" t="str">
            <v>Столешница АНТАРЕС без PF - Береза Сандал  (521) (3000*600*28-0U)</v>
          </cell>
          <cell r="DZ29" t="str">
            <v>СА521-38/600/0U</v>
          </cell>
          <cell r="EA29" t="str">
            <v>Столешница АНТАРЕС без PF - Береза Сандал  (521) (3000*600*38-0U)</v>
          </cell>
          <cell r="EB29" t="str">
            <v>СА521-28/950</v>
          </cell>
          <cell r="EC29" t="str">
            <v>УГОЛ АНТАРЕС - Береза Сандал  (521) (950*950*28)</v>
          </cell>
          <cell r="ED29" t="str">
            <v>СА521-38/950</v>
          </cell>
          <cell r="EE29" t="str">
            <v>УГОЛ АНТАРЕС - Береза Сандал  (521) (950*950*38)</v>
          </cell>
          <cell r="EF29" t="str">
            <v>СА521-28/xxx/0U</v>
          </cell>
          <cell r="EG29" t="str">
            <v>Столешница АНТАРЕС без PF - Береза Сандал  (521) (3000*xxx*28-0U)</v>
          </cell>
          <cell r="EH29" t="str">
            <v>СА521-38/xxx/0U</v>
          </cell>
          <cell r="EI29" t="str">
            <v>Столешница АНТАРЕС без PF - Береза Сандал  (521) (3000*xxx*38-0U)</v>
          </cell>
          <cell r="EJ29" t="str">
            <v>СА521-28/xxx/1U</v>
          </cell>
          <cell r="EK29" t="str">
            <v>Столешница АНТАРЕС - Береза Сандал  (521) (3000*xxx*28-1U)</v>
          </cell>
          <cell r="EL29" t="str">
            <v>СА521-38/xxx/1U</v>
          </cell>
          <cell r="EM29" t="str">
            <v>Столешница АНТАРЕС - Береза Сандал  (521) (3000*xxx*38-1U)</v>
          </cell>
          <cell r="EN29" t="str">
            <v>СА521-28/xxx/2U</v>
          </cell>
          <cell r="EO29" t="str">
            <v>Столешница АНТАРЕС 2xPF- Береза Сандал  (521) (3000*xxx*28-2U)</v>
          </cell>
          <cell r="EP29" t="str">
            <v>СА521-38/xxx/2U</v>
          </cell>
          <cell r="EQ29" t="str">
            <v>Столешница АНТАРЕС 2xPF - Береза Сандал  (521) (3000*xxx*38-2U)</v>
          </cell>
          <cell r="ER29" t="str">
            <v>СА521-28/600/0U-2СТ</v>
          </cell>
          <cell r="ES29" t="str">
            <v>Столешница АНТАРЕС без PF - Береза Сандал  (521) (3000*600*28-0U/2х) / пластик с 2-х сторон</v>
          </cell>
          <cell r="ET29" t="str">
            <v>СА521-38/600/0U-2СТ</v>
          </cell>
          <cell r="EU29" t="str">
            <v>Столешница АНТАРЕС без PF - Береза Сандал  (521) (3000*600*38-0U/2х) / пластик с 2-х сторон</v>
          </cell>
          <cell r="EV29" t="str">
            <v>СА521-28/1200/0U-2СТ</v>
          </cell>
          <cell r="EW29" t="str">
            <v>Столешница АНТАРЕС без PF - Береза Сандал  (521) (3000*1200*28-0U/2х) / пластик с 2-х сторон</v>
          </cell>
          <cell r="EX29" t="str">
            <v>СА521-28/1200/0U-2СТ</v>
          </cell>
          <cell r="EY29" t="str">
            <v>Столешница АНТАРЕС без PF - Береза Сандал  (521) (3000*1200*38-0U/2х) / пластик с 2-х сторон</v>
          </cell>
          <cell r="EZ29" t="str">
            <v>ФА521-600/4</v>
          </cell>
          <cell r="FA29" t="str">
            <v>Пристенная панель АНТАРЕС - Береза Сандал  (521) (3000*600*4)</v>
          </cell>
          <cell r="FB29" t="str">
            <v>75521-32/СК</v>
          </cell>
          <cell r="FC29" t="str">
            <v>Кромка АНТАРЕС - Береза Сандал  (521) - 32 мм с/кл</v>
          </cell>
          <cell r="FD29" t="str">
            <v>75521-45/СК</v>
          </cell>
          <cell r="FE29" t="str">
            <v>Кромка АНТАРЕС - Береза Сандал  (521) - 45 мм с/кл</v>
          </cell>
          <cell r="FG29" t="str">
            <v>Sandy marble (8050/SL)</v>
          </cell>
          <cell r="FH29" t="str">
            <v>8050-</v>
          </cell>
          <cell r="FI29">
            <v>2</v>
          </cell>
          <cell r="FJ29" t="str">
            <v>Sandy marble</v>
          </cell>
          <cell r="FK29" t="str">
            <v>8050/SL</v>
          </cell>
          <cell r="FL29" t="str">
            <v>7218050/RPL</v>
          </cell>
          <cell r="FN29" t="str">
            <v>С/38050-40/600/1U-30</v>
          </cell>
          <cell r="FO29" t="str">
            <v>Столешница СЛОТЕКС - Sandy marble (8050/SL) (3000*600*40-1U)</v>
          </cell>
          <cell r="FP29" t="str">
            <v>С/38050-40/600/1U-42</v>
          </cell>
          <cell r="FQ29" t="str">
            <v>Столешница СЛОТЕКС - Sandy marble (8050/SL) (4200*600*40-1U)</v>
          </cell>
          <cell r="FR29" t="str">
            <v>Ф/38050-600/10-30</v>
          </cell>
          <cell r="FS29" t="str">
            <v>Пристенная панель СЛОТЕКС - Sandy marble (8050/SL) (3000*600*10)</v>
          </cell>
          <cell r="FT29" t="str">
            <v>Ф/38050-600/10-42</v>
          </cell>
          <cell r="FU29" t="str">
            <v>Пристенная панель СЛОТЕКС - Sandy marble (8050/SL) (4200*600*10)</v>
          </cell>
          <cell r="FV29" t="str">
            <v>75/38050-42/СК</v>
          </cell>
          <cell r="FW29" t="str">
            <v>Кромка СЛОТЕКС - Sandy marble (8050/SL) - 42 мм с/кл</v>
          </cell>
          <cell r="GO29" t="str">
            <v>7213497/RPL</v>
          </cell>
          <cell r="GP29" t="str">
            <v>Диамант белый (3497)</v>
          </cell>
          <cell r="GQ29" t="str">
            <v>Плинтус Rehau Perfetto-Line - Диамант белый (Slotex 3497) /16056781001</v>
          </cell>
          <cell r="GR29" t="str">
            <v>7213497/RPL</v>
          </cell>
          <cell r="GS29" t="str">
            <v>72691115/RPL</v>
          </cell>
          <cell r="GT29" t="str">
            <v>шт</v>
          </cell>
          <cell r="GU29">
            <v>2611</v>
          </cell>
        </row>
        <row r="30">
          <cell r="DM30" t="str">
            <v>Берлин (3854/7)</v>
          </cell>
          <cell r="DN30" t="str">
            <v>3854/7</v>
          </cell>
          <cell r="DO30">
            <v>2</v>
          </cell>
          <cell r="DP30" t="str">
            <v>Берлин</v>
          </cell>
          <cell r="DQ30">
            <v>1253</v>
          </cell>
          <cell r="DT30" t="str">
            <v>СА3854/7-28/600/1U</v>
          </cell>
          <cell r="DU30" t="str">
            <v>Столешница АНТАРЕС - Берлин (3854/7) (3000*600*28-1U)</v>
          </cell>
          <cell r="DV30" t="str">
            <v>СА3854/7-38/600/1U</v>
          </cell>
          <cell r="DW30" t="str">
            <v>Столешница АНТАРЕС - Берлин (3854/7) (3000*600*38-1U)</v>
          </cell>
          <cell r="DX30" t="str">
            <v>СА3854/7-28/600/0U</v>
          </cell>
          <cell r="DY30" t="str">
            <v>Столешница АНТАРЕС без PF - Берлин (3854/7) (3000*600*28-0U)</v>
          </cell>
          <cell r="DZ30" t="str">
            <v>СА3854/7-38/600/0U</v>
          </cell>
          <cell r="EA30" t="str">
            <v>Столешница АНТАРЕС без PF - Берлин (3854/7) (3000*600*38-0U)</v>
          </cell>
          <cell r="EB30" t="str">
            <v>СА3854/7-28/950</v>
          </cell>
          <cell r="EC30" t="str">
            <v>УГОЛ АНТАРЕС - Берлин (3854/7) (950*950*28)</v>
          </cell>
          <cell r="ED30" t="str">
            <v>СА3854/7-38/950</v>
          </cell>
          <cell r="EE30" t="str">
            <v>УГОЛ АНТАРЕС - Берлин (3854/7) (950*950*38)</v>
          </cell>
          <cell r="EF30" t="str">
            <v>СА3854/7-28/xxx/0U</v>
          </cell>
          <cell r="EG30" t="str">
            <v>Столешница АНТАРЕС без PF - Берлин (3854/7) (3000*xxx*28-0U)</v>
          </cell>
          <cell r="EH30" t="str">
            <v>СА3854/7-38/xxx/0U</v>
          </cell>
          <cell r="EI30" t="str">
            <v>Столешница АНТАРЕС без PF - Берлин (3854/7) (3000*xxx*38-0U)</v>
          </cell>
          <cell r="EJ30" t="str">
            <v>СА3854/7-28/xxx/1U</v>
          </cell>
          <cell r="EK30" t="str">
            <v>Столешница АНТАРЕС - Берлин (3854/7) (3000*xxx*28-1U)</v>
          </cell>
          <cell r="EL30" t="str">
            <v>СА3854/7-38/xxx/1U</v>
          </cell>
          <cell r="EM30" t="str">
            <v>Столешница АНТАРЕС - Берлин (3854/7) (3000*xxx*38-1U)</v>
          </cell>
          <cell r="EN30" t="str">
            <v>СА3854/7-28/xxx/2U</v>
          </cell>
          <cell r="EO30" t="str">
            <v>Столешница АНТАРЕС 2xPF- Берлин (3854/7) (3000*xxx*28-2U)</v>
          </cell>
          <cell r="EP30" t="str">
            <v>СА3854/7-38/xxx/2U</v>
          </cell>
          <cell r="EQ30" t="str">
            <v>Столешница АНТАРЕС 2xPF - Берлин (3854/7) (3000*xxx*38-2U)</v>
          </cell>
          <cell r="ER30" t="str">
            <v>СА3854/7-28/600/0U-2СТ</v>
          </cell>
          <cell r="ES30" t="str">
            <v>Столешница АНТАРЕС без PF - Берлин (3854/7) (3000*600*28-0U/2х) / пластик с 2-х сторон</v>
          </cell>
          <cell r="ET30" t="str">
            <v>СА3854/7-38/600/0U-2СТ</v>
          </cell>
          <cell r="EU30" t="str">
            <v>Столешница АНТАРЕС без PF - Берлин (3854/7) (3000*600*38-0U/2х) / пластик с 2-х сторон</v>
          </cell>
          <cell r="EV30" t="str">
            <v>СА3854/7-28/1200/0U-2СТ</v>
          </cell>
          <cell r="EW30" t="str">
            <v>Столешница АНТАРЕС без PF - Берлин (3854/7) (3000*1200*28-0U/2х) / пластик с 2-х сторон</v>
          </cell>
          <cell r="EX30" t="str">
            <v>СА3854/7-28/1200/0U-2СТ</v>
          </cell>
          <cell r="EY30" t="str">
            <v>Столешница АНТАРЕС без PF - Берлин (3854/7) (3000*1200*38-0U/2х) / пластик с 2-х сторон</v>
          </cell>
          <cell r="EZ30" t="str">
            <v>ФА3854/7-600/4</v>
          </cell>
          <cell r="FA30" t="str">
            <v>Пристенная панель АНТАРЕС - Берлин (3854/7) (3000*600*4)</v>
          </cell>
          <cell r="FB30" t="str">
            <v>753854/7-32/СК</v>
          </cell>
          <cell r="FC30" t="str">
            <v>Кромка АНТАРЕС - Берлин (3854/7) - 32 мм с/кл</v>
          </cell>
          <cell r="FD30" t="str">
            <v>753854/7-45/СК</v>
          </cell>
          <cell r="FE30" t="str">
            <v>Кромка АНТАРЕС - Берлин (3854/7) - 45 мм с/кл</v>
          </cell>
          <cell r="FG30" t="str">
            <v>Smoky quartz (8060/R)</v>
          </cell>
          <cell r="FH30" t="str">
            <v>8060-</v>
          </cell>
          <cell r="FI30">
            <v>3</v>
          </cell>
          <cell r="FJ30" t="str">
            <v>Smoky quartz</v>
          </cell>
          <cell r="FK30" t="str">
            <v>8060/R</v>
          </cell>
          <cell r="FL30" t="str">
            <v>7218060/RPL</v>
          </cell>
          <cell r="FN30" t="str">
            <v>С/38060-40/600/1U-30</v>
          </cell>
          <cell r="FO30" t="str">
            <v>Столешница СЛОТЕКС - Smoky quartz (8060/R) (3000*600*40-1U)</v>
          </cell>
          <cell r="FP30" t="str">
            <v>С/38060-40/600/1U-42</v>
          </cell>
          <cell r="FQ30" t="str">
            <v>Столешница СЛОТЕКС - Smoky quartz (8060/R) (4200*600*40-1U)</v>
          </cell>
          <cell r="FR30" t="str">
            <v>Ф/38060-600/10-30</v>
          </cell>
          <cell r="FS30" t="str">
            <v>Пристенная панель СЛОТЕКС - Smoky quartz (8060/R) (3000*600*10)</v>
          </cell>
          <cell r="FT30" t="str">
            <v>Ф/38060-600/10-42</v>
          </cell>
          <cell r="FU30" t="str">
            <v>Пристенная панель СЛОТЕКС - Smoky quartz (8060/R) (4200*600*10)</v>
          </cell>
          <cell r="FV30" t="str">
            <v>75/38060-42/СК</v>
          </cell>
          <cell r="FW30" t="str">
            <v>Кромка СЛОТЕКС - Smoky quartz (8060/R) - 42 мм с/кл</v>
          </cell>
          <cell r="GO30" t="str">
            <v>7213230/RPL</v>
          </cell>
          <cell r="GP30" t="str">
            <v>Дуб Сонома светлый (3230)</v>
          </cell>
          <cell r="GQ30" t="str">
            <v>Плинтус Rehau Perfetto-Line - Дуб Сонома светлый (Slotex 3230) /16080461001</v>
          </cell>
          <cell r="GR30" t="str">
            <v>7213230/RPL</v>
          </cell>
          <cell r="GS30" t="str">
            <v>72694129/RPL</v>
          </cell>
          <cell r="GT30" t="str">
            <v>шт</v>
          </cell>
          <cell r="GU30">
            <v>2611</v>
          </cell>
        </row>
        <row r="31">
          <cell r="DM31" t="str">
            <v>Бетао (3045)</v>
          </cell>
          <cell r="DN31">
            <v>3045</v>
          </cell>
          <cell r="DO31">
            <v>1</v>
          </cell>
          <cell r="DP31" t="str">
            <v>Бетао</v>
          </cell>
          <cell r="DQ31">
            <v>1306</v>
          </cell>
          <cell r="DR31" t="str">
            <v>17/13045-М</v>
          </cell>
          <cell r="DT31" t="str">
            <v>СА3045-28/600/1U</v>
          </cell>
          <cell r="DU31" t="str">
            <v>Столешница АНТАРЕС - Бетао (3045) (3000*600*28-1U)</v>
          </cell>
          <cell r="DV31" t="str">
            <v>СА3045-38/600/1U</v>
          </cell>
          <cell r="DW31" t="str">
            <v>Столешница АНТАРЕС - Бетао (3045) (3000*600*38-1U)</v>
          </cell>
          <cell r="DX31" t="str">
            <v>СА3045-28/600/0U</v>
          </cell>
          <cell r="DY31" t="str">
            <v>Столешница АНТАРЕС без PF - Бетао (3045) (3000*600*28-0U)</v>
          </cell>
          <cell r="DZ31" t="str">
            <v>СА3045-38/600/0U</v>
          </cell>
          <cell r="EA31" t="str">
            <v>Столешница АНТАРЕС без PF - Бетао (3045) (3000*600*38-0U)</v>
          </cell>
          <cell r="EB31" t="str">
            <v>СА3045-28/950</v>
          </cell>
          <cell r="EC31" t="str">
            <v>УГОЛ АНТАРЕС - Бетао (3045) (950*950*28)</v>
          </cell>
          <cell r="ED31" t="str">
            <v>СА3045-38/950</v>
          </cell>
          <cell r="EE31" t="str">
            <v>УГОЛ АНТАРЕС - Бетао (3045) (950*950*38)</v>
          </cell>
          <cell r="EF31" t="str">
            <v>СА3045-28/xxx/0U</v>
          </cell>
          <cell r="EG31" t="str">
            <v>Столешница АНТАРЕС без PF - Бетао (3045) (3000*xxx*28-0U)</v>
          </cell>
          <cell r="EH31" t="str">
            <v>СА3045-38/xxx/0U</v>
          </cell>
          <cell r="EI31" t="str">
            <v>Столешница АНТАРЕС без PF - Бетао (3045) (3000*xxx*38-0U)</v>
          </cell>
          <cell r="EJ31" t="str">
            <v>СА3045-28/xxx/1U</v>
          </cell>
          <cell r="EK31" t="str">
            <v>Столешница АНТАРЕС - Бетао (3045) (3000*xxx*28-1U)</v>
          </cell>
          <cell r="EL31" t="str">
            <v>СА3045-38/xxx/1U</v>
          </cell>
          <cell r="EM31" t="str">
            <v>Столешница АНТАРЕС - Бетао (3045) (3000*xxx*38-1U)</v>
          </cell>
          <cell r="EN31" t="str">
            <v>СА3045-28/xxx/2U</v>
          </cell>
          <cell r="EO31" t="str">
            <v>Столешница АНТАРЕС 2xPF- Бетао (3045) (3000*xxx*28-2U)</v>
          </cell>
          <cell r="EP31" t="str">
            <v>СА3045-38/xxx/2U</v>
          </cell>
          <cell r="EQ31" t="str">
            <v>Столешница АНТАРЕС 2xPF - Бетао (3045) (3000*xxx*38-2U)</v>
          </cell>
          <cell r="ER31" t="str">
            <v>СА3045-28/600/0U-2СТ</v>
          </cell>
          <cell r="ES31" t="str">
            <v>Столешница АНТАРЕС без PF - Бетао (3045) (3000*600*28-0U/2х) / пластик с 2-х сторон</v>
          </cell>
          <cell r="ET31" t="str">
            <v>СА3045-38/600/0U-2СТ</v>
          </cell>
          <cell r="EU31" t="str">
            <v>Столешница АНТАРЕС без PF - Бетао (3045) (3000*600*38-0U/2х) / пластик с 2-х сторон</v>
          </cell>
          <cell r="EV31" t="str">
            <v>СА3045-28/1200/0U-2СТ</v>
          </cell>
          <cell r="EW31" t="str">
            <v>Столешница АНТАРЕС без PF - Бетао (3045) (3000*1200*28-0U/2х) / пластик с 2-х сторон</v>
          </cell>
          <cell r="EX31" t="str">
            <v>СА3045-28/1200/0U-2СТ</v>
          </cell>
          <cell r="EY31" t="str">
            <v>Столешница АНТАРЕС без PF - Бетао (3045) (3000*1200*38-0U/2х) / пластик с 2-х сторон</v>
          </cell>
          <cell r="EZ31" t="str">
            <v>ФА3045-600/4</v>
          </cell>
          <cell r="FA31" t="str">
            <v>Пристенная панель АНТАРЕС - Бетао (3045) (3000*600*4)</v>
          </cell>
          <cell r="FB31" t="str">
            <v>753045-32/СК</v>
          </cell>
          <cell r="FC31" t="str">
            <v>Кромка АНТАРЕС - Бетао (3045) - 32 мм с/кл</v>
          </cell>
          <cell r="FD31" t="str">
            <v>753045-45/СК</v>
          </cell>
          <cell r="FE31" t="str">
            <v>Кромка АНТАРЕС - Бетао (3045) - 45 мм с/кл</v>
          </cell>
          <cell r="FG31" t="str">
            <v>Snowy Oak (8072/Rw)</v>
          </cell>
          <cell r="FH31" t="str">
            <v>8072-</v>
          </cell>
          <cell r="FI31">
            <v>2</v>
          </cell>
          <cell r="FJ31" t="str">
            <v>Snowy Oak</v>
          </cell>
          <cell r="FK31" t="str">
            <v>8072/Rw</v>
          </cell>
          <cell r="FL31" t="str">
            <v>7218072/RPL</v>
          </cell>
          <cell r="FN31" t="str">
            <v>С/38072-40/600/1U-30</v>
          </cell>
          <cell r="FO31" t="str">
            <v>Столешница СЛОТЕКС - Snowy Oak (8072/Rw) (3000*600*40-1U)</v>
          </cell>
          <cell r="FP31" t="str">
            <v>С/38072-40/600/1U-42</v>
          </cell>
          <cell r="FQ31" t="str">
            <v>Столешница СЛОТЕКС - Snowy Oak (8072/Rw) (4200*600*40-1U)</v>
          </cell>
          <cell r="FR31" t="str">
            <v>Ф/38072-600/10-30</v>
          </cell>
          <cell r="FS31" t="str">
            <v>Пристенная панель СЛОТЕКС - Snowy Oak (8072/Rw) (3000*600*10)</v>
          </cell>
          <cell r="FT31" t="str">
            <v>Ф/38072-600/10-42</v>
          </cell>
          <cell r="FU31" t="str">
            <v>Пристенная панель СЛОТЕКС - Snowy Oak (8072/Rw) (4200*600*10)</v>
          </cell>
          <cell r="FV31" t="str">
            <v>75/38072-42/СК</v>
          </cell>
          <cell r="FW31" t="str">
            <v>Кромка СЛОТЕКС - Snowy Oak (8072/Rw) - 42 мм с/кл</v>
          </cell>
          <cell r="GO31" t="str">
            <v>7212613/RPL</v>
          </cell>
          <cell r="GP31" t="str">
            <v>Дуб шотландский (2613)</v>
          </cell>
          <cell r="GQ31" t="str">
            <v>Плинтус Rehau Perfetto-Line - Дуб шотландский (Slotex 2613) /16073281001</v>
          </cell>
          <cell r="GR31" t="str">
            <v>7212613/RPL</v>
          </cell>
          <cell r="GS31" t="str">
            <v>72696125/RPL</v>
          </cell>
          <cell r="GT31" t="str">
            <v>шт</v>
          </cell>
          <cell r="GU31">
            <v>2611</v>
          </cell>
        </row>
        <row r="32">
          <cell r="DM32" t="str">
            <v>Бисер светлый (4033)</v>
          </cell>
          <cell r="DN32">
            <v>4033</v>
          </cell>
          <cell r="DO32">
            <v>1</v>
          </cell>
          <cell r="DP32" t="str">
            <v>Бисер светлый</v>
          </cell>
          <cell r="DQ32">
            <v>1234</v>
          </cell>
          <cell r="DT32" t="str">
            <v>СА4033-28/600/1U</v>
          </cell>
          <cell r="DU32" t="str">
            <v>Столешница АНТАРЕС - Бисер светлый (4033) (3000*600*28-1U)</v>
          </cell>
          <cell r="DV32" t="str">
            <v>СА4033-38/600/1U</v>
          </cell>
          <cell r="DW32" t="str">
            <v>Столешница АНТАРЕС - Бисер светлый (4033) (3000*600*38-1U)</v>
          </cell>
          <cell r="DX32" t="str">
            <v>СА4033-28/600/0U</v>
          </cell>
          <cell r="DY32" t="str">
            <v>Столешница АНТАРЕС без PF - Бисер светлый (4033) (3000*600*28-0U)</v>
          </cell>
          <cell r="DZ32" t="str">
            <v>СА4033-38/600/0U</v>
          </cell>
          <cell r="EA32" t="str">
            <v>Столешница АНТАРЕС без PF - Бисер светлый (4033) (3000*600*38-0U)</v>
          </cell>
          <cell r="EB32" t="str">
            <v>СА4033-28/950</v>
          </cell>
          <cell r="EC32" t="str">
            <v>УГОЛ АНТАРЕС - Бисер светлый (4033) (950*950*28)</v>
          </cell>
          <cell r="ED32" t="str">
            <v>СА4033-38/950</v>
          </cell>
          <cell r="EE32" t="str">
            <v>УГОЛ АНТАРЕС - Бисер светлый (4033) (950*950*38)</v>
          </cell>
          <cell r="EF32" t="str">
            <v>СА4033-28/xxx/0U</v>
          </cell>
          <cell r="EG32" t="str">
            <v>Столешница АНТАРЕС без PF - Бисер светлый (4033) (3000*xxx*28-0U)</v>
          </cell>
          <cell r="EH32" t="str">
            <v>СА4033-38/xxx/0U</v>
          </cell>
          <cell r="EI32" t="str">
            <v>Столешница АНТАРЕС без PF - Бисер светлый (4033) (3000*xxx*38-0U)</v>
          </cell>
          <cell r="EJ32" t="str">
            <v>СА4033-28/xxx/1U</v>
          </cell>
          <cell r="EK32" t="str">
            <v>Столешница АНТАРЕС - Бисер светлый (4033) (3000*xxx*28-1U)</v>
          </cell>
          <cell r="EL32" t="str">
            <v>СА4033-38/xxx/1U</v>
          </cell>
          <cell r="EM32" t="str">
            <v>Столешница АНТАРЕС - Бисер светлый (4033) (3000*xxx*38-1U)</v>
          </cell>
          <cell r="EN32" t="str">
            <v>СА4033-28/xxx/2U</v>
          </cell>
          <cell r="EO32" t="str">
            <v>Столешница АНТАРЕС 2xPF- Бисер светлый (4033) (3000*xxx*28-2U)</v>
          </cell>
          <cell r="EP32" t="str">
            <v>СА4033-38/xxx/2U</v>
          </cell>
          <cell r="EQ32" t="str">
            <v>Столешница АНТАРЕС 2xPF - Бисер светлый (4033) (3000*xxx*38-2U)</v>
          </cell>
          <cell r="ER32" t="str">
            <v>СА4033-28/600/0U-2СТ</v>
          </cell>
          <cell r="ES32" t="str">
            <v>Столешница АНТАРЕС без PF - Бисер светлый (4033) (3000*600*28-0U/2х) / пластик с 2-х сторон</v>
          </cell>
          <cell r="ET32" t="str">
            <v>СА4033-38/600/0U-2СТ</v>
          </cell>
          <cell r="EU32" t="str">
            <v>Столешница АНТАРЕС без PF - Бисер светлый (4033) (3000*600*38-0U/2х) / пластик с 2-х сторон</v>
          </cell>
          <cell r="EV32" t="str">
            <v>СА4033-28/1200/0U-2СТ</v>
          </cell>
          <cell r="EW32" t="str">
            <v>Столешница АНТАРЕС без PF - Бисер светлый (4033) (3000*1200*28-0U/2х) / пластик с 2-х сторон</v>
          </cell>
          <cell r="EX32" t="str">
            <v>СА4033-28/1200/0U-2СТ</v>
          </cell>
          <cell r="EY32" t="str">
            <v>Столешница АНТАРЕС без PF - Бисер светлый (4033) (3000*1200*38-0U/2х) / пластик с 2-х сторон</v>
          </cell>
          <cell r="EZ32" t="str">
            <v>ФА4033-600/4</v>
          </cell>
          <cell r="FA32" t="str">
            <v>Пристенная панель АНТАРЕС - Бисер светлый (4033) (3000*600*4)</v>
          </cell>
          <cell r="FB32" t="str">
            <v>754033-32/СК</v>
          </cell>
          <cell r="FC32" t="str">
            <v>Кромка АНТАРЕС - Бисер светлый (4033) - 32 мм с/кл</v>
          </cell>
          <cell r="FD32" t="str">
            <v>754033-45/СК</v>
          </cell>
          <cell r="FE32" t="str">
            <v>Кромка АНТАРЕС - Бисер светлый (4033) - 45 мм с/кл</v>
          </cell>
          <cell r="FG32" t="str">
            <v>Volcano (8063/Q)</v>
          </cell>
          <cell r="FH32" t="str">
            <v>8063-</v>
          </cell>
          <cell r="FI32">
            <v>2</v>
          </cell>
          <cell r="FJ32" t="str">
            <v>Volcano</v>
          </cell>
          <cell r="FK32" t="str">
            <v>8063/Q</v>
          </cell>
          <cell r="FL32" t="str">
            <v>7218063/RPL</v>
          </cell>
          <cell r="FN32" t="str">
            <v>С/38063-40/600/1U-30</v>
          </cell>
          <cell r="FO32" t="str">
            <v>Столешница СЛОТЕКС - Volcano (8063/Q) (3000*600*40-1U)</v>
          </cell>
          <cell r="FP32" t="str">
            <v>С/38063-40/600/1U-42</v>
          </cell>
          <cell r="FQ32" t="str">
            <v>Столешница СЛОТЕКС - Volcano (8063/Q) (4200*600*40-1U)</v>
          </cell>
          <cell r="FR32" t="str">
            <v>Ф/38063-600/10-30</v>
          </cell>
          <cell r="FS32" t="str">
            <v>Пристенная панель СЛОТЕКС - Volcano (8063/Q) (3000*600*10)</v>
          </cell>
          <cell r="FT32" t="str">
            <v>Ф/38063-600/10-42</v>
          </cell>
          <cell r="FU32" t="str">
            <v>Пристенная панель СЛОТЕКС - Volcano (8063/Q) (4200*600*10)</v>
          </cell>
          <cell r="FV32" t="str">
            <v>75/38063-42/СК</v>
          </cell>
          <cell r="FW32" t="str">
            <v>Кромка СЛОТЕКС - Volcano (8063/Q) - 42 мм с/кл</v>
          </cell>
          <cell r="GO32" t="str">
            <v>7212612/RPL</v>
          </cell>
          <cell r="GP32" t="str">
            <v>Ирландский дуб (2612)</v>
          </cell>
          <cell r="GQ32" t="str">
            <v>Плинтус Rehau Perfetto-Line - Ирландский дуб (Slotex 2612) /16066041001</v>
          </cell>
          <cell r="GR32" t="str">
            <v>7212612/RPL</v>
          </cell>
          <cell r="GS32" t="str">
            <v>72694137/RPL</v>
          </cell>
          <cell r="GT32" t="str">
            <v>шт</v>
          </cell>
          <cell r="GU32">
            <v>2611</v>
          </cell>
        </row>
        <row r="33">
          <cell r="DM33" t="str">
            <v>Бискайская cосна (2058)</v>
          </cell>
          <cell r="DN33">
            <v>2058</v>
          </cell>
          <cell r="DO33">
            <v>2</v>
          </cell>
          <cell r="DP33" t="str">
            <v>Бискайская cосна</v>
          </cell>
          <cell r="DQ33">
            <v>1411</v>
          </cell>
          <cell r="DT33" t="str">
            <v>СА2058-28/600/1U</v>
          </cell>
          <cell r="DU33" t="str">
            <v>Столешница АНТАРЕС - Бискайская cосна (2058) (3000*600*28-1U)</v>
          </cell>
          <cell r="DV33" t="str">
            <v>СА2058-38/600/1U</v>
          </cell>
          <cell r="DW33" t="str">
            <v>Столешница АНТАРЕС - Бискайская cосна (2058) (3000*600*38-1U)</v>
          </cell>
          <cell r="DX33" t="str">
            <v>СА2058-28/600/0U</v>
          </cell>
          <cell r="DY33" t="str">
            <v>Столешница АНТАРЕС без PF - Бискайская cосна (2058) (3000*600*28-0U)</v>
          </cell>
          <cell r="DZ33" t="str">
            <v>СА2058-38/600/0U</v>
          </cell>
          <cell r="EA33" t="str">
            <v>Столешница АНТАРЕС без PF - Бискайская cосна (2058) (3000*600*38-0U)</v>
          </cell>
          <cell r="EB33" t="str">
            <v>СА2058-28/950</v>
          </cell>
          <cell r="EC33" t="str">
            <v>УГОЛ АНТАРЕС - Бискайская cосна (2058) (950*950*28)</v>
          </cell>
          <cell r="ED33" t="str">
            <v>СА2058-38/950</v>
          </cell>
          <cell r="EE33" t="str">
            <v>УГОЛ АНТАРЕС - Бискайская cосна (2058) (950*950*38)</v>
          </cell>
          <cell r="EF33" t="str">
            <v>СА2058-28/xxx/0U</v>
          </cell>
          <cell r="EG33" t="str">
            <v>Столешница АНТАРЕС без PF - Бискайская cосна (2058) (3000*xxx*28-0U)</v>
          </cell>
          <cell r="EH33" t="str">
            <v>СА2058-38/xxx/0U</v>
          </cell>
          <cell r="EI33" t="str">
            <v>Столешница АНТАРЕС без PF - Бискайская cосна (2058) (3000*xxx*38-0U)</v>
          </cell>
          <cell r="EJ33" t="str">
            <v>СА2058-28/xxx/1U</v>
          </cell>
          <cell r="EK33" t="str">
            <v>Столешница АНТАРЕС - Бискайская cосна (2058) (3000*xxx*28-1U)</v>
          </cell>
          <cell r="EL33" t="str">
            <v>СА2058-38/xxx/1U</v>
          </cell>
          <cell r="EM33" t="str">
            <v>Столешница АНТАРЕС - Бискайская cосна (2058) (3000*xxx*38-1U)</v>
          </cell>
          <cell r="EN33" t="str">
            <v>СА2058-28/xxx/2U</v>
          </cell>
          <cell r="EO33" t="str">
            <v>Столешница АНТАРЕС 2xPF- Бискайская cосна (2058) (3000*xxx*28-2U)</v>
          </cell>
          <cell r="EP33" t="str">
            <v>СА2058-38/xxx/2U</v>
          </cell>
          <cell r="EQ33" t="str">
            <v>Столешница АНТАРЕС 2xPF - Бискайская cосна (2058) (3000*xxx*38-2U)</v>
          </cell>
          <cell r="ER33" t="str">
            <v>СА2058-28/600/0U-2СТ</v>
          </cell>
          <cell r="ES33" t="str">
            <v>Столешница АНТАРЕС без PF - Бискайская cосна (2058) (3000*600*28-0U/2х) / пластик с 2-х сторон</v>
          </cell>
          <cell r="ET33" t="str">
            <v>СА2058-38/600/0U-2СТ</v>
          </cell>
          <cell r="EU33" t="str">
            <v>Столешница АНТАРЕС без PF - Бискайская cосна (2058) (3000*600*38-0U/2х) / пластик с 2-х сторон</v>
          </cell>
          <cell r="EV33" t="str">
            <v>СА2058-28/1200/0U-2СТ</v>
          </cell>
          <cell r="EW33" t="str">
            <v>Столешница АНТАРЕС без PF - Бискайская cосна (2058) (3000*1200*28-0U/2х) / пластик с 2-х сторон</v>
          </cell>
          <cell r="EX33" t="str">
            <v>СА2058-28/1200/0U-2СТ</v>
          </cell>
          <cell r="EY33" t="str">
            <v>Столешница АНТАРЕС без PF - Бискайская cосна (2058) (3000*1200*38-0U/2х) / пластик с 2-х сторон</v>
          </cell>
          <cell r="EZ33" t="str">
            <v>ФА2058-600/4</v>
          </cell>
          <cell r="FA33" t="str">
            <v>Пристенная панель АНТАРЕС - Бискайская cосна (2058) (3000*600*4)</v>
          </cell>
          <cell r="FB33" t="str">
            <v>752058-32/СК</v>
          </cell>
          <cell r="FC33" t="str">
            <v>Кромка АНТАРЕС - Бискайская cосна (2058) - 32 мм с/кл</v>
          </cell>
          <cell r="FD33" t="str">
            <v>752058-45/СК</v>
          </cell>
          <cell r="FE33" t="str">
            <v>Кромка АНТАРЕС - Бискайская cосна (2058) - 45 мм с/кл</v>
          </cell>
          <cell r="FG33" t="str">
            <v>White onyx (8054/R)</v>
          </cell>
          <cell r="FH33" t="str">
            <v>8054-</v>
          </cell>
          <cell r="FI33">
            <v>3</v>
          </cell>
          <cell r="FJ33" t="str">
            <v>White onyx</v>
          </cell>
          <cell r="FK33" t="str">
            <v>8054/R</v>
          </cell>
          <cell r="FL33" t="str">
            <v>7218054/RPL</v>
          </cell>
          <cell r="FN33" t="str">
            <v>С/38054-40/600/1U-30</v>
          </cell>
          <cell r="FO33" t="str">
            <v>Столешница СЛОТЕКС - White onyx (8054/R) (3000*600*40-1U)</v>
          </cell>
          <cell r="FP33" t="str">
            <v>С/38054-40/600/1U-42</v>
          </cell>
          <cell r="FQ33" t="str">
            <v>Столешница СЛОТЕКС - White onyx (8054/R) (4200*600*40-1U)</v>
          </cell>
          <cell r="FR33" t="str">
            <v>Ф/38054-600/10-30</v>
          </cell>
          <cell r="FS33" t="str">
            <v>Пристенная панель СЛОТЕКС - White onyx (8054/R) (3000*600*10)</v>
          </cell>
          <cell r="FT33" t="str">
            <v>Ф/38054-600/10-42</v>
          </cell>
          <cell r="FU33" t="str">
            <v>Пристенная панель СЛОТЕКС - White onyx (8054/R) (4200*600*10)</v>
          </cell>
          <cell r="FV33" t="str">
            <v>75/38054-42/СК</v>
          </cell>
          <cell r="FW33" t="str">
            <v>Кромка СЛОТЕКС - White onyx (8054/R) - 42 мм с/кл</v>
          </cell>
          <cell r="GO33" t="str">
            <v>7212047/RPL</v>
          </cell>
          <cell r="GP33" t="str">
            <v>Мадейра светлая (2047)</v>
          </cell>
          <cell r="GQ33" t="str">
            <v>Плинтус Rehau Perfetto-Line - Мадейра светлая (Slotex 2047) /16072091001</v>
          </cell>
          <cell r="GR33" t="str">
            <v>7212047/RPL</v>
          </cell>
          <cell r="GS33" t="str">
            <v>72694129/RPL</v>
          </cell>
          <cell r="GT33" t="str">
            <v>шт</v>
          </cell>
          <cell r="GU33">
            <v>2611</v>
          </cell>
        </row>
        <row r="34">
          <cell r="DM34" t="str">
            <v>Бук Рейнланд (2027)</v>
          </cell>
          <cell r="DN34">
            <v>2027</v>
          </cell>
          <cell r="DO34">
            <v>1</v>
          </cell>
          <cell r="DP34" t="str">
            <v>Бук Рейнланд</v>
          </cell>
          <cell r="DQ34">
            <v>404</v>
          </cell>
          <cell r="DT34" t="str">
            <v>СА2027-28/600/1U</v>
          </cell>
          <cell r="DU34" t="str">
            <v>Столешница АНТАРЕС - Бук Рейнланд (2027) (3000*600*28-1U)</v>
          </cell>
          <cell r="DV34" t="str">
            <v>СА2027-38/600/1U</v>
          </cell>
          <cell r="DW34" t="str">
            <v>Столешница АНТАРЕС - Бук Рейнланд (2027) (3000*600*38-1U)</v>
          </cell>
          <cell r="DX34" t="str">
            <v>СА2027-28/600/0U</v>
          </cell>
          <cell r="DY34" t="str">
            <v>Столешница АНТАРЕС без PF - Бук Рейнланд (2027) (3000*600*28-0U)</v>
          </cell>
          <cell r="DZ34" t="str">
            <v>СА2027-38/600/0U</v>
          </cell>
          <cell r="EA34" t="str">
            <v>Столешница АНТАРЕС без PF - Бук Рейнланд (2027) (3000*600*38-0U)</v>
          </cell>
          <cell r="EB34" t="str">
            <v>СА2027-28/950</v>
          </cell>
          <cell r="EC34" t="str">
            <v>УГОЛ АНТАРЕС - Бук Рейнланд (2027) (950*950*28)</v>
          </cell>
          <cell r="ED34" t="str">
            <v>СА2027-38/950</v>
          </cell>
          <cell r="EE34" t="str">
            <v>УГОЛ АНТАРЕС - Бук Рейнланд (2027) (950*950*38)</v>
          </cell>
          <cell r="EF34" t="str">
            <v>СА2027-28/xxx/0U</v>
          </cell>
          <cell r="EG34" t="str">
            <v>Столешница АНТАРЕС без PF - Бук Рейнланд (2027) (3000*xxx*28-0U)</v>
          </cell>
          <cell r="EH34" t="str">
            <v>СА2027-38/xxx/0U</v>
          </cell>
          <cell r="EI34" t="str">
            <v>Столешница АНТАРЕС без PF - Бук Рейнланд (2027) (3000*xxx*38-0U)</v>
          </cell>
          <cell r="EJ34" t="str">
            <v>СА2027-28/xxx/1U</v>
          </cell>
          <cell r="EK34" t="str">
            <v>Столешница АНТАРЕС - Бук Рейнланд (2027) (3000*xxx*28-1U)</v>
          </cell>
          <cell r="EL34" t="str">
            <v>СА2027-38/xxx/1U</v>
          </cell>
          <cell r="EM34" t="str">
            <v>Столешница АНТАРЕС - Бук Рейнланд (2027) (3000*xxx*38-1U)</v>
          </cell>
          <cell r="EN34" t="str">
            <v>СА2027-28/xxx/2U</v>
          </cell>
          <cell r="EO34" t="str">
            <v>Столешница АНТАРЕС 2xPF- Бук Рейнланд (2027) (3000*xxx*28-2U)</v>
          </cell>
          <cell r="EP34" t="str">
            <v>СА2027-38/xxx/2U</v>
          </cell>
          <cell r="EQ34" t="str">
            <v>Столешница АНТАРЕС 2xPF - Бук Рейнланд (2027) (3000*xxx*38-2U)</v>
          </cell>
          <cell r="ER34" t="str">
            <v>СА2027-28/600/0U-2СТ</v>
          </cell>
          <cell r="ES34" t="str">
            <v>Столешница АНТАРЕС без PF - Бук Рейнланд (2027) (3000*600*28-0U/2х) / пластик с 2-х сторон</v>
          </cell>
          <cell r="ET34" t="str">
            <v>СА2027-38/600/0U-2СТ</v>
          </cell>
          <cell r="EU34" t="str">
            <v>Столешница АНТАРЕС без PF - Бук Рейнланд (2027) (3000*600*38-0U/2х) / пластик с 2-х сторон</v>
          </cell>
          <cell r="EV34" t="str">
            <v>СА2027-28/1200/0U-2СТ</v>
          </cell>
          <cell r="EW34" t="str">
            <v>Столешница АНТАРЕС без PF - Бук Рейнланд (2027) (3000*1200*28-0U/2х) / пластик с 2-х сторон</v>
          </cell>
          <cell r="EX34" t="str">
            <v>СА2027-28/1200/0U-2СТ</v>
          </cell>
          <cell r="EY34" t="str">
            <v>Столешница АНТАРЕС без PF - Бук Рейнланд (2027) (3000*1200*38-0U/2х) / пластик с 2-х сторон</v>
          </cell>
          <cell r="EZ34" t="str">
            <v>ФА2027-600/4</v>
          </cell>
          <cell r="FA34" t="str">
            <v>Пристенная панель АНТАРЕС - Бук Рейнланд (2027) (3000*600*4)</v>
          </cell>
          <cell r="FB34" t="str">
            <v>752027-32/СК</v>
          </cell>
          <cell r="FC34" t="str">
            <v>Кромка АНТАРЕС - Бук Рейнланд (2027) - 32 мм с/кл</v>
          </cell>
          <cell r="FD34" t="str">
            <v>752027-45/СК</v>
          </cell>
          <cell r="FE34" t="str">
            <v>Кромка АНТАРЕС - Бук Рейнланд (2027) - 45 мм с/кл</v>
          </cell>
          <cell r="FG34" t="str">
            <v>Арабика песочная (7110/Mw)</v>
          </cell>
          <cell r="FH34" t="str">
            <v>7110-</v>
          </cell>
          <cell r="FI34">
            <v>1</v>
          </cell>
          <cell r="FJ34" t="str">
            <v>Арабика песочная</v>
          </cell>
          <cell r="FK34" t="str">
            <v>7110/Mw</v>
          </cell>
          <cell r="FN34" t="str">
            <v>С/37110-40/600/1U-30</v>
          </cell>
          <cell r="FO34" t="str">
            <v>Столешница СЛОТЕКС - Арабика песочная (7110/Mw) (3000*600*40-1U)</v>
          </cell>
          <cell r="FP34" t="str">
            <v>С/37110-40/600/1U-42</v>
          </cell>
          <cell r="FQ34" t="str">
            <v>Столешница СЛОТЕКС - Арабика песочная (7110/Mw) (4200*600*40-1U)</v>
          </cell>
          <cell r="FR34" t="str">
            <v>Ф/37110-600/10-30</v>
          </cell>
          <cell r="FS34" t="str">
            <v>Пристенная панель СЛОТЕКС - Арабика песочная (7110/Mw) (3000*600*10)</v>
          </cell>
          <cell r="FT34" t="str">
            <v>Ф/37110-600/10-42</v>
          </cell>
          <cell r="FU34" t="str">
            <v>Пристенная панель СЛОТЕКС - Арабика песочная (7110/Mw) (4200*600*10)</v>
          </cell>
          <cell r="FV34" t="str">
            <v>75/37110-42/СК</v>
          </cell>
          <cell r="FW34" t="str">
            <v>Кромка СЛОТЕКС - Арабика песочная (7110/Mw) - 42 мм с/кл</v>
          </cell>
          <cell r="GO34" t="str">
            <v>7212048/RPL</v>
          </cell>
          <cell r="GP34" t="str">
            <v>Мадейра тёмная (2048)</v>
          </cell>
          <cell r="GQ34" t="str">
            <v>Плинтус Rehau Perfetto-Line - Мадейра тёмная (Slotex 2048) /16073051001</v>
          </cell>
          <cell r="GR34" t="str">
            <v>7212048/RPL</v>
          </cell>
          <cell r="GS34" t="str">
            <v>72696102/RPL</v>
          </cell>
          <cell r="GT34" t="str">
            <v>шт</v>
          </cell>
          <cell r="GU34">
            <v>2611</v>
          </cell>
        </row>
        <row r="35">
          <cell r="DM35" t="str">
            <v>Булат  (4091)</v>
          </cell>
          <cell r="DN35">
            <v>4091</v>
          </cell>
          <cell r="DO35">
            <v>2</v>
          </cell>
          <cell r="DP35" t="str">
            <v xml:space="preserve">Булат </v>
          </cell>
          <cell r="DQ35">
            <v>1392</v>
          </cell>
          <cell r="DT35" t="str">
            <v>СА4091-28/600/1U</v>
          </cell>
          <cell r="DU35" t="str">
            <v>Столешница АНТАРЕС - Булат  (4091) (3000*600*28-1U)</v>
          </cell>
          <cell r="DV35" t="str">
            <v>СА4091-38/600/1U</v>
          </cell>
          <cell r="DW35" t="str">
            <v>Столешница АНТАРЕС - Булат  (4091) (3000*600*38-1U)</v>
          </cell>
          <cell r="DX35" t="str">
            <v>СА4091-28/600/0U</v>
          </cell>
          <cell r="DY35" t="str">
            <v>Столешница АНТАРЕС без PF - Булат  (4091) (3000*600*28-0U)</v>
          </cell>
          <cell r="DZ35" t="str">
            <v>СА4091-38/600/0U</v>
          </cell>
          <cell r="EA35" t="str">
            <v>Столешница АНТАРЕС без PF - Булат  (4091) (3000*600*38-0U)</v>
          </cell>
          <cell r="EB35" t="str">
            <v>СА4091-28/950</v>
          </cell>
          <cell r="EC35" t="str">
            <v>УГОЛ АНТАРЕС - Булат  (4091) (950*950*28)</v>
          </cell>
          <cell r="ED35" t="str">
            <v>СА4091-38/950</v>
          </cell>
          <cell r="EE35" t="str">
            <v>УГОЛ АНТАРЕС - Булат  (4091) (950*950*38)</v>
          </cell>
          <cell r="EF35" t="str">
            <v>СА4091-28/xxx/0U</v>
          </cell>
          <cell r="EG35" t="str">
            <v>Столешница АНТАРЕС без PF - Булат  (4091) (3000*xxx*28-0U)</v>
          </cell>
          <cell r="EH35" t="str">
            <v>СА4091-38/xxx/0U</v>
          </cell>
          <cell r="EI35" t="str">
            <v>Столешница АНТАРЕС без PF - Булат  (4091) (3000*xxx*38-0U)</v>
          </cell>
          <cell r="EJ35" t="str">
            <v>СА4091-28/xxx/1U</v>
          </cell>
          <cell r="EK35" t="str">
            <v>Столешница АНТАРЕС - Булат  (4091) (3000*xxx*28-1U)</v>
          </cell>
          <cell r="EL35" t="str">
            <v>СА4091-38/xxx/1U</v>
          </cell>
          <cell r="EM35" t="str">
            <v>Столешница АНТАРЕС - Булат  (4091) (3000*xxx*38-1U)</v>
          </cell>
          <cell r="EN35" t="str">
            <v>СА4091-28/xxx/2U</v>
          </cell>
          <cell r="EO35" t="str">
            <v>Столешница АНТАРЕС 2xPF- Булат  (4091) (3000*xxx*28-2U)</v>
          </cell>
          <cell r="EP35" t="str">
            <v>СА4091-38/xxx/2U</v>
          </cell>
          <cell r="EQ35" t="str">
            <v>Столешница АНТАРЕС 2xPF - Булат  (4091) (3000*xxx*38-2U)</v>
          </cell>
          <cell r="ER35" t="str">
            <v>СА4091-28/600/0U-2СТ</v>
          </cell>
          <cell r="ES35" t="str">
            <v>Столешница АНТАРЕС без PF - Булат  (4091) (3000*600*28-0U/2х) / пластик с 2-х сторон</v>
          </cell>
          <cell r="ET35" t="str">
            <v>СА4091-38/600/0U-2СТ</v>
          </cell>
          <cell r="EU35" t="str">
            <v>Столешница АНТАРЕС без PF - Булат  (4091) (3000*600*38-0U/2х) / пластик с 2-х сторон</v>
          </cell>
          <cell r="EV35" t="str">
            <v>СА4091-28/1200/0U-2СТ</v>
          </cell>
          <cell r="EW35" t="str">
            <v>Столешница АНТАРЕС без PF - Булат  (4091) (3000*1200*28-0U/2х) / пластик с 2-х сторон</v>
          </cell>
          <cell r="EX35" t="str">
            <v>СА4091-28/1200/0U-2СТ</v>
          </cell>
          <cell r="EY35" t="str">
            <v>Столешница АНТАРЕС без PF - Булат  (4091) (3000*1200*38-0U/2х) / пластик с 2-х сторон</v>
          </cell>
          <cell r="EZ35" t="str">
            <v>ФА4091-600/4</v>
          </cell>
          <cell r="FA35" t="str">
            <v>Пристенная панель АНТАРЕС - Булат  (4091) (3000*600*4)</v>
          </cell>
          <cell r="FB35" t="str">
            <v>754091-32/СК</v>
          </cell>
          <cell r="FC35" t="str">
            <v>Кромка АНТАРЕС - Булат  (4091) - 32 мм с/кл</v>
          </cell>
          <cell r="FD35" t="str">
            <v>754091-45/СК</v>
          </cell>
          <cell r="FE35" t="str">
            <v>Кромка АНТАРЕС - Булат  (4091) - 45 мм с/кл</v>
          </cell>
          <cell r="FG35" t="str">
            <v>Балканский сланец черный (2333/Q)</v>
          </cell>
          <cell r="FH35" t="str">
            <v>2333-</v>
          </cell>
          <cell r="FI35">
            <v>2</v>
          </cell>
          <cell r="FJ35" t="str">
            <v>Балканский сланец черный</v>
          </cell>
          <cell r="FK35" t="str">
            <v>2333/Q</v>
          </cell>
          <cell r="FL35" t="str">
            <v>7212333/RPL</v>
          </cell>
          <cell r="FM35" t="str">
            <v>17/32333</v>
          </cell>
          <cell r="FN35" t="str">
            <v>С/32333-40/600/1U-30</v>
          </cell>
          <cell r="FO35" t="str">
            <v>Столешница СЛОТЕКС - Балканский сланец черный (2333/Q) (3000*600*40-1U)</v>
          </cell>
          <cell r="FP35" t="str">
            <v>С/32333-40/600/1U-42</v>
          </cell>
          <cell r="FQ35" t="str">
            <v>Столешница СЛОТЕКС - Балканский сланец черный (2333/Q) (4200*600*40-1U)</v>
          </cell>
          <cell r="FR35" t="str">
            <v>Ф/32333-600/10-30</v>
          </cell>
          <cell r="FS35" t="str">
            <v>Пристенная панель СЛОТЕКС - Балканский сланец черный (2333/Q) (3000*600*10)</v>
          </cell>
          <cell r="FT35" t="str">
            <v>Ф/32333-600/10-42</v>
          </cell>
          <cell r="FU35" t="str">
            <v>Пристенная панель СЛОТЕКС - Балканский сланец черный (2333/Q) (4200*600*10)</v>
          </cell>
          <cell r="FV35" t="str">
            <v>75/32333-42/СК</v>
          </cell>
          <cell r="FW35" t="str">
            <v>Кромка СЛОТЕКС - Балканский сланец черный (2333/Q) - 42 мм с/кл</v>
          </cell>
          <cell r="GO35" t="str">
            <v>7215040/RPL</v>
          </cell>
          <cell r="GP35" t="str">
            <v>Мрамор императорский (5040)</v>
          </cell>
          <cell r="GQ35" t="str">
            <v>Плинтус Rehau Perfetto-Line - Мрамор императорский (Slotex 5040) /16065481001</v>
          </cell>
          <cell r="GR35" t="str">
            <v>7215040/RPL</v>
          </cell>
          <cell r="GS35" t="str">
            <v>72696102/RPL</v>
          </cell>
          <cell r="GT35" t="str">
            <v>шт</v>
          </cell>
          <cell r="GU35">
            <v>2611</v>
          </cell>
        </row>
        <row r="36">
          <cell r="DM36" t="str">
            <v>Ваниль (1012/S)</v>
          </cell>
          <cell r="DN36" t="str">
            <v>1012/S</v>
          </cell>
          <cell r="DO36">
            <v>1</v>
          </cell>
          <cell r="DP36" t="str">
            <v>Ваниль</v>
          </cell>
          <cell r="DT36" t="str">
            <v>СА1012/S-28/600/1U</v>
          </cell>
          <cell r="DU36" t="str">
            <v>Столешница АНТАРЕС - Ваниль (1012/S) (3000*600*28-1U)</v>
          </cell>
          <cell r="DV36" t="str">
            <v>СА1012/S-38/600/1U</v>
          </cell>
          <cell r="DW36" t="str">
            <v>Столешница АНТАРЕС - Ваниль (1012/S) (3000*600*38-1U)</v>
          </cell>
          <cell r="DX36" t="str">
            <v>СА1012/S-28/600/0U</v>
          </cell>
          <cell r="DY36" t="str">
            <v>Столешница АНТАРЕС без PF - Ваниль (1012/S) (3000*600*28-0U)</v>
          </cell>
          <cell r="DZ36" t="str">
            <v>СА1012/S-38/600/0U</v>
          </cell>
          <cell r="EA36" t="str">
            <v>Столешница АНТАРЕС без PF - Ваниль (1012/S) (3000*600*38-0U)</v>
          </cell>
          <cell r="EB36" t="str">
            <v>СА1012/S-28/950</v>
          </cell>
          <cell r="EC36" t="str">
            <v>УГОЛ АНТАРЕС - Ваниль (1012/S) (950*950*28)</v>
          </cell>
          <cell r="ED36" t="str">
            <v>СА1012/S-38/950</v>
          </cell>
          <cell r="EE36" t="str">
            <v>УГОЛ АНТАРЕС - Ваниль (1012/S) (950*950*38)</v>
          </cell>
          <cell r="EF36" t="str">
            <v>СА1012/S-28/xxx/0U</v>
          </cell>
          <cell r="EG36" t="str">
            <v>Столешница АНТАРЕС без PF - Ваниль (1012/S) (3000*xxx*28-0U)</v>
          </cell>
          <cell r="EH36" t="str">
            <v>СА1012/S-38/xxx/0U</v>
          </cell>
          <cell r="EI36" t="str">
            <v>Столешница АНТАРЕС без PF - Ваниль (1012/S) (3000*xxx*38-0U)</v>
          </cell>
          <cell r="EJ36" t="str">
            <v>СА1012/S-28/xxx/1U</v>
          </cell>
          <cell r="EK36" t="str">
            <v>Столешница АНТАРЕС - Ваниль (1012/S) (3000*xxx*28-1U)</v>
          </cell>
          <cell r="EL36" t="str">
            <v>СА1012/S-38/xxx/1U</v>
          </cell>
          <cell r="EM36" t="str">
            <v>Столешница АНТАРЕС - Ваниль (1012/S) (3000*xxx*38-1U)</v>
          </cell>
          <cell r="EN36" t="str">
            <v>СА1012/S-28/xxx/2U</v>
          </cell>
          <cell r="EO36" t="str">
            <v>Столешница АНТАРЕС 2xPF- Ваниль (1012/S) (3000*xxx*28-2U)</v>
          </cell>
          <cell r="EP36" t="str">
            <v>СА1012/S-38/xxx/2U</v>
          </cell>
          <cell r="EQ36" t="str">
            <v>Столешница АНТАРЕС 2xPF - Ваниль (1012/S) (3000*xxx*38-2U)</v>
          </cell>
          <cell r="ER36" t="str">
            <v>СА1012/S-28/600/0U-2СТ</v>
          </cell>
          <cell r="ES36" t="str">
            <v>Столешница АНТАРЕС без PF - Ваниль (1012/S) (3000*600*28-0U/2х) / пластик с 2-х сторон</v>
          </cell>
          <cell r="ET36" t="str">
            <v>СА1012/S-38/600/0U-2СТ</v>
          </cell>
          <cell r="EU36" t="str">
            <v>Столешница АНТАРЕС без PF - Ваниль (1012/S) (3000*600*38-0U/2х) / пластик с 2-х сторон</v>
          </cell>
          <cell r="EV36" t="str">
            <v>СА1012/S-28/1200/0U-2СТ</v>
          </cell>
          <cell r="EW36" t="str">
            <v>Столешница АНТАРЕС без PF - Ваниль (1012/S) (3000*1200*28-0U/2х) / пластик с 2-х сторон</v>
          </cell>
          <cell r="EX36" t="str">
            <v>СА1012/S-28/1200/0U-2СТ</v>
          </cell>
          <cell r="EY36" t="str">
            <v>Столешница АНТАРЕС без PF - Ваниль (1012/S) (3000*1200*38-0U/2х) / пластик с 2-х сторон</v>
          </cell>
          <cell r="EZ36" t="str">
            <v>ФА1012/S-600/4</v>
          </cell>
          <cell r="FA36" t="str">
            <v>Пристенная панель АНТАРЕС - Ваниль (1012/S) (3000*600*4)</v>
          </cell>
          <cell r="FB36" t="str">
            <v>751012/S-32/СК</v>
          </cell>
          <cell r="FC36" t="str">
            <v>Кромка АНТАРЕС - Ваниль (1012/S) - 32 мм с/кл</v>
          </cell>
          <cell r="FD36" t="str">
            <v>751012/S-45/СК</v>
          </cell>
          <cell r="FE36" t="str">
            <v>Кромка АНТАРЕС - Ваниль (1012/S) - 45 мм с/кл</v>
          </cell>
          <cell r="FG36" t="str">
            <v>Белый (1111/Q )</v>
          </cell>
          <cell r="FH36" t="str">
            <v>1111-</v>
          </cell>
          <cell r="FI36">
            <v>1</v>
          </cell>
          <cell r="FJ36" t="str">
            <v>Белый</v>
          </cell>
          <cell r="FK36" t="str">
            <v xml:space="preserve">1111/Q </v>
          </cell>
          <cell r="FM36" t="str">
            <v>17/31111</v>
          </cell>
          <cell r="FN36" t="str">
            <v>С/31111-40/600/1U-30</v>
          </cell>
          <cell r="FO36" t="str">
            <v>Столешница СЛОТЕКС - Белый (1111/Q ) (3000*600*40-1U)</v>
          </cell>
          <cell r="FP36" t="str">
            <v>С/31111-40/600/1U-42</v>
          </cell>
          <cell r="FQ36" t="str">
            <v>Столешница СЛОТЕКС - Белый (1111/Q ) (4200*600*40-1U)</v>
          </cell>
          <cell r="FR36" t="str">
            <v>Ф/31111-600/10-30</v>
          </cell>
          <cell r="FS36" t="str">
            <v>Пристенная панель СЛОТЕКС - Белый (1111/Q ) (3000*600*10)</v>
          </cell>
          <cell r="FT36" t="str">
            <v>Ф/31111-600/10-42</v>
          </cell>
          <cell r="FU36" t="str">
            <v>Пристенная панель СЛОТЕКС - Белый (1111/Q ) (4200*600*10)</v>
          </cell>
          <cell r="FV36" t="str">
            <v>75/31111-42/СК</v>
          </cell>
          <cell r="FW36" t="str">
            <v>Кромка СЛОТЕКС - Белый (1111/Q ) - 42 мм с/кл</v>
          </cell>
          <cell r="GO36" t="str">
            <v>7215055/RPL</v>
          </cell>
          <cell r="GP36" t="str">
            <v>Мрамор серый (5055)</v>
          </cell>
          <cell r="GQ36" t="str">
            <v>Плинтус Rehau Perfetto-Line - Мрамор серый (Slotex 5055) /16073081001</v>
          </cell>
          <cell r="GR36" t="str">
            <v>7215055/RPL</v>
          </cell>
          <cell r="GS36" t="str">
            <v>72698170/RPL</v>
          </cell>
          <cell r="GT36" t="str">
            <v>шт</v>
          </cell>
          <cell r="GU36">
            <v>2611</v>
          </cell>
        </row>
        <row r="37">
          <cell r="DM37" t="str">
            <v>Ваниль Глянец (1012/Г)</v>
          </cell>
          <cell r="DN37" t="str">
            <v>1012/Г</v>
          </cell>
          <cell r="DO37">
            <v>3</v>
          </cell>
          <cell r="DP37" t="str">
            <v>Ваниль Глянец</v>
          </cell>
          <cell r="DT37" t="str">
            <v>СА1012/Г-28/600/1U</v>
          </cell>
          <cell r="DU37" t="str">
            <v>Столешница АНТАРЕС - Ваниль Глянец (1012/Г) (3000*600*28-1U)</v>
          </cell>
          <cell r="DV37" t="str">
            <v>СА1012/Г-38/600/1U</v>
          </cell>
          <cell r="DW37" t="str">
            <v>Столешница АНТАРЕС - Ваниль Глянец (1012/Г) (3000*600*38-1U)</v>
          </cell>
          <cell r="DX37" t="str">
            <v>СА1012/Г-28/600/0U</v>
          </cell>
          <cell r="DY37" t="str">
            <v>Столешница АНТАРЕС без PF - Ваниль Глянец (1012/Г) (3000*600*28-0U)</v>
          </cell>
          <cell r="DZ37" t="str">
            <v>СА1012/Г-38/600/0U</v>
          </cell>
          <cell r="EA37" t="str">
            <v>Столешница АНТАРЕС без PF - Ваниль Глянец (1012/Г) (3000*600*38-0U)</v>
          </cell>
          <cell r="EB37" t="str">
            <v>СА1012/Г-28/950</v>
          </cell>
          <cell r="EC37" t="str">
            <v>УГОЛ АНТАРЕС - Ваниль Глянец (1012/Г) (950*950*28)</v>
          </cell>
          <cell r="ED37" t="str">
            <v>СА1012/Г-38/950</v>
          </cell>
          <cell r="EE37" t="str">
            <v>УГОЛ АНТАРЕС - Ваниль Глянец (1012/Г) (950*950*38)</v>
          </cell>
          <cell r="EF37" t="str">
            <v>СА1012/Г-28/xxx/0U</v>
          </cell>
          <cell r="EG37" t="str">
            <v>Столешница АНТАРЕС без PF - Ваниль Глянец (1012/Г) (3000*xxx*28-0U)</v>
          </cell>
          <cell r="EH37" t="str">
            <v>СА1012/Г-38/xxx/0U</v>
          </cell>
          <cell r="EI37" t="str">
            <v>Столешница АНТАРЕС без PF - Ваниль Глянец (1012/Г) (3000*xxx*38-0U)</v>
          </cell>
          <cell r="EJ37" t="str">
            <v>СА1012/Г-28/xxx/1U</v>
          </cell>
          <cell r="EK37" t="str">
            <v>Столешница АНТАРЕС - Ваниль Глянец (1012/Г) (3000*xxx*28-1U)</v>
          </cell>
          <cell r="EL37" t="str">
            <v>СА1012/Г-38/xxx/1U</v>
          </cell>
          <cell r="EM37" t="str">
            <v>Столешница АНТАРЕС - Ваниль Глянец (1012/Г) (3000*xxx*38-1U)</v>
          </cell>
          <cell r="EN37" t="str">
            <v>СА1012/Г-28/xxx/2U</v>
          </cell>
          <cell r="EO37" t="str">
            <v>Столешница АНТАРЕС 2xPF- Ваниль Глянец (1012/Г) (3000*xxx*28-2U)</v>
          </cell>
          <cell r="EP37" t="str">
            <v>СА1012/Г-38/xxx/2U</v>
          </cell>
          <cell r="EQ37" t="str">
            <v>Столешница АНТАРЕС 2xPF - Ваниль Глянец (1012/Г) (3000*xxx*38-2U)</v>
          </cell>
          <cell r="ER37" t="str">
            <v>СА1012/Г-28/600/0U-2СТ</v>
          </cell>
          <cell r="ES37" t="str">
            <v>Столешница АНТАРЕС без PF - Ваниль Глянец (1012/Г) (3000*600*28-0U/2х) / пластик с 2-х сторон</v>
          </cell>
          <cell r="ET37" t="str">
            <v>СА1012/Г-38/600/0U-2СТ</v>
          </cell>
          <cell r="EU37" t="str">
            <v>Столешница АНТАРЕС без PF - Ваниль Глянец (1012/Г) (3000*600*38-0U/2х) / пластик с 2-х сторон</v>
          </cell>
          <cell r="EV37" t="str">
            <v>СА1012/Г-28/1200/0U-2СТ</v>
          </cell>
          <cell r="EW37" t="str">
            <v>Столешница АНТАРЕС без PF - Ваниль Глянец (1012/Г) (3000*1200*28-0U/2х) / пластик с 2-х сторон</v>
          </cell>
          <cell r="EX37" t="str">
            <v>СА1012/Г-28/1200/0U-2СТ</v>
          </cell>
          <cell r="EY37" t="str">
            <v>Столешница АНТАРЕС без PF - Ваниль Глянец (1012/Г) (3000*1200*38-0U/2х) / пластик с 2-х сторон</v>
          </cell>
          <cell r="EZ37" t="str">
            <v>ФА1012/Г-600/4</v>
          </cell>
          <cell r="FA37" t="str">
            <v>Пристенная панель АНТАРЕС - Ваниль Глянец (1012/Г) (3000*600*4)</v>
          </cell>
          <cell r="FB37" t="str">
            <v>751012/Г-32/СК</v>
          </cell>
          <cell r="FC37" t="str">
            <v>Кромка АНТАРЕС - Ваниль Глянец (1012/Г) - 32 мм с/кл</v>
          </cell>
          <cell r="FD37" t="str">
            <v>751012/Г-45/СК</v>
          </cell>
          <cell r="FE37" t="str">
            <v>Кромка АНТАРЕС - Ваниль Глянец (1012/Г) - 45 мм с/кл</v>
          </cell>
          <cell r="FG37" t="str">
            <v>Брекчия Светлая  (2238/Pt)</v>
          </cell>
          <cell r="FH37" t="str">
            <v>2238-</v>
          </cell>
          <cell r="FI37">
            <v>1</v>
          </cell>
          <cell r="FJ37" t="str">
            <v xml:space="preserve">Брекчия Светлая </v>
          </cell>
          <cell r="FK37" t="str">
            <v>2238/Pt</v>
          </cell>
          <cell r="FN37" t="str">
            <v>С/32238-40/600/1U-30</v>
          </cell>
          <cell r="FO37" t="str">
            <v>Столешница СЛОТЕКС - Брекчия Светлая  (2238/Pt) (3000*600*40-1U)</v>
          </cell>
          <cell r="FP37" t="str">
            <v>С/32238-40/600/1U-42</v>
          </cell>
          <cell r="FQ37" t="str">
            <v>Столешница СЛОТЕКС - Брекчия Светлая  (2238/Pt) (4200*600*40-1U)</v>
          </cell>
          <cell r="FR37" t="str">
            <v>Ф/32238-600/10-30</v>
          </cell>
          <cell r="FS37" t="str">
            <v>Пристенная панель СЛОТЕКС - Брекчия Светлая  (2238/Pt) (3000*600*10)</v>
          </cell>
          <cell r="FT37" t="str">
            <v>Ф/32238-600/10-42</v>
          </cell>
          <cell r="FU37" t="str">
            <v>Пристенная панель СЛОТЕКС - Брекчия Светлая  (2238/Pt) (4200*600*10)</v>
          </cell>
          <cell r="FV37" t="str">
            <v>75/32238-42/СК</v>
          </cell>
          <cell r="FW37" t="str">
            <v>Кромка СЛОТЕКС - Брекчия Светлая  (2238/Pt) - 42 мм с/кл</v>
          </cell>
          <cell r="GO37" t="str">
            <v>7217191/RPL</v>
          </cell>
          <cell r="GP37" t="str">
            <v>Светлое дерево (7191)</v>
          </cell>
          <cell r="GQ37" t="str">
            <v>Плинтус Rehau Perfetto-Line - Светлое дерево (Slotex 7191) /16059551001</v>
          </cell>
          <cell r="GR37" t="str">
            <v>7217191/RPL</v>
          </cell>
          <cell r="GS37" t="str">
            <v>72698102/RPL</v>
          </cell>
          <cell r="GT37" t="str">
            <v>шт</v>
          </cell>
          <cell r="GU37">
            <v>2611</v>
          </cell>
        </row>
        <row r="38">
          <cell r="DM38" t="str">
            <v>Венге (2017)</v>
          </cell>
          <cell r="DN38">
            <v>2017</v>
          </cell>
          <cell r="DO38">
            <v>1</v>
          </cell>
          <cell r="DP38" t="str">
            <v>Венге</v>
          </cell>
          <cell r="DQ38">
            <v>1223</v>
          </cell>
          <cell r="DR38" t="str">
            <v>17/12017-М</v>
          </cell>
          <cell r="DT38" t="str">
            <v>СА2017-28/600/1U</v>
          </cell>
          <cell r="DU38" t="str">
            <v>Столешница АНТАРЕС - Венге (2017) (3000*600*28-1U)</v>
          </cell>
          <cell r="DV38" t="str">
            <v>СА2017-38/600/1U</v>
          </cell>
          <cell r="DW38" t="str">
            <v>Столешница АНТАРЕС - Венге (2017) (3000*600*38-1U)</v>
          </cell>
          <cell r="DX38" t="str">
            <v>СА2017-28/600/0U</v>
          </cell>
          <cell r="DY38" t="str">
            <v>Столешница АНТАРЕС без PF - Венге (2017) (3000*600*28-0U)</v>
          </cell>
          <cell r="DZ38" t="str">
            <v>СА2017-38/600/0U</v>
          </cell>
          <cell r="EA38" t="str">
            <v>Столешница АНТАРЕС без PF - Венге (2017) (3000*600*38-0U)</v>
          </cell>
          <cell r="EB38" t="str">
            <v>СА2017-28/950</v>
          </cell>
          <cell r="EC38" t="str">
            <v>УГОЛ АНТАРЕС - Венге (2017) (950*950*28)</v>
          </cell>
          <cell r="ED38" t="str">
            <v>СА2017-38/950</v>
          </cell>
          <cell r="EE38" t="str">
            <v>УГОЛ АНТАРЕС - Венге (2017) (950*950*38)</v>
          </cell>
          <cell r="EF38" t="str">
            <v>СА2017-28/xxx/0U</v>
          </cell>
          <cell r="EG38" t="str">
            <v>Столешница АНТАРЕС без PF - Венге (2017) (3000*xxx*28-0U)</v>
          </cell>
          <cell r="EH38" t="str">
            <v>СА2017-38/xxx/0U</v>
          </cell>
          <cell r="EI38" t="str">
            <v>Столешница АНТАРЕС без PF - Венге (2017) (3000*xxx*38-0U)</v>
          </cell>
          <cell r="EJ38" t="str">
            <v>СА2017-28/xxx/1U</v>
          </cell>
          <cell r="EK38" t="str">
            <v>Столешница АНТАРЕС - Венге (2017) (3000*xxx*28-1U)</v>
          </cell>
          <cell r="EL38" t="str">
            <v>СА2017-38/xxx/1U</v>
          </cell>
          <cell r="EM38" t="str">
            <v>Столешница АНТАРЕС - Венге (2017) (3000*xxx*38-1U)</v>
          </cell>
          <cell r="EN38" t="str">
            <v>СА2017-28/xxx/2U</v>
          </cell>
          <cell r="EO38" t="str">
            <v>Столешница АНТАРЕС 2xPF- Венге (2017) (3000*xxx*28-2U)</v>
          </cell>
          <cell r="EP38" t="str">
            <v>СА2017-38/xxx/2U</v>
          </cell>
          <cell r="EQ38" t="str">
            <v>Столешница АНТАРЕС 2xPF - Венге (2017) (3000*xxx*38-2U)</v>
          </cell>
          <cell r="ER38" t="str">
            <v>СА2017-28/600/0U-2СТ</v>
          </cell>
          <cell r="ES38" t="str">
            <v>Столешница АНТАРЕС без PF - Венге (2017) (3000*600*28-0U/2х) / пластик с 2-х сторон</v>
          </cell>
          <cell r="ET38" t="str">
            <v>СА2017-38/600/0U-2СТ</v>
          </cell>
          <cell r="EU38" t="str">
            <v>Столешница АНТАРЕС без PF - Венге (2017) (3000*600*38-0U/2х) / пластик с 2-х сторон</v>
          </cell>
          <cell r="EV38" t="str">
            <v>СА2017-28/1200/0U-2СТ</v>
          </cell>
          <cell r="EW38" t="str">
            <v>Столешница АНТАРЕС без PF - Венге (2017) (3000*1200*28-0U/2х) / пластик с 2-х сторон</v>
          </cell>
          <cell r="EX38" t="str">
            <v>СА2017-28/1200/0U-2СТ</v>
          </cell>
          <cell r="EY38" t="str">
            <v>Столешница АНТАРЕС без PF - Венге (2017) (3000*1200*38-0U/2х) / пластик с 2-х сторон</v>
          </cell>
          <cell r="EZ38" t="str">
            <v>ФА2017-600/4</v>
          </cell>
          <cell r="FA38" t="str">
            <v>Пристенная панель АНТАРЕС - Венге (2017) (3000*600*4)</v>
          </cell>
          <cell r="FB38" t="str">
            <v>752017-32/СК</v>
          </cell>
          <cell r="FC38" t="str">
            <v>Кромка АНТАРЕС - Венге (2017) - 32 мм с/кл</v>
          </cell>
          <cell r="FD38" t="str">
            <v>752017-45/СК</v>
          </cell>
          <cell r="FE38" t="str">
            <v>Кромка АНТАРЕС - Венге (2017) - 45 мм с/кл</v>
          </cell>
          <cell r="FG38" t="str">
            <v>Бронза (4901/6)</v>
          </cell>
          <cell r="FH38" t="str">
            <v>4901-</v>
          </cell>
          <cell r="FI38">
            <v>1</v>
          </cell>
          <cell r="FJ38" t="str">
            <v>Бронза</v>
          </cell>
          <cell r="FK38" t="str">
            <v>4901/6</v>
          </cell>
          <cell r="FL38" t="str">
            <v>7214901/RPL</v>
          </cell>
          <cell r="FM38" t="str">
            <v>17/34901</v>
          </cell>
          <cell r="FN38" t="str">
            <v>С/34901-40/600/1U-30</v>
          </cell>
          <cell r="FO38" t="str">
            <v>Столешница СЛОТЕКС - Бронза (4901/6) (3000*600*40-1U)</v>
          </cell>
          <cell r="FP38" t="str">
            <v>С/34901-40/600/1U-42</v>
          </cell>
          <cell r="FQ38" t="str">
            <v>Столешница СЛОТЕКС - Бронза (4901/6) (4200*600*40-1U)</v>
          </cell>
          <cell r="FR38" t="str">
            <v>Ф/34901-600/10-30</v>
          </cell>
          <cell r="FS38" t="str">
            <v>Пристенная панель СЛОТЕКС - Бронза (4901/6) (3000*600*10)</v>
          </cell>
          <cell r="FT38" t="str">
            <v>Ф/34901-600/10-42</v>
          </cell>
          <cell r="FU38" t="str">
            <v>Пристенная панель СЛОТЕКС - Бронза (4901/6) (4200*600*10)</v>
          </cell>
          <cell r="FV38" t="str">
            <v>75/34901-42/СК</v>
          </cell>
          <cell r="FW38" t="str">
            <v>Кромка СЛОТЕКС - Бронза (4901/6) - 42 мм с/кл</v>
          </cell>
          <cell r="GO38" t="str">
            <v>7210093/RPL</v>
          </cell>
          <cell r="GP38" t="str">
            <v>Сезамо (0093)</v>
          </cell>
          <cell r="GQ38" t="str">
            <v>Плинтус Rehau Perfetto-Line - Сезамо (Slotex 0093) /16072081001</v>
          </cell>
          <cell r="GR38" t="str">
            <v>7210093/RPL</v>
          </cell>
          <cell r="GS38" t="str">
            <v>72698149/RPL</v>
          </cell>
          <cell r="GT38" t="str">
            <v>шт</v>
          </cell>
          <cell r="GU38">
            <v>2611</v>
          </cell>
        </row>
        <row r="39">
          <cell r="DM39" t="str">
            <v>Венге Цаво (2040)</v>
          </cell>
          <cell r="DN39">
            <v>2040</v>
          </cell>
          <cell r="DO39">
            <v>1</v>
          </cell>
          <cell r="DP39" t="str">
            <v>Венге Цаво</v>
          </cell>
          <cell r="DQ39">
            <v>1223</v>
          </cell>
          <cell r="DT39" t="str">
            <v>СА2040-28/600/1U</v>
          </cell>
          <cell r="DU39" t="str">
            <v>Столешница АНТАРЕС - Венге Цаво (2040) (3000*600*28-1U)</v>
          </cell>
          <cell r="DV39" t="str">
            <v>СА2040-38/600/1U</v>
          </cell>
          <cell r="DW39" t="str">
            <v>Столешница АНТАРЕС - Венге Цаво (2040) (3000*600*38-1U)</v>
          </cell>
          <cell r="DX39" t="str">
            <v>СА2040-28/600/0U</v>
          </cell>
          <cell r="DY39" t="str">
            <v>Столешница АНТАРЕС без PF - Венге Цаво (2040) (3000*600*28-0U)</v>
          </cell>
          <cell r="DZ39" t="str">
            <v>СА2040-38/600/0U</v>
          </cell>
          <cell r="EA39" t="str">
            <v>Столешница АНТАРЕС без PF - Венге Цаво (2040) (3000*600*38-0U)</v>
          </cell>
          <cell r="EB39" t="str">
            <v>СА2040-28/950</v>
          </cell>
          <cell r="EC39" t="str">
            <v>УГОЛ АНТАРЕС - Венге Цаво (2040) (950*950*28)</v>
          </cell>
          <cell r="ED39" t="str">
            <v>СА2040-38/950</v>
          </cell>
          <cell r="EE39" t="str">
            <v>УГОЛ АНТАРЕС - Венге Цаво (2040) (950*950*38)</v>
          </cell>
          <cell r="EF39" t="str">
            <v>СА2040-28/xxx/0U</v>
          </cell>
          <cell r="EG39" t="str">
            <v>Столешница АНТАРЕС без PF - Венге Цаво (2040) (3000*xxx*28-0U)</v>
          </cell>
          <cell r="EH39" t="str">
            <v>СА2040-38/xxx/0U</v>
          </cell>
          <cell r="EI39" t="str">
            <v>Столешница АНТАРЕС без PF - Венге Цаво (2040) (3000*xxx*38-0U)</v>
          </cell>
          <cell r="EJ39" t="str">
            <v>СА2040-28/xxx/1U</v>
          </cell>
          <cell r="EK39" t="str">
            <v>Столешница АНТАРЕС - Венге Цаво (2040) (3000*xxx*28-1U)</v>
          </cell>
          <cell r="EL39" t="str">
            <v>СА2040-38/xxx/1U</v>
          </cell>
          <cell r="EM39" t="str">
            <v>Столешница АНТАРЕС - Венге Цаво (2040) (3000*xxx*38-1U)</v>
          </cell>
          <cell r="EN39" t="str">
            <v>СА2040-28/xxx/2U</v>
          </cell>
          <cell r="EO39" t="str">
            <v>Столешница АНТАРЕС 2xPF- Венге Цаво (2040) (3000*xxx*28-2U)</v>
          </cell>
          <cell r="EP39" t="str">
            <v>СА2040-38/xxx/2U</v>
          </cell>
          <cell r="EQ39" t="str">
            <v>Столешница АНТАРЕС 2xPF - Венге Цаво (2040) (3000*xxx*38-2U)</v>
          </cell>
          <cell r="ER39" t="str">
            <v>СА2040-28/600/0U-2СТ</v>
          </cell>
          <cell r="ES39" t="str">
            <v>Столешница АНТАРЕС без PF - Венге Цаво (2040) (3000*600*28-0U/2х) / пластик с 2-х сторон</v>
          </cell>
          <cell r="ET39" t="str">
            <v>СА2040-38/600/0U-2СТ</v>
          </cell>
          <cell r="EU39" t="str">
            <v>Столешница АНТАРЕС без PF - Венге Цаво (2040) (3000*600*38-0U/2х) / пластик с 2-х сторон</v>
          </cell>
          <cell r="EV39" t="str">
            <v>СА2040-28/1200/0U-2СТ</v>
          </cell>
          <cell r="EW39" t="str">
            <v>Столешница АНТАРЕС без PF - Венге Цаво (2040) (3000*1200*28-0U/2х) / пластик с 2-х сторон</v>
          </cell>
          <cell r="EX39" t="str">
            <v>СА2040-28/1200/0U-2СТ</v>
          </cell>
          <cell r="EY39" t="str">
            <v>Столешница АНТАРЕС без PF - Венге Цаво (2040) (3000*1200*38-0U/2х) / пластик с 2-х сторон</v>
          </cell>
          <cell r="EZ39" t="str">
            <v>ФА2040-600/4</v>
          </cell>
          <cell r="FA39" t="str">
            <v>Пристенная панель АНТАРЕС - Венге Цаво (2040) (3000*600*4)</v>
          </cell>
          <cell r="FB39" t="str">
            <v>752040-32/СК</v>
          </cell>
          <cell r="FC39" t="str">
            <v>Кромка АНТАРЕС - Венге Цаво (2040) - 32 мм с/кл</v>
          </cell>
          <cell r="FD39" t="str">
            <v>752040-45/СК</v>
          </cell>
          <cell r="FE39" t="str">
            <v>Кромка АНТАРЕС - Венге Цаво (2040) - 45 мм с/кл</v>
          </cell>
          <cell r="FG39" t="str">
            <v>Венеция (0081/A)</v>
          </cell>
          <cell r="FH39" t="str">
            <v>0081-</v>
          </cell>
          <cell r="FI39">
            <v>2</v>
          </cell>
          <cell r="FJ39" t="str">
            <v>Венеция</v>
          </cell>
          <cell r="FK39" t="str">
            <v>0081/A</v>
          </cell>
          <cell r="FL39" t="str">
            <v>7210081/RPL</v>
          </cell>
          <cell r="FN39" t="str">
            <v>С/30081-40/600/1U-30</v>
          </cell>
          <cell r="FO39" t="str">
            <v>Столешница СЛОТЕКС - Венеция (0081/A) (3000*600*40-1U)</v>
          </cell>
          <cell r="FP39" t="str">
            <v>С/30081-40/600/1U-42</v>
          </cell>
          <cell r="FQ39" t="str">
            <v>Столешница СЛОТЕКС - Венеция (0081/A) (4200*600*40-1U)</v>
          </cell>
          <cell r="FR39" t="str">
            <v>Ф/30081-600/10-30</v>
          </cell>
          <cell r="FS39" t="str">
            <v>Пристенная панель СЛОТЕКС - Венеция (0081/A) (3000*600*10)</v>
          </cell>
          <cell r="FT39" t="str">
            <v>Ф/30081-600/10-42</v>
          </cell>
          <cell r="FU39" t="str">
            <v>Пристенная панель СЛОТЕКС - Венеция (0081/A) (4200*600*10)</v>
          </cell>
          <cell r="FV39" t="str">
            <v>75/30081-42/СК</v>
          </cell>
          <cell r="FW39" t="str">
            <v>Кромка СЛОТЕКС - Венеция (0081/A) - 42 мм с/кл</v>
          </cell>
          <cell r="GO39" t="str">
            <v>7215045/RPL</v>
          </cell>
          <cell r="GP39" t="str">
            <v>Черный камень (5045)</v>
          </cell>
          <cell r="GQ39" t="str">
            <v>Плинтус Rehau Perfetto-Line - Черный камень (Slotex 5045) /16073261001</v>
          </cell>
          <cell r="GR39" t="str">
            <v>7215045/RPL</v>
          </cell>
          <cell r="GS39" t="str">
            <v>72698104/RPL</v>
          </cell>
          <cell r="GT39" t="str">
            <v>шт</v>
          </cell>
          <cell r="GU39">
            <v>2611</v>
          </cell>
        </row>
        <row r="40">
          <cell r="DM40" t="str">
            <v>Верона (2927/Q)</v>
          </cell>
          <cell r="DN40" t="str">
            <v>2927/Q</v>
          </cell>
          <cell r="DO40">
            <v>2</v>
          </cell>
          <cell r="DP40" t="str">
            <v>Верона</v>
          </cell>
          <cell r="DQ40">
            <v>1354</v>
          </cell>
          <cell r="DR40" t="str">
            <v>17/12927-М</v>
          </cell>
          <cell r="DT40" t="str">
            <v>СА2927/Q-28/600/1U</v>
          </cell>
          <cell r="DU40" t="str">
            <v>Столешница АНТАРЕС - Верона (2927/Q) (3000*600*28-1U)</v>
          </cell>
          <cell r="DV40" t="str">
            <v>СА2927/Q-38/600/1U</v>
          </cell>
          <cell r="DW40" t="str">
            <v>Столешница АНТАРЕС - Верона (2927/Q) (3000*600*38-1U)</v>
          </cell>
          <cell r="DX40" t="str">
            <v>СА2927/Q-28/600/0U</v>
          </cell>
          <cell r="DY40" t="str">
            <v>Столешница АНТАРЕС без PF - Верона (2927/Q) (3000*600*28-0U)</v>
          </cell>
          <cell r="DZ40" t="str">
            <v>СА2927/Q-38/600/0U</v>
          </cell>
          <cell r="EA40" t="str">
            <v>Столешница АНТАРЕС без PF - Верона (2927/Q) (3000*600*38-0U)</v>
          </cell>
          <cell r="EB40" t="str">
            <v>СА2927/Q-28/950</v>
          </cell>
          <cell r="EC40" t="str">
            <v>УГОЛ АНТАРЕС - Верона (2927/Q) (950*950*28)</v>
          </cell>
          <cell r="ED40" t="str">
            <v>СА2927/Q-38/950</v>
          </cell>
          <cell r="EE40" t="str">
            <v>УГОЛ АНТАРЕС - Верона (2927/Q) (950*950*38)</v>
          </cell>
          <cell r="EF40" t="str">
            <v>СА2927/Q-28/xxx/0U</v>
          </cell>
          <cell r="EG40" t="str">
            <v>Столешница АНТАРЕС без PF - Верона (2927/Q) (3000*xxx*28-0U)</v>
          </cell>
          <cell r="EH40" t="str">
            <v>СА2927/Q-38/xxx/0U</v>
          </cell>
          <cell r="EI40" t="str">
            <v>Столешница АНТАРЕС без PF - Верона (2927/Q) (3000*xxx*38-0U)</v>
          </cell>
          <cell r="EJ40" t="str">
            <v>СА2927/Q-28/xxx/1U</v>
          </cell>
          <cell r="EK40" t="str">
            <v>Столешница АНТАРЕС - Верона (2927/Q) (3000*xxx*28-1U)</v>
          </cell>
          <cell r="EL40" t="str">
            <v>СА2927/Q-38/xxx/1U</v>
          </cell>
          <cell r="EM40" t="str">
            <v>Столешница АНТАРЕС - Верона (2927/Q) (3000*xxx*38-1U)</v>
          </cell>
          <cell r="EN40" t="str">
            <v>СА2927/Q-28/xxx/2U</v>
          </cell>
          <cell r="EO40" t="str">
            <v>Столешница АНТАРЕС 2xPF- Верона (2927/Q) (3000*xxx*28-2U)</v>
          </cell>
          <cell r="EP40" t="str">
            <v>СА2927/Q-38/xxx/2U</v>
          </cell>
          <cell r="EQ40" t="str">
            <v>Столешница АНТАРЕС 2xPF - Верона (2927/Q) (3000*xxx*38-2U)</v>
          </cell>
          <cell r="ER40" t="str">
            <v>СА2927/Q-28/600/0U-2СТ</v>
          </cell>
          <cell r="ES40" t="str">
            <v>Столешница АНТАРЕС без PF - Верона (2927/Q) (3000*600*28-0U/2х) / пластик с 2-х сторон</v>
          </cell>
          <cell r="ET40" t="str">
            <v>СА2927/Q-38/600/0U-2СТ</v>
          </cell>
          <cell r="EU40" t="str">
            <v>Столешница АНТАРЕС без PF - Верона (2927/Q) (3000*600*38-0U/2х) / пластик с 2-х сторон</v>
          </cell>
          <cell r="EV40" t="str">
            <v>СА2927/Q-28/1200/0U-2СТ</v>
          </cell>
          <cell r="EW40" t="str">
            <v>Столешница АНТАРЕС без PF - Верона (2927/Q) (3000*1200*28-0U/2х) / пластик с 2-х сторон</v>
          </cell>
          <cell r="EX40" t="str">
            <v>СА2927/Q-28/1200/0U-2СТ</v>
          </cell>
          <cell r="EY40" t="str">
            <v>Столешница АНТАРЕС без PF - Верона (2927/Q) (3000*1200*38-0U/2х) / пластик с 2-х сторон</v>
          </cell>
          <cell r="EZ40" t="str">
            <v>ФА2927/Q-600/4</v>
          </cell>
          <cell r="FA40" t="str">
            <v>Пристенная панель АНТАРЕС - Верона (2927/Q) (3000*600*4)</v>
          </cell>
          <cell r="FB40" t="str">
            <v>752927/Q-32/СК</v>
          </cell>
          <cell r="FC40" t="str">
            <v>Кромка АНТАРЕС - Верона (2927/Q) - 32 мм с/кл</v>
          </cell>
          <cell r="FD40" t="str">
            <v>752927/Q-45/СК</v>
          </cell>
          <cell r="FE40" t="str">
            <v>Кромка АНТАРЕС - Верона (2927/Q) - 45 мм с/кл</v>
          </cell>
          <cell r="FG40" t="str">
            <v>Верона (2927/Q)</v>
          </cell>
          <cell r="FH40" t="str">
            <v>2927-</v>
          </cell>
          <cell r="FI40">
            <v>1</v>
          </cell>
          <cell r="FJ40" t="str">
            <v>Верона</v>
          </cell>
          <cell r="FK40" t="str">
            <v>2927/Q</v>
          </cell>
          <cell r="FM40" t="str">
            <v>17/32927</v>
          </cell>
          <cell r="FN40" t="str">
            <v>С/32927-40/600/1U-30</v>
          </cell>
          <cell r="FO40" t="str">
            <v>Столешница СЛОТЕКС - Верона (2927/Q) (3000*600*40-1U)</v>
          </cell>
          <cell r="FP40" t="str">
            <v>С/32927-40/600/1U-42</v>
          </cell>
          <cell r="FQ40" t="str">
            <v>Столешница СЛОТЕКС - Верона (2927/Q) (4200*600*40-1U)</v>
          </cell>
          <cell r="FR40" t="str">
            <v>Ф/32927-600/10-30</v>
          </cell>
          <cell r="FS40" t="str">
            <v>Пристенная панель СЛОТЕКС - Верона (2927/Q) (3000*600*10)</v>
          </cell>
          <cell r="FT40" t="str">
            <v>Ф/32927-600/10-42</v>
          </cell>
          <cell r="FU40" t="str">
            <v>Пристенная панель СЛОТЕКС - Верона (2927/Q) (4200*600*10)</v>
          </cell>
          <cell r="FV40" t="str">
            <v>75/32927-42/СК</v>
          </cell>
          <cell r="FW40" t="str">
            <v>Кромка СЛОТЕКС - Верона (2927/Q) - 42 мм с/кл</v>
          </cell>
          <cell r="GO40" t="str">
            <v>7212323/RPL</v>
          </cell>
          <cell r="GP40" t="str">
            <v>Этна (2323)</v>
          </cell>
          <cell r="GQ40" t="str">
            <v>Плинтус Rehau Perfetto-Line - Этна (Slotex 2323) /16065471001</v>
          </cell>
          <cell r="GR40" t="str">
            <v>7212323/RPL</v>
          </cell>
          <cell r="GS40" t="str">
            <v>72698102/RPL</v>
          </cell>
          <cell r="GT40" t="str">
            <v>шт</v>
          </cell>
          <cell r="GU40">
            <v>2611</v>
          </cell>
        </row>
        <row r="41">
          <cell r="DM41" t="str">
            <v>Винтаж (2326/R)</v>
          </cell>
          <cell r="DN41" t="str">
            <v>2326/R</v>
          </cell>
          <cell r="DO41">
            <v>2</v>
          </cell>
          <cell r="DP41" t="str">
            <v>Винтаж</v>
          </cell>
          <cell r="DQ41">
            <v>1293</v>
          </cell>
          <cell r="DR41" t="str">
            <v>17/12326-М</v>
          </cell>
          <cell r="DT41" t="str">
            <v>СА2326/R-28/600/1U</v>
          </cell>
          <cell r="DU41" t="str">
            <v>Столешница АНТАРЕС - Винтаж (2326/R) (3000*600*28-1U)</v>
          </cell>
          <cell r="DV41" t="str">
            <v>СА2326/R-38/600/1U</v>
          </cell>
          <cell r="DW41" t="str">
            <v>Столешница АНТАРЕС - Винтаж (2326/R) (3000*600*38-1U)</v>
          </cell>
          <cell r="DX41" t="str">
            <v>СА2326/R-28/600/0U</v>
          </cell>
          <cell r="DY41" t="str">
            <v>Столешница АНТАРЕС без PF - Винтаж (2326/R) (3000*600*28-0U)</v>
          </cell>
          <cell r="DZ41" t="str">
            <v>СА2326/R-38/600/0U</v>
          </cell>
          <cell r="EA41" t="str">
            <v>Столешница АНТАРЕС без PF - Винтаж (2326/R) (3000*600*38-0U)</v>
          </cell>
          <cell r="EB41" t="str">
            <v>СА2326/R-28/950</v>
          </cell>
          <cell r="EC41" t="str">
            <v>УГОЛ АНТАРЕС - Винтаж (2326/R) (950*950*28)</v>
          </cell>
          <cell r="ED41" t="str">
            <v>СА2326/R-38/950</v>
          </cell>
          <cell r="EE41" t="str">
            <v>УГОЛ АНТАРЕС - Винтаж (2326/R) (950*950*38)</v>
          </cell>
          <cell r="EF41" t="str">
            <v>СА2326/R-28/xxx/0U</v>
          </cell>
          <cell r="EG41" t="str">
            <v>Столешница АНТАРЕС без PF - Винтаж (2326/R) (3000*xxx*28-0U)</v>
          </cell>
          <cell r="EH41" t="str">
            <v>СА2326/R-38/xxx/0U</v>
          </cell>
          <cell r="EI41" t="str">
            <v>Столешница АНТАРЕС без PF - Винтаж (2326/R) (3000*xxx*38-0U)</v>
          </cell>
          <cell r="EJ41" t="str">
            <v>СА2326/R-28/xxx/1U</v>
          </cell>
          <cell r="EK41" t="str">
            <v>Столешница АНТАРЕС - Винтаж (2326/R) (3000*xxx*28-1U)</v>
          </cell>
          <cell r="EL41" t="str">
            <v>СА2326/R-38/xxx/1U</v>
          </cell>
          <cell r="EM41" t="str">
            <v>Столешница АНТАРЕС - Винтаж (2326/R) (3000*xxx*38-1U)</v>
          </cell>
          <cell r="EN41" t="str">
            <v>СА2326/R-28/xxx/2U</v>
          </cell>
          <cell r="EO41" t="str">
            <v>Столешница АНТАРЕС 2xPF- Винтаж (2326/R) (3000*xxx*28-2U)</v>
          </cell>
          <cell r="EP41" t="str">
            <v>СА2326/R-38/xxx/2U</v>
          </cell>
          <cell r="EQ41" t="str">
            <v>Столешница АНТАРЕС 2xPF - Винтаж (2326/R) (3000*xxx*38-2U)</v>
          </cell>
          <cell r="ER41" t="str">
            <v>СА2326/R-28/600/0U-2СТ</v>
          </cell>
          <cell r="ES41" t="str">
            <v>Столешница АНТАРЕС без PF - Винтаж (2326/R) (3000*600*28-0U/2х) / пластик с 2-х сторон</v>
          </cell>
          <cell r="ET41" t="str">
            <v>СА2326/R-38/600/0U-2СТ</v>
          </cell>
          <cell r="EU41" t="str">
            <v>Столешница АНТАРЕС без PF - Винтаж (2326/R) (3000*600*38-0U/2х) / пластик с 2-х сторон</v>
          </cell>
          <cell r="EV41" t="str">
            <v>СА2326/R-28/1200/0U-2СТ</v>
          </cell>
          <cell r="EW41" t="str">
            <v>Столешница АНТАРЕС без PF - Винтаж (2326/R) (3000*1200*28-0U/2х) / пластик с 2-х сторон</v>
          </cell>
          <cell r="EX41" t="str">
            <v>СА2326/R-28/1200/0U-2СТ</v>
          </cell>
          <cell r="EY41" t="str">
            <v>Столешница АНТАРЕС без PF - Винтаж (2326/R) (3000*1200*38-0U/2х) / пластик с 2-х сторон</v>
          </cell>
          <cell r="EZ41" t="str">
            <v>ФА2326/R-600/4</v>
          </cell>
          <cell r="FA41" t="str">
            <v>Пристенная панель АНТАРЕС - Винтаж (2326/R) (3000*600*4)</v>
          </cell>
          <cell r="FB41" t="str">
            <v>752326/R-32/СК</v>
          </cell>
          <cell r="FC41" t="str">
            <v>Кромка АНТАРЕС - Винтаж (2326/R) - 32 мм с/кл</v>
          </cell>
          <cell r="FD41" t="str">
            <v>752326/R-45/СК</v>
          </cell>
          <cell r="FE41" t="str">
            <v>Кромка АНТАРЕС - Винтаж (2326/R) - 45 мм с/кл</v>
          </cell>
          <cell r="FG41" t="str">
            <v>Винтаж (2326/R)</v>
          </cell>
          <cell r="FH41" t="str">
            <v>2326-</v>
          </cell>
          <cell r="FI41">
            <v>1</v>
          </cell>
          <cell r="FJ41" t="str">
            <v>Винтаж</v>
          </cell>
          <cell r="FK41" t="str">
            <v>2326/R</v>
          </cell>
          <cell r="FM41" t="str">
            <v>17/32326</v>
          </cell>
          <cell r="FN41" t="str">
            <v>С/32326-40/600/1U-30</v>
          </cell>
          <cell r="FO41" t="str">
            <v>Столешница СЛОТЕКС - Винтаж (2326/R) (3000*600*40-1U)</v>
          </cell>
          <cell r="FP41" t="str">
            <v>С/32326-40/600/1U-42</v>
          </cell>
          <cell r="FQ41" t="str">
            <v>Столешница СЛОТЕКС - Винтаж (2326/R) (4200*600*40-1U)</v>
          </cell>
          <cell r="FR41" t="str">
            <v>Ф/32326-600/10-30</v>
          </cell>
          <cell r="FS41" t="str">
            <v>Пристенная панель СЛОТЕКС - Винтаж (2326/R) (3000*600*10)</v>
          </cell>
          <cell r="FT41" t="str">
            <v>Ф/32326-600/10-42</v>
          </cell>
          <cell r="FU41" t="str">
            <v>Пристенная панель СЛОТЕКС - Винтаж (2326/R) (4200*600*10)</v>
          </cell>
          <cell r="FV41" t="str">
            <v>75/32326-42/СК</v>
          </cell>
          <cell r="FW41" t="str">
            <v>Кромка СЛОТЕКС - Винтаж (2326/R) - 42 мм с/кл</v>
          </cell>
        </row>
        <row r="42">
          <cell r="DM42" t="str">
            <v>Вяз Палермо (7170/Nw)</v>
          </cell>
          <cell r="DN42" t="str">
            <v>7170/Nw</v>
          </cell>
          <cell r="DO42">
            <v>2</v>
          </cell>
          <cell r="DP42" t="str">
            <v>Вяз Палермо</v>
          </cell>
          <cell r="DQ42">
            <v>147</v>
          </cell>
          <cell r="DT42" t="str">
            <v>СА7170/Nw-28/600/1U</v>
          </cell>
          <cell r="DU42" t="str">
            <v>Столешница АНТАРЕС - Вяз Палермо (7170/Nw) (3000*600*28-1U)</v>
          </cell>
          <cell r="DV42" t="str">
            <v>СА7170/Nw-38/600/1U</v>
          </cell>
          <cell r="DW42" t="str">
            <v>Столешница АНТАРЕС - Вяз Палермо (7170/Nw) (3000*600*38-1U)</v>
          </cell>
          <cell r="DX42" t="str">
            <v>СА7170/Nw-28/600/0U</v>
          </cell>
          <cell r="DY42" t="str">
            <v>Столешница АНТАРЕС без PF - Вяз Палермо (7170/Nw) (3000*600*28-0U)</v>
          </cell>
          <cell r="DZ42" t="str">
            <v>СА7170/Nw-38/600/0U</v>
          </cell>
          <cell r="EA42" t="str">
            <v>Столешница АНТАРЕС без PF - Вяз Палермо (7170/Nw) (3000*600*38-0U)</v>
          </cell>
          <cell r="EB42" t="str">
            <v>СА7170/Nw-28/950</v>
          </cell>
          <cell r="EC42" t="str">
            <v>УГОЛ АНТАРЕС - Вяз Палермо (7170/Nw) (950*950*28)</v>
          </cell>
          <cell r="ED42" t="str">
            <v>СА7170/Nw-38/950</v>
          </cell>
          <cell r="EE42" t="str">
            <v>УГОЛ АНТАРЕС - Вяз Палермо (7170/Nw) (950*950*38)</v>
          </cell>
          <cell r="EF42" t="str">
            <v>СА7170/Nw-28/xxx/0U</v>
          </cell>
          <cell r="EG42" t="str">
            <v>Столешница АНТАРЕС без PF - Вяз Палермо (7170/Nw) (3000*xxx*28-0U)</v>
          </cell>
          <cell r="EH42" t="str">
            <v>СА7170/Nw-38/xxx/0U</v>
          </cell>
          <cell r="EI42" t="str">
            <v>Столешница АНТАРЕС без PF - Вяз Палермо (7170/Nw) (3000*xxx*38-0U)</v>
          </cell>
          <cell r="EJ42" t="str">
            <v>СА7170/Nw-28/xxx/1U</v>
          </cell>
          <cell r="EK42" t="str">
            <v>Столешница АНТАРЕС - Вяз Палермо (7170/Nw) (3000*xxx*28-1U)</v>
          </cell>
          <cell r="EL42" t="str">
            <v>СА7170/Nw-38/xxx/1U</v>
          </cell>
          <cell r="EM42" t="str">
            <v>Столешница АНТАРЕС - Вяз Палермо (7170/Nw) (3000*xxx*38-1U)</v>
          </cell>
          <cell r="EN42" t="str">
            <v>СА7170/Nw-28/xxx/2U</v>
          </cell>
          <cell r="EO42" t="str">
            <v>Столешница АНТАРЕС 2xPF- Вяз Палермо (7170/Nw) (3000*xxx*28-2U)</v>
          </cell>
          <cell r="EP42" t="str">
            <v>СА7170/Nw-38/xxx/2U</v>
          </cell>
          <cell r="EQ42" t="str">
            <v>Столешница АНТАРЕС 2xPF - Вяз Палермо (7170/Nw) (3000*xxx*38-2U)</v>
          </cell>
          <cell r="ER42" t="str">
            <v>СА7170/Nw-28/600/0U-2СТ</v>
          </cell>
          <cell r="ES42" t="str">
            <v>Столешница АНТАРЕС без PF - Вяз Палермо (7170/Nw) (3000*600*28-0U/2х) / пластик с 2-х сторон</v>
          </cell>
          <cell r="ET42" t="str">
            <v>СА7170/Nw-38/600/0U-2СТ</v>
          </cell>
          <cell r="EU42" t="str">
            <v>Столешница АНТАРЕС без PF - Вяз Палермо (7170/Nw) (3000*600*38-0U/2х) / пластик с 2-х сторон</v>
          </cell>
          <cell r="EV42" t="str">
            <v>СА7170/Nw-28/1200/0U-2СТ</v>
          </cell>
          <cell r="EW42" t="str">
            <v>Столешница АНТАРЕС без PF - Вяз Палермо (7170/Nw) (3000*1200*28-0U/2х) / пластик с 2-х сторон</v>
          </cell>
          <cell r="EX42" t="str">
            <v>СА7170/Nw-28/1200/0U-2СТ</v>
          </cell>
          <cell r="EY42" t="str">
            <v>Столешница АНТАРЕС без PF - Вяз Палермо (7170/Nw) (3000*1200*38-0U/2х) / пластик с 2-х сторон</v>
          </cell>
          <cell r="EZ42" t="str">
            <v>ФА7170/Nw-600/4</v>
          </cell>
          <cell r="FA42" t="str">
            <v>Пристенная панель АНТАРЕС - Вяз Палермо (7170/Nw) (3000*600*4)</v>
          </cell>
          <cell r="FB42" t="str">
            <v>757170/Nw-32/СК</v>
          </cell>
          <cell r="FC42" t="str">
            <v>Кромка АНТАРЕС - Вяз Палермо (7170/Nw) - 32 мм с/кл</v>
          </cell>
          <cell r="FD42" t="str">
            <v>757170/Nw-45/СК</v>
          </cell>
          <cell r="FE42" t="str">
            <v>Кромка АНТАРЕС - Вяз Палермо (7170/Nw) - 45 мм с/кл</v>
          </cell>
          <cell r="FG42" t="str">
            <v>Галия (2946/R)</v>
          </cell>
          <cell r="FH42" t="str">
            <v>2946-</v>
          </cell>
          <cell r="FI42">
            <v>2</v>
          </cell>
          <cell r="FJ42" t="str">
            <v>Галия</v>
          </cell>
          <cell r="FK42" t="str">
            <v>2946/R</v>
          </cell>
          <cell r="FM42" t="str">
            <v>17/32946</v>
          </cell>
          <cell r="FN42" t="str">
            <v>С/32946-40/600/1U-30</v>
          </cell>
          <cell r="FO42" t="str">
            <v>Столешница СЛОТЕКС - Галия (2946/R) (3000*600*40-1U)</v>
          </cell>
          <cell r="FP42" t="str">
            <v>С/32946-40/600/1U-42</v>
          </cell>
          <cell r="FQ42" t="str">
            <v>Столешница СЛОТЕКС - Галия (2946/R) (4200*600*40-1U)</v>
          </cell>
          <cell r="FR42" t="str">
            <v>Ф/32946-600/10-30</v>
          </cell>
          <cell r="FS42" t="str">
            <v>Пристенная панель СЛОТЕКС - Галия (2946/R) (3000*600*10)</v>
          </cell>
          <cell r="FT42" t="str">
            <v>Ф/32946-600/10-42</v>
          </cell>
          <cell r="FU42" t="str">
            <v>Пристенная панель СЛОТЕКС - Галия (2946/R) (4200*600*10)</v>
          </cell>
          <cell r="FV42" t="str">
            <v>75/32946-42/СК</v>
          </cell>
          <cell r="FW42" t="str">
            <v>Кромка СЛОТЕКС - Галия (2946/R) - 42 мм с/кл</v>
          </cell>
        </row>
        <row r="43">
          <cell r="DM43" t="str">
            <v>Галактика (4018)</v>
          </cell>
          <cell r="DN43">
            <v>4018</v>
          </cell>
          <cell r="DO43">
            <v>1</v>
          </cell>
          <cell r="DP43" t="str">
            <v>Галактика</v>
          </cell>
          <cell r="DQ43">
            <v>1370</v>
          </cell>
          <cell r="DT43" t="str">
            <v>СА4018-28/600/1U</v>
          </cell>
          <cell r="DU43" t="str">
            <v>Столешница АНТАРЕС - Галактика (4018) (3000*600*28-1U)</v>
          </cell>
          <cell r="DV43" t="str">
            <v>СА4018-38/600/1U</v>
          </cell>
          <cell r="DW43" t="str">
            <v>Столешница АНТАРЕС - Галактика (4018) (3000*600*38-1U)</v>
          </cell>
          <cell r="DX43" t="str">
            <v>СА4018-28/600/0U</v>
          </cell>
          <cell r="DY43" t="str">
            <v>Столешница АНТАРЕС без PF - Галактика (4018) (3000*600*28-0U)</v>
          </cell>
          <cell r="DZ43" t="str">
            <v>СА4018-38/600/0U</v>
          </cell>
          <cell r="EA43" t="str">
            <v>Столешница АНТАРЕС без PF - Галактика (4018) (3000*600*38-0U)</v>
          </cell>
          <cell r="EB43" t="str">
            <v>СА4018-28/950</v>
          </cell>
          <cell r="EC43" t="str">
            <v>УГОЛ АНТАРЕС - Галактика (4018) (950*950*28)</v>
          </cell>
          <cell r="ED43" t="str">
            <v>СА4018-38/950</v>
          </cell>
          <cell r="EE43" t="str">
            <v>УГОЛ АНТАРЕС - Галактика (4018) (950*950*38)</v>
          </cell>
          <cell r="EF43" t="str">
            <v>СА4018-28/xxx/0U</v>
          </cell>
          <cell r="EG43" t="str">
            <v>Столешница АНТАРЕС без PF - Галактика (4018) (3000*xxx*28-0U)</v>
          </cell>
          <cell r="EH43" t="str">
            <v>СА4018-38/xxx/0U</v>
          </cell>
          <cell r="EI43" t="str">
            <v>Столешница АНТАРЕС без PF - Галактика (4018) (3000*xxx*38-0U)</v>
          </cell>
          <cell r="EJ43" t="str">
            <v>СА4018-28/xxx/1U</v>
          </cell>
          <cell r="EK43" t="str">
            <v>Столешница АНТАРЕС - Галактика (4018) (3000*xxx*28-1U)</v>
          </cell>
          <cell r="EL43" t="str">
            <v>СА4018-38/xxx/1U</v>
          </cell>
          <cell r="EM43" t="str">
            <v>Столешница АНТАРЕС - Галактика (4018) (3000*xxx*38-1U)</v>
          </cell>
          <cell r="EN43" t="str">
            <v>СА4018-28/xxx/2U</v>
          </cell>
          <cell r="EO43" t="str">
            <v>Столешница АНТАРЕС 2xPF- Галактика (4018) (3000*xxx*28-2U)</v>
          </cell>
          <cell r="EP43" t="str">
            <v>СА4018-38/xxx/2U</v>
          </cell>
          <cell r="EQ43" t="str">
            <v>Столешница АНТАРЕС 2xPF - Галактика (4018) (3000*xxx*38-2U)</v>
          </cell>
          <cell r="ER43" t="str">
            <v>СА4018-28/600/0U-2СТ</v>
          </cell>
          <cell r="ES43" t="str">
            <v>Столешница АНТАРЕС без PF - Галактика (4018) (3000*600*28-0U/2х) / пластик с 2-х сторон</v>
          </cell>
          <cell r="ET43" t="str">
            <v>СА4018-38/600/0U-2СТ</v>
          </cell>
          <cell r="EU43" t="str">
            <v>Столешница АНТАРЕС без PF - Галактика (4018) (3000*600*38-0U/2х) / пластик с 2-х сторон</v>
          </cell>
          <cell r="EV43" t="str">
            <v>СА4018-28/1200/0U-2СТ</v>
          </cell>
          <cell r="EW43" t="str">
            <v>Столешница АНТАРЕС без PF - Галактика (4018) (3000*1200*28-0U/2х) / пластик с 2-х сторон</v>
          </cell>
          <cell r="EX43" t="str">
            <v>СА4018-28/1200/0U-2СТ</v>
          </cell>
          <cell r="EY43" t="str">
            <v>Столешница АНТАРЕС без PF - Галактика (4018) (3000*1200*38-0U/2х) / пластик с 2-х сторон</v>
          </cell>
          <cell r="EZ43" t="str">
            <v>ФА4018-600/4</v>
          </cell>
          <cell r="FA43" t="str">
            <v>Пристенная панель АНТАРЕС - Галактика (4018) (3000*600*4)</v>
          </cell>
          <cell r="FB43" t="str">
            <v>754018-32/СК</v>
          </cell>
          <cell r="FC43" t="str">
            <v>Кромка АНТАРЕС - Галактика (4018) - 32 мм с/кл</v>
          </cell>
          <cell r="FD43" t="str">
            <v>754018-45/СК</v>
          </cell>
          <cell r="FE43" t="str">
            <v>Кромка АНТАРЕС - Галактика (4018) - 45 мм с/кл</v>
          </cell>
          <cell r="FG43" t="str">
            <v>Гарца (5011/Sc)</v>
          </cell>
          <cell r="FH43" t="str">
            <v>5011-</v>
          </cell>
          <cell r="FI43">
            <v>3</v>
          </cell>
          <cell r="FJ43" t="str">
            <v>Гарца</v>
          </cell>
          <cell r="FK43" t="str">
            <v>5011/Sc</v>
          </cell>
          <cell r="FL43" t="str">
            <v>7215011/RPL</v>
          </cell>
          <cell r="FM43" t="str">
            <v>17/35011</v>
          </cell>
          <cell r="FN43" t="str">
            <v>С/35011-40/600/1U-30</v>
          </cell>
          <cell r="FO43" t="str">
            <v>Столешница СЛОТЕКС - Гарца (5011/Sc) (3000*600*40-1U)</v>
          </cell>
          <cell r="FP43" t="str">
            <v>С/35011-40/600/1U-42</v>
          </cell>
          <cell r="FQ43" t="str">
            <v>Столешница СЛОТЕКС - Гарца (5011/Sc) (4200*600*40-1U)</v>
          </cell>
          <cell r="FR43" t="str">
            <v>Ф/35011-600/10-30</v>
          </cell>
          <cell r="FS43" t="str">
            <v>Пристенная панель СЛОТЕКС - Гарца (5011/Sc) (3000*600*10)</v>
          </cell>
          <cell r="FT43" t="str">
            <v>Ф/35011-600/10-42</v>
          </cell>
          <cell r="FU43" t="str">
            <v>Пристенная панель СЛОТЕКС - Гарца (5011/Sc) (4200*600*10)</v>
          </cell>
          <cell r="FV43" t="str">
            <v>75/35011-42/СК</v>
          </cell>
          <cell r="FW43" t="str">
            <v>Кромка СЛОТЕКС - Гарца (5011/Sc) - 42 мм с/кл</v>
          </cell>
        </row>
        <row r="44">
          <cell r="DM44" t="str">
            <v>Галия (2946/R)</v>
          </cell>
          <cell r="DN44" t="str">
            <v>2946/R</v>
          </cell>
          <cell r="DO44">
            <v>2</v>
          </cell>
          <cell r="DP44" t="str">
            <v>Галия</v>
          </cell>
          <cell r="DQ44">
            <v>1282</v>
          </cell>
          <cell r="DR44" t="str">
            <v>17/12946-М</v>
          </cell>
          <cell r="DT44" t="str">
            <v>СА2946/R-28/600/1U</v>
          </cell>
          <cell r="DU44" t="str">
            <v>Столешница АНТАРЕС - Галия (2946/R) (3000*600*28-1U)</v>
          </cell>
          <cell r="DV44" t="str">
            <v>СА2946/R-38/600/1U</v>
          </cell>
          <cell r="DW44" t="str">
            <v>Столешница АНТАРЕС - Галия (2946/R) (3000*600*38-1U)</v>
          </cell>
          <cell r="DX44" t="str">
            <v>СА2946/R-28/600/0U</v>
          </cell>
          <cell r="DY44" t="str">
            <v>Столешница АНТАРЕС без PF - Галия (2946/R) (3000*600*28-0U)</v>
          </cell>
          <cell r="DZ44" t="str">
            <v>СА2946/R-38/600/0U</v>
          </cell>
          <cell r="EA44" t="str">
            <v>Столешница АНТАРЕС без PF - Галия (2946/R) (3000*600*38-0U)</v>
          </cell>
          <cell r="EB44" t="str">
            <v>СА2946/R-28/950</v>
          </cell>
          <cell r="EC44" t="str">
            <v>УГОЛ АНТАРЕС - Галия (2946/R) (950*950*28)</v>
          </cell>
          <cell r="ED44" t="str">
            <v>СА2946/R-38/950</v>
          </cell>
          <cell r="EE44" t="str">
            <v>УГОЛ АНТАРЕС - Галия (2946/R) (950*950*38)</v>
          </cell>
          <cell r="EF44" t="str">
            <v>СА2946/R-28/xxx/0U</v>
          </cell>
          <cell r="EG44" t="str">
            <v>Столешница АНТАРЕС без PF - Галия (2946/R) (3000*xxx*28-0U)</v>
          </cell>
          <cell r="EH44" t="str">
            <v>СА2946/R-38/xxx/0U</v>
          </cell>
          <cell r="EI44" t="str">
            <v>Столешница АНТАРЕС без PF - Галия (2946/R) (3000*xxx*38-0U)</v>
          </cell>
          <cell r="EJ44" t="str">
            <v>СА2946/R-28/xxx/1U</v>
          </cell>
          <cell r="EK44" t="str">
            <v>Столешница АНТАРЕС - Галия (2946/R) (3000*xxx*28-1U)</v>
          </cell>
          <cell r="EL44" t="str">
            <v>СА2946/R-38/xxx/1U</v>
          </cell>
          <cell r="EM44" t="str">
            <v>Столешница АНТАРЕС - Галия (2946/R) (3000*xxx*38-1U)</v>
          </cell>
          <cell r="EN44" t="str">
            <v>СА2946/R-28/xxx/2U</v>
          </cell>
          <cell r="EO44" t="str">
            <v>Столешница АНТАРЕС 2xPF- Галия (2946/R) (3000*xxx*28-2U)</v>
          </cell>
          <cell r="EP44" t="str">
            <v>СА2946/R-38/xxx/2U</v>
          </cell>
          <cell r="EQ44" t="str">
            <v>Столешница АНТАРЕС 2xPF - Галия (2946/R) (3000*xxx*38-2U)</v>
          </cell>
          <cell r="ER44" t="str">
            <v>СА2946/R-28/600/0U-2СТ</v>
          </cell>
          <cell r="ES44" t="str">
            <v>Столешница АНТАРЕС без PF - Галия (2946/R) (3000*600*28-0U/2х) / пластик с 2-х сторон</v>
          </cell>
          <cell r="ET44" t="str">
            <v>СА2946/R-38/600/0U-2СТ</v>
          </cell>
          <cell r="EU44" t="str">
            <v>Столешница АНТАРЕС без PF - Галия (2946/R) (3000*600*38-0U/2х) / пластик с 2-х сторон</v>
          </cell>
          <cell r="EV44" t="str">
            <v>СА2946/R-28/1200/0U-2СТ</v>
          </cell>
          <cell r="EW44" t="str">
            <v>Столешница АНТАРЕС без PF - Галия (2946/R) (3000*1200*28-0U/2х) / пластик с 2-х сторон</v>
          </cell>
          <cell r="EX44" t="str">
            <v>СА2946/R-28/1200/0U-2СТ</v>
          </cell>
          <cell r="EY44" t="str">
            <v>Столешница АНТАРЕС без PF - Галия (2946/R) (3000*1200*38-0U/2х) / пластик с 2-х сторон</v>
          </cell>
          <cell r="EZ44" t="str">
            <v>ФА2946/R-600/4</v>
          </cell>
          <cell r="FA44" t="str">
            <v>Пристенная панель АНТАРЕС - Галия (2946/R) (3000*600*4)</v>
          </cell>
          <cell r="FB44" t="str">
            <v>752946/R-32/СК</v>
          </cell>
          <cell r="FC44" t="str">
            <v>Кромка АНТАРЕС - Галия (2946/R) - 32 мм с/кл</v>
          </cell>
          <cell r="FD44" t="str">
            <v>752946/R-45/СК</v>
          </cell>
          <cell r="FE44" t="str">
            <v>Кромка АНТАРЕС - Галия (2946/R) - 45 мм с/кл</v>
          </cell>
          <cell r="FG44" t="str">
            <v>Глория (2340/Bst)</v>
          </cell>
          <cell r="FH44" t="str">
            <v>2340-</v>
          </cell>
          <cell r="FI44">
            <v>3</v>
          </cell>
          <cell r="FJ44" t="str">
            <v>Глория</v>
          </cell>
          <cell r="FK44" t="str">
            <v>2340/Bst</v>
          </cell>
          <cell r="FL44" t="str">
            <v>7212340/RPL</v>
          </cell>
          <cell r="FM44" t="str">
            <v>17/32340</v>
          </cell>
          <cell r="FN44" t="str">
            <v>С/32340-40/600/1U-30</v>
          </cell>
          <cell r="FO44" t="str">
            <v>Столешница СЛОТЕКС - Глория (2340/Bst) (3000*600*40-1U)</v>
          </cell>
          <cell r="FP44" t="str">
            <v>С/32340-40/600/1U-42</v>
          </cell>
          <cell r="FQ44" t="str">
            <v>Столешница СЛОТЕКС - Глория (2340/Bst) (4200*600*40-1U)</v>
          </cell>
          <cell r="FR44" t="str">
            <v>Ф/32340-600/10-30</v>
          </cell>
          <cell r="FS44" t="str">
            <v>Пристенная панель СЛОТЕКС - Глория (2340/Bst) (3000*600*10)</v>
          </cell>
          <cell r="FT44" t="str">
            <v>Ф/32340-600/10-42</v>
          </cell>
          <cell r="FU44" t="str">
            <v>Пристенная панель СЛОТЕКС - Глория (2340/Bst) (4200*600*10)</v>
          </cell>
          <cell r="FV44" t="str">
            <v>75/32340-42/СК</v>
          </cell>
          <cell r="FW44" t="str">
            <v>Кромка СЛОТЕКС - Глория (2340/Bst) - 42 мм с/кл</v>
          </cell>
        </row>
        <row r="45">
          <cell r="Y45" t="str">
            <v>Стекло стандартное (входит в стоимость модуля)</v>
          </cell>
          <cell r="Z45" t="str">
            <v>СТЕКЛО_СТАНДАРТ</v>
          </cell>
          <cell r="DM45" t="str">
            <v>Гранит Сардинский (3022)</v>
          </cell>
          <cell r="DN45">
            <v>3022</v>
          </cell>
          <cell r="DO45">
            <v>1</v>
          </cell>
          <cell r="DP45" t="str">
            <v>Гранит Сардинский</v>
          </cell>
          <cell r="DQ45">
            <v>1214</v>
          </cell>
          <cell r="DT45" t="str">
            <v>СА3022-28/600/1U</v>
          </cell>
          <cell r="DU45" t="str">
            <v>Столешница АНТАРЕС - Гранит Сардинский (3022) (3000*600*28-1U)</v>
          </cell>
          <cell r="DV45" t="str">
            <v>СА3022-38/600/1U</v>
          </cell>
          <cell r="DW45" t="str">
            <v>Столешница АНТАРЕС - Гранит Сардинский (3022) (3000*600*38-1U)</v>
          </cell>
          <cell r="DX45" t="str">
            <v>СА3022-28/600/0U</v>
          </cell>
          <cell r="DY45" t="str">
            <v>Столешница АНТАРЕС без PF - Гранит Сардинский (3022) (3000*600*28-0U)</v>
          </cell>
          <cell r="DZ45" t="str">
            <v>СА3022-38/600/0U</v>
          </cell>
          <cell r="EA45" t="str">
            <v>Столешница АНТАРЕС без PF - Гранит Сардинский (3022) (3000*600*38-0U)</v>
          </cell>
          <cell r="EB45" t="str">
            <v>СА3022-28/950</v>
          </cell>
          <cell r="EC45" t="str">
            <v>УГОЛ АНТАРЕС - Гранит Сардинский (3022) (950*950*28)</v>
          </cell>
          <cell r="ED45" t="str">
            <v>СА3022-38/950</v>
          </cell>
          <cell r="EE45" t="str">
            <v>УГОЛ АНТАРЕС - Гранит Сардинский (3022) (950*950*38)</v>
          </cell>
          <cell r="EF45" t="str">
            <v>СА3022-28/xxx/0U</v>
          </cell>
          <cell r="EG45" t="str">
            <v>Столешница АНТАРЕС без PF - Гранит Сардинский (3022) (3000*xxx*28-0U)</v>
          </cell>
          <cell r="EH45" t="str">
            <v>СА3022-38/xxx/0U</v>
          </cell>
          <cell r="EI45" t="str">
            <v>Столешница АНТАРЕС без PF - Гранит Сардинский (3022) (3000*xxx*38-0U)</v>
          </cell>
          <cell r="EJ45" t="str">
            <v>СА3022-28/xxx/1U</v>
          </cell>
          <cell r="EK45" t="str">
            <v>Столешница АНТАРЕС - Гранит Сардинский (3022) (3000*xxx*28-1U)</v>
          </cell>
          <cell r="EL45" t="str">
            <v>СА3022-38/xxx/1U</v>
          </cell>
          <cell r="EM45" t="str">
            <v>Столешница АНТАРЕС - Гранит Сардинский (3022) (3000*xxx*38-1U)</v>
          </cell>
          <cell r="EN45" t="str">
            <v>СА3022-28/xxx/2U</v>
          </cell>
          <cell r="EO45" t="str">
            <v>Столешница АНТАРЕС 2xPF- Гранит Сардинский (3022) (3000*xxx*28-2U)</v>
          </cell>
          <cell r="EP45" t="str">
            <v>СА3022-38/xxx/2U</v>
          </cell>
          <cell r="EQ45" t="str">
            <v>Столешница АНТАРЕС 2xPF - Гранит Сардинский (3022) (3000*xxx*38-2U)</v>
          </cell>
          <cell r="ER45" t="str">
            <v>СА3022-28/600/0U-2СТ</v>
          </cell>
          <cell r="ES45" t="str">
            <v>Столешница АНТАРЕС без PF - Гранит Сардинский (3022) (3000*600*28-0U/2х) / пластик с 2-х сторон</v>
          </cell>
          <cell r="ET45" t="str">
            <v>СА3022-38/600/0U-2СТ</v>
          </cell>
          <cell r="EU45" t="str">
            <v>Столешница АНТАРЕС без PF - Гранит Сардинский (3022) (3000*600*38-0U/2х) / пластик с 2-х сторон</v>
          </cell>
          <cell r="EV45" t="str">
            <v>СА3022-28/1200/0U-2СТ</v>
          </cell>
          <cell r="EW45" t="str">
            <v>Столешница АНТАРЕС без PF - Гранит Сардинский (3022) (3000*1200*28-0U/2х) / пластик с 2-х сторон</v>
          </cell>
          <cell r="EX45" t="str">
            <v>СА3022-28/1200/0U-2СТ</v>
          </cell>
          <cell r="EY45" t="str">
            <v>Столешница АНТАРЕС без PF - Гранит Сардинский (3022) (3000*1200*38-0U/2х) / пластик с 2-х сторон</v>
          </cell>
          <cell r="EZ45" t="str">
            <v>ФА3022-600/4</v>
          </cell>
          <cell r="FA45" t="str">
            <v>Пристенная панель АНТАРЕС - Гранит Сардинский (3022) (3000*600*4)</v>
          </cell>
          <cell r="FB45" t="str">
            <v>753022-32/СК</v>
          </cell>
          <cell r="FC45" t="str">
            <v>Кромка АНТАРЕС - Гранит Сардинский (3022) - 32 мм с/кл</v>
          </cell>
          <cell r="FD45" t="str">
            <v>753022-45/СК</v>
          </cell>
          <cell r="FE45" t="str">
            <v>Кромка АНТАРЕС - Гранит Сардинский (3022) - 45 мм с/кл</v>
          </cell>
          <cell r="FG45" t="str">
            <v>Гранит пепельный (6021/R)</v>
          </cell>
          <cell r="FH45" t="str">
            <v>6021-</v>
          </cell>
          <cell r="FI45">
            <v>2</v>
          </cell>
          <cell r="FJ45" t="str">
            <v>Гранит пепельный</v>
          </cell>
          <cell r="FK45" t="str">
            <v>6021/R</v>
          </cell>
          <cell r="FM45" t="str">
            <v>17/36021</v>
          </cell>
          <cell r="FN45" t="str">
            <v>С/36021-40/600/1U-30</v>
          </cell>
          <cell r="FO45" t="str">
            <v>Столешница СЛОТЕКС - Гранит пепельный (6021/R) (3000*600*40-1U)</v>
          </cell>
          <cell r="FP45" t="str">
            <v>С/36021-40/600/1U-42</v>
          </cell>
          <cell r="FQ45" t="str">
            <v>Столешница СЛОТЕКС - Гранит пепельный (6021/R) (4200*600*40-1U)</v>
          </cell>
          <cell r="FR45" t="str">
            <v>Ф/36021-600/10-30</v>
          </cell>
          <cell r="FS45" t="str">
            <v>Пристенная панель СЛОТЕКС - Гранит пепельный (6021/R) (3000*600*10)</v>
          </cell>
          <cell r="FT45" t="str">
            <v>Ф/36021-600/10-42</v>
          </cell>
          <cell r="FU45" t="str">
            <v>Пристенная панель СЛОТЕКС - Гранит пепельный (6021/R) (4200*600*10)</v>
          </cell>
          <cell r="FV45" t="str">
            <v>75/36021-42/СК</v>
          </cell>
          <cell r="FW45" t="str">
            <v>Кромка СЛОТЕКС - Гранит пепельный (6021/R) - 42 мм с/кл</v>
          </cell>
        </row>
        <row r="46">
          <cell r="Y46" t="str">
            <v>Стекло</v>
          </cell>
          <cell r="Z46" t="str">
            <v>СТЕКЛО_ТАБЛ1</v>
          </cell>
          <cell r="DM46" t="str">
            <v>Гранит тигровый (6028/R)</v>
          </cell>
          <cell r="DN46" t="str">
            <v>6028/R</v>
          </cell>
          <cell r="DO46">
            <v>2</v>
          </cell>
          <cell r="DP46" t="str">
            <v>Гранит тигровый</v>
          </cell>
          <cell r="DQ46">
            <v>124</v>
          </cell>
          <cell r="DT46" t="str">
            <v>СА6028/R-28/600/1U</v>
          </cell>
          <cell r="DU46" t="str">
            <v>Столешница АНТАРЕС - Гранит тигровый (6028/R) (3000*600*28-1U)</v>
          </cell>
          <cell r="DV46" t="str">
            <v>СА6028/R-38/600/1U</v>
          </cell>
          <cell r="DW46" t="str">
            <v>Столешница АНТАРЕС - Гранит тигровый (6028/R) (3000*600*38-1U)</v>
          </cell>
          <cell r="DX46" t="str">
            <v>СА6028/R-28/600/0U</v>
          </cell>
          <cell r="DY46" t="str">
            <v>Столешница АНТАРЕС без PF - Гранит тигровый (6028/R) (3000*600*28-0U)</v>
          </cell>
          <cell r="DZ46" t="str">
            <v>СА6028/R-38/600/0U</v>
          </cell>
          <cell r="EA46" t="str">
            <v>Столешница АНТАРЕС без PF - Гранит тигровый (6028/R) (3000*600*38-0U)</v>
          </cell>
          <cell r="EB46" t="str">
            <v>СА6028/R-28/950</v>
          </cell>
          <cell r="EC46" t="str">
            <v>УГОЛ АНТАРЕС - Гранит тигровый (6028/R) (950*950*28)</v>
          </cell>
          <cell r="ED46" t="str">
            <v>СА6028/R-38/950</v>
          </cell>
          <cell r="EE46" t="str">
            <v>УГОЛ АНТАРЕС - Гранит тигровый (6028/R) (950*950*38)</v>
          </cell>
          <cell r="EF46" t="str">
            <v>СА6028/R-28/xxx/0U</v>
          </cell>
          <cell r="EG46" t="str">
            <v>Столешница АНТАРЕС без PF - Гранит тигровый (6028/R) (3000*xxx*28-0U)</v>
          </cell>
          <cell r="EH46" t="str">
            <v>СА6028/R-38/xxx/0U</v>
          </cell>
          <cell r="EI46" t="str">
            <v>Столешница АНТАРЕС без PF - Гранит тигровый (6028/R) (3000*xxx*38-0U)</v>
          </cell>
          <cell r="EJ46" t="str">
            <v>СА6028/R-28/xxx/1U</v>
          </cell>
          <cell r="EK46" t="str">
            <v>Столешница АНТАРЕС - Гранит тигровый (6028/R) (3000*xxx*28-1U)</v>
          </cell>
          <cell r="EL46" t="str">
            <v>СА6028/R-38/xxx/1U</v>
          </cell>
          <cell r="EM46" t="str">
            <v>Столешница АНТАРЕС - Гранит тигровый (6028/R) (3000*xxx*38-1U)</v>
          </cell>
          <cell r="EN46" t="str">
            <v>СА6028/R-28/xxx/2U</v>
          </cell>
          <cell r="EO46" t="str">
            <v>Столешница АНТАРЕС 2xPF- Гранит тигровый (6028/R) (3000*xxx*28-2U)</v>
          </cell>
          <cell r="EP46" t="str">
            <v>СА6028/R-38/xxx/2U</v>
          </cell>
          <cell r="EQ46" t="str">
            <v>Столешница АНТАРЕС 2xPF - Гранит тигровый (6028/R) (3000*xxx*38-2U)</v>
          </cell>
          <cell r="ER46" t="str">
            <v>СА6028/R-28/600/0U-2СТ</v>
          </cell>
          <cell r="ES46" t="str">
            <v>Столешница АНТАРЕС без PF - Гранит тигровый (6028/R) (3000*600*28-0U/2х) / пластик с 2-х сторон</v>
          </cell>
          <cell r="ET46" t="str">
            <v>СА6028/R-38/600/0U-2СТ</v>
          </cell>
          <cell r="EU46" t="str">
            <v>Столешница АНТАРЕС без PF - Гранит тигровый (6028/R) (3000*600*38-0U/2х) / пластик с 2-х сторон</v>
          </cell>
          <cell r="EV46" t="str">
            <v>СА6028/R-28/1200/0U-2СТ</v>
          </cell>
          <cell r="EW46" t="str">
            <v>Столешница АНТАРЕС без PF - Гранит тигровый (6028/R) (3000*1200*28-0U/2х) / пластик с 2-х сторон</v>
          </cell>
          <cell r="EX46" t="str">
            <v>СА6028/R-28/1200/0U-2СТ</v>
          </cell>
          <cell r="EY46" t="str">
            <v>Столешница АНТАРЕС без PF - Гранит тигровый (6028/R) (3000*1200*38-0U/2х) / пластик с 2-х сторон</v>
          </cell>
          <cell r="EZ46" t="str">
            <v>ФА6028/R-600/4</v>
          </cell>
          <cell r="FA46" t="str">
            <v>Пристенная панель АНТАРЕС - Гранит тигровый (6028/R) (3000*600*4)</v>
          </cell>
          <cell r="FB46" t="str">
            <v>756028/R-32/СК</v>
          </cell>
          <cell r="FC46" t="str">
            <v>Кромка АНТАРЕС - Гранит тигровый (6028/R) - 32 мм с/кл</v>
          </cell>
          <cell r="FD46" t="str">
            <v>756028/R-45/СК</v>
          </cell>
          <cell r="FE46" t="str">
            <v>Кромка АНТАРЕС - Гранит тигровый (6028/R) - 45 мм с/кл</v>
          </cell>
          <cell r="FG46" t="str">
            <v>Гранит серый (5035/Q)</v>
          </cell>
          <cell r="FH46" t="str">
            <v>5035-</v>
          </cell>
          <cell r="FI46">
            <v>1</v>
          </cell>
          <cell r="FJ46" t="str">
            <v>Гранит серый</v>
          </cell>
          <cell r="FK46" t="str">
            <v>5035/Q</v>
          </cell>
          <cell r="FL46" t="str">
            <v>7215035/RPL</v>
          </cell>
          <cell r="FM46" t="str">
            <v>17/35035</v>
          </cell>
          <cell r="FN46" t="str">
            <v>С/35035-40/600/1U-30</v>
          </cell>
          <cell r="FO46" t="str">
            <v>Столешница СЛОТЕКС - Гранит серый (5035/Q) (3000*600*40-1U)</v>
          </cell>
          <cell r="FP46" t="str">
            <v>С/35035-40/600/1U-42</v>
          </cell>
          <cell r="FQ46" t="str">
            <v>Столешница СЛОТЕКС - Гранит серый (5035/Q) (4200*600*40-1U)</v>
          </cell>
          <cell r="FR46" t="str">
            <v>Ф/35035-600/10-30</v>
          </cell>
          <cell r="FS46" t="str">
            <v>Пристенная панель СЛОТЕКС - Гранит серый (5035/Q) (3000*600*10)</v>
          </cell>
          <cell r="FT46" t="str">
            <v>Ф/35035-600/10-42</v>
          </cell>
          <cell r="FU46" t="str">
            <v>Пристенная панель СЛОТЕКС - Гранит серый (5035/Q) (4200*600*10)</v>
          </cell>
          <cell r="FV46" t="str">
            <v>75/35035-42/СК</v>
          </cell>
          <cell r="FW46" t="str">
            <v>Кромка СЛОТЕКС - Гранит серый (5035/Q) - 42 мм с/кл</v>
          </cell>
        </row>
        <row r="47">
          <cell r="Y47" t="str">
            <v>Стекло Декоративное</v>
          </cell>
          <cell r="Z47" t="str">
            <v>СТЕКЛО_ТАБЛ2</v>
          </cell>
          <cell r="DM47" t="str">
            <v>Гранит черный Глянец (713/Г)</v>
          </cell>
          <cell r="DN47" t="str">
            <v>713/Г</v>
          </cell>
          <cell r="DO47">
            <v>3</v>
          </cell>
          <cell r="DP47" t="str">
            <v>Гранит черный Глянец</v>
          </cell>
          <cell r="DQ47">
            <v>1294</v>
          </cell>
          <cell r="DT47" t="str">
            <v>СА713/Г-28/600/1U</v>
          </cell>
          <cell r="DU47" t="str">
            <v>Столешница АНТАРЕС - Гранит черный Глянец (713/Г) (3000*600*28-1U)</v>
          </cell>
          <cell r="DV47" t="str">
            <v>СА713/Г-38/600/1U</v>
          </cell>
          <cell r="DW47" t="str">
            <v>Столешница АНТАРЕС - Гранит черный Глянец (713/Г) (3000*600*38-1U)</v>
          </cell>
          <cell r="DX47" t="str">
            <v>СА713/Г-28/600/0U</v>
          </cell>
          <cell r="DY47" t="str">
            <v>Столешница АНТАРЕС без PF - Гранит черный Глянец (713/Г) (3000*600*28-0U)</v>
          </cell>
          <cell r="DZ47" t="str">
            <v>СА713/Г-38/600/0U</v>
          </cell>
          <cell r="EA47" t="str">
            <v>Столешница АНТАРЕС без PF - Гранит черный Глянец (713/Г) (3000*600*38-0U)</v>
          </cell>
          <cell r="EB47" t="str">
            <v>СА713/Г-28/950</v>
          </cell>
          <cell r="EC47" t="str">
            <v>УГОЛ АНТАРЕС - Гранит черный Глянец (713/Г) (950*950*28)</v>
          </cell>
          <cell r="ED47" t="str">
            <v>СА713/Г-38/950</v>
          </cell>
          <cell r="EE47" t="str">
            <v>УГОЛ АНТАРЕС - Гранит черный Глянец (713/Г) (950*950*38)</v>
          </cell>
          <cell r="EF47" t="str">
            <v>СА713/Г-28/xxx/0U</v>
          </cell>
          <cell r="EG47" t="str">
            <v>Столешница АНТАРЕС без PF - Гранит черный Глянец (713/Г) (3000*xxx*28-0U)</v>
          </cell>
          <cell r="EH47" t="str">
            <v>СА713/Г-38/xxx/0U</v>
          </cell>
          <cell r="EI47" t="str">
            <v>Столешница АНТАРЕС без PF - Гранит черный Глянец (713/Г) (3000*xxx*38-0U)</v>
          </cell>
          <cell r="EJ47" t="str">
            <v>СА713/Г-28/xxx/1U</v>
          </cell>
          <cell r="EK47" t="str">
            <v>Столешница АНТАРЕС - Гранит черный Глянец (713/Г) (3000*xxx*28-1U)</v>
          </cell>
          <cell r="EL47" t="str">
            <v>СА713/Г-38/xxx/1U</v>
          </cell>
          <cell r="EM47" t="str">
            <v>Столешница АНТАРЕС - Гранит черный Глянец (713/Г) (3000*xxx*38-1U)</v>
          </cell>
          <cell r="EN47" t="str">
            <v>СА713/Г-28/xxx/2U</v>
          </cell>
          <cell r="EO47" t="str">
            <v>Столешница АНТАРЕС 2xPF- Гранит черный Глянец (713/Г) (3000*xxx*28-2U)</v>
          </cell>
          <cell r="EP47" t="str">
            <v>СА713/Г-38/xxx/2U</v>
          </cell>
          <cell r="EQ47" t="str">
            <v>Столешница АНТАРЕС 2xPF - Гранит черный Глянец (713/Г) (3000*xxx*38-2U)</v>
          </cell>
          <cell r="ER47" t="str">
            <v>СА713/Г-28/600/0U-2СТ</v>
          </cell>
          <cell r="ES47" t="str">
            <v>Столешница АНТАРЕС без PF - Гранит черный Глянец (713/Г) (3000*600*28-0U/2х) / пластик с 2-х сторон</v>
          </cell>
          <cell r="ET47" t="str">
            <v>СА713/Г-38/600/0U-2СТ</v>
          </cell>
          <cell r="EU47" t="str">
            <v>Столешница АНТАРЕС без PF - Гранит черный Глянец (713/Г) (3000*600*38-0U/2х) / пластик с 2-х сторон</v>
          </cell>
          <cell r="EV47" t="str">
            <v>СА713/Г-28/1200/0U-2СТ</v>
          </cell>
          <cell r="EW47" t="str">
            <v>Столешница АНТАРЕС без PF - Гранит черный Глянец (713/Г) (3000*1200*28-0U/2х) / пластик с 2-х сторон</v>
          </cell>
          <cell r="EX47" t="str">
            <v>СА713/Г-28/1200/0U-2СТ</v>
          </cell>
          <cell r="EY47" t="str">
            <v>Столешница АНТАРЕС без PF - Гранит черный Глянец (713/Г) (3000*1200*38-0U/2х) / пластик с 2-х сторон</v>
          </cell>
          <cell r="EZ47" t="str">
            <v>ФА713/Г-600/4</v>
          </cell>
          <cell r="FA47" t="str">
            <v>Пристенная панель АНТАРЕС - Гранит черный Глянец (713/Г) (3000*600*4)</v>
          </cell>
          <cell r="FB47" t="str">
            <v>75713/Г-32/СК</v>
          </cell>
          <cell r="FC47" t="str">
            <v>Кромка АНТАРЕС - Гранит черный Глянец (713/Г) - 32 мм с/кл</v>
          </cell>
          <cell r="FD47" t="str">
            <v>75713/Г-45/СК</v>
          </cell>
          <cell r="FE47" t="str">
            <v>Кромка АНТАРЕС - Гранит черный Глянец (713/Г) - 45 мм с/кл</v>
          </cell>
          <cell r="FG47" t="str">
            <v>Детройт (5016/Pt)</v>
          </cell>
          <cell r="FH47" t="str">
            <v>5016-</v>
          </cell>
          <cell r="FI47">
            <v>2</v>
          </cell>
          <cell r="FJ47" t="str">
            <v>Детройт</v>
          </cell>
          <cell r="FK47" t="str">
            <v>5016/Pt</v>
          </cell>
          <cell r="FN47" t="str">
            <v>С/35016-40/600/1U-30</v>
          </cell>
          <cell r="FO47" t="str">
            <v>Столешница СЛОТЕКС - Детройт (5016/Pt) (3000*600*40-1U)</v>
          </cell>
          <cell r="FP47" t="str">
            <v>С/35016-40/600/1U-42</v>
          </cell>
          <cell r="FQ47" t="str">
            <v>Столешница СЛОТЕКС - Детройт (5016/Pt) (4200*600*40-1U)</v>
          </cell>
          <cell r="FR47" t="str">
            <v>Ф/35016-600/10-30</v>
          </cell>
          <cell r="FS47" t="str">
            <v>Пристенная панель СЛОТЕКС - Детройт (5016/Pt) (3000*600*10)</v>
          </cell>
          <cell r="FT47" t="str">
            <v>Ф/35016-600/10-42</v>
          </cell>
          <cell r="FU47" t="str">
            <v>Пристенная панель СЛОТЕКС - Детройт (5016/Pt) (4200*600*10)</v>
          </cell>
          <cell r="FV47" t="str">
            <v>75/35016-42/СК</v>
          </cell>
          <cell r="FW47" t="str">
            <v>Кромка СЛОТЕКС - Детройт (5016/Pt) - 42 мм с/кл</v>
          </cell>
        </row>
        <row r="48">
          <cell r="Y48" t="str">
            <v>Зеркало</v>
          </cell>
          <cell r="Z48" t="str">
            <v>СТЕКЛО_ТАБЛ3</v>
          </cell>
          <cell r="DM48" t="str">
            <v>Гранит черный ТИСНЕНИЕ (713/S)</v>
          </cell>
          <cell r="DN48" t="str">
            <v>713/S</v>
          </cell>
          <cell r="DO48">
            <v>2</v>
          </cell>
          <cell r="DP48" t="str">
            <v>Гранит черный ТИСНЕНИЕ</v>
          </cell>
          <cell r="DQ48">
            <v>1294</v>
          </cell>
          <cell r="DR48" t="str">
            <v>17/10713-М</v>
          </cell>
          <cell r="DT48" t="str">
            <v>СА713/S-28/600/1U</v>
          </cell>
          <cell r="DU48" t="str">
            <v>Столешница АНТАРЕС - Гранит черный ТИСНЕНИЕ (713/S) (3000*600*28-1U)</v>
          </cell>
          <cell r="DV48" t="str">
            <v>СА713/S-38/600/1U</v>
          </cell>
          <cell r="DW48" t="str">
            <v>Столешница АНТАРЕС - Гранит черный ТИСНЕНИЕ (713/S) (3000*600*38-1U)</v>
          </cell>
          <cell r="DX48" t="str">
            <v>СА713/S-28/600/0U</v>
          </cell>
          <cell r="DY48" t="str">
            <v>Столешница АНТАРЕС без PF - Гранит черный ТИСНЕНИЕ (713/S) (3000*600*28-0U)</v>
          </cell>
          <cell r="DZ48" t="str">
            <v>СА713/S-38/600/0U</v>
          </cell>
          <cell r="EA48" t="str">
            <v>Столешница АНТАРЕС без PF - Гранит черный ТИСНЕНИЕ (713/S) (3000*600*38-0U)</v>
          </cell>
          <cell r="EB48" t="str">
            <v>СА713/S-28/950</v>
          </cell>
          <cell r="EC48" t="str">
            <v>УГОЛ АНТАРЕС - Гранит черный ТИСНЕНИЕ (713/S) (950*950*28)</v>
          </cell>
          <cell r="ED48" t="str">
            <v>СА713/S-38/950</v>
          </cell>
          <cell r="EE48" t="str">
            <v>УГОЛ АНТАРЕС - Гранит черный ТИСНЕНИЕ (713/S) (950*950*38)</v>
          </cell>
          <cell r="EF48" t="str">
            <v>СА713/S-28/xxx/0U</v>
          </cell>
          <cell r="EG48" t="str">
            <v>Столешница АНТАРЕС без PF - Гранит черный ТИСНЕНИЕ (713/S) (3000*xxx*28-0U)</v>
          </cell>
          <cell r="EH48" t="str">
            <v>СА713/S-38/xxx/0U</v>
          </cell>
          <cell r="EI48" t="str">
            <v>Столешница АНТАРЕС без PF - Гранит черный ТИСНЕНИЕ (713/S) (3000*xxx*38-0U)</v>
          </cell>
          <cell r="EJ48" t="str">
            <v>СА713/S-28/xxx/1U</v>
          </cell>
          <cell r="EK48" t="str">
            <v>Столешница АНТАРЕС - Гранит черный ТИСНЕНИЕ (713/S) (3000*xxx*28-1U)</v>
          </cell>
          <cell r="EL48" t="str">
            <v>СА713/S-38/xxx/1U</v>
          </cell>
          <cell r="EM48" t="str">
            <v>Столешница АНТАРЕС - Гранит черный ТИСНЕНИЕ (713/S) (3000*xxx*38-1U)</v>
          </cell>
          <cell r="EN48" t="str">
            <v>СА713/S-28/xxx/2U</v>
          </cell>
          <cell r="EO48" t="str">
            <v>Столешница АНТАРЕС 2xPF- Гранит черный ТИСНЕНИЕ (713/S) (3000*xxx*28-2U)</v>
          </cell>
          <cell r="EP48" t="str">
            <v>СА713/S-38/xxx/2U</v>
          </cell>
          <cell r="EQ48" t="str">
            <v>Столешница АНТАРЕС 2xPF - Гранит черный ТИСНЕНИЕ (713/S) (3000*xxx*38-2U)</v>
          </cell>
          <cell r="ER48" t="str">
            <v>СА713/S-28/600/0U-2СТ</v>
          </cell>
          <cell r="ES48" t="str">
            <v>Столешница АНТАРЕС без PF - Гранит черный ТИСНЕНИЕ (713/S) (3000*600*28-0U/2х) / пластик с 2-х сторон</v>
          </cell>
          <cell r="ET48" t="str">
            <v>СА713/S-38/600/0U-2СТ</v>
          </cell>
          <cell r="EU48" t="str">
            <v>Столешница АНТАРЕС без PF - Гранит черный ТИСНЕНИЕ (713/S) (3000*600*38-0U/2х) / пластик с 2-х сторон</v>
          </cell>
          <cell r="EV48" t="str">
            <v>СА713/S-28/1200/0U-2СТ</v>
          </cell>
          <cell r="EW48" t="str">
            <v>Столешница АНТАРЕС без PF - Гранит черный ТИСНЕНИЕ (713/S) (3000*1200*28-0U/2х) / пластик с 2-х сторон</v>
          </cell>
          <cell r="EX48" t="str">
            <v>СА713/S-28/1200/0U-2СТ</v>
          </cell>
          <cell r="EY48" t="str">
            <v>Столешница АНТАРЕС без PF - Гранит черный ТИСНЕНИЕ (713/S) (3000*1200*38-0U/2х) / пластик с 2-х сторон</v>
          </cell>
          <cell r="EZ48" t="str">
            <v>ФА713/S-600/4</v>
          </cell>
          <cell r="FA48" t="str">
            <v>Пристенная панель АНТАРЕС - Гранит черный ТИСНЕНИЕ (713/S) (3000*600*4)</v>
          </cell>
          <cell r="FB48" t="str">
            <v>75713/S-32/СК</v>
          </cell>
          <cell r="FC48" t="str">
            <v>Кромка АНТАРЕС - Гранит черный ТИСНЕНИЕ (713/S) - 32 мм с/кл</v>
          </cell>
          <cell r="FD48" t="str">
            <v>75713/S-45/СК</v>
          </cell>
          <cell r="FE48" t="str">
            <v>Кромка АНТАРЕС - Гранит черный ТИСНЕНИЕ (713/S) - 45 мм с/кл</v>
          </cell>
          <cell r="FG48" t="str">
            <v>Диамант белый (3497/Bst)</v>
          </cell>
          <cell r="FH48" t="str">
            <v>3497-</v>
          </cell>
          <cell r="FI48">
            <v>2</v>
          </cell>
          <cell r="FJ48" t="str">
            <v>Диамант белый</v>
          </cell>
          <cell r="FK48" t="str">
            <v>3497/Bst</v>
          </cell>
          <cell r="FL48" t="str">
            <v>7213497/RPL</v>
          </cell>
          <cell r="FM48" t="str">
            <v>17/33497</v>
          </cell>
          <cell r="FN48" t="str">
            <v>С/33497-40/600/1U-30</v>
          </cell>
          <cell r="FO48" t="str">
            <v>Столешница СЛОТЕКС - Диамант белый (3497/Bst) (3000*600*40-1U)</v>
          </cell>
          <cell r="FP48" t="str">
            <v>С/33497-40/600/1U-42</v>
          </cell>
          <cell r="FQ48" t="str">
            <v>Столешница СЛОТЕКС - Диамант белый (3497/Bst) (4200*600*40-1U)</v>
          </cell>
          <cell r="FR48" t="str">
            <v>Ф/33497-600/10-30</v>
          </cell>
          <cell r="FS48" t="str">
            <v>Пристенная панель СЛОТЕКС - Диамант белый (3497/Bst) (3000*600*10)</v>
          </cell>
          <cell r="FT48" t="str">
            <v>Ф/33497-600/10-42</v>
          </cell>
          <cell r="FU48" t="str">
            <v>Пристенная панель СЛОТЕКС - Диамант белый (3497/Bst) (4200*600*10)</v>
          </cell>
          <cell r="FV48" t="str">
            <v>75/33497-42/СК</v>
          </cell>
          <cell r="FW48" t="str">
            <v>Кромка СЛОТЕКС - Диамант белый (3497/Bst) - 42 мм с/кл</v>
          </cell>
        </row>
        <row r="49">
          <cell r="Y49" t="str">
            <v>Стекло Командор однотонное (2440*1830)</v>
          </cell>
          <cell r="Z49" t="str">
            <v>СТЕКЛО_ТАБЛ4</v>
          </cell>
          <cell r="DM49" t="str">
            <v>Гренобль (4042)</v>
          </cell>
          <cell r="DN49">
            <v>4042</v>
          </cell>
          <cell r="DO49">
            <v>1</v>
          </cell>
          <cell r="DP49" t="str">
            <v>Гренобль</v>
          </cell>
          <cell r="DQ49">
            <v>1279</v>
          </cell>
          <cell r="DT49" t="str">
            <v>СА4042-28/600/1U</v>
          </cell>
          <cell r="DU49" t="str">
            <v>Столешница АНТАРЕС - Гренобль (4042) (3000*600*28-1U)</v>
          </cell>
          <cell r="DV49" t="str">
            <v>СА4042-38/600/1U</v>
          </cell>
          <cell r="DW49" t="str">
            <v>Столешница АНТАРЕС - Гренобль (4042) (3000*600*38-1U)</v>
          </cell>
          <cell r="DX49" t="str">
            <v>СА4042-28/600/0U</v>
          </cell>
          <cell r="DY49" t="str">
            <v>Столешница АНТАРЕС без PF - Гренобль (4042) (3000*600*28-0U)</v>
          </cell>
          <cell r="DZ49" t="str">
            <v>СА4042-38/600/0U</v>
          </cell>
          <cell r="EA49" t="str">
            <v>Столешница АНТАРЕС без PF - Гренобль (4042) (3000*600*38-0U)</v>
          </cell>
          <cell r="EB49" t="str">
            <v>СА4042-28/950</v>
          </cell>
          <cell r="EC49" t="str">
            <v>УГОЛ АНТАРЕС - Гренобль (4042) (950*950*28)</v>
          </cell>
          <cell r="ED49" t="str">
            <v>СА4042-38/950</v>
          </cell>
          <cell r="EE49" t="str">
            <v>УГОЛ АНТАРЕС - Гренобль (4042) (950*950*38)</v>
          </cell>
          <cell r="EF49" t="str">
            <v>СА4042-28/xxx/0U</v>
          </cell>
          <cell r="EG49" t="str">
            <v>Столешница АНТАРЕС без PF - Гренобль (4042) (3000*xxx*28-0U)</v>
          </cell>
          <cell r="EH49" t="str">
            <v>СА4042-38/xxx/0U</v>
          </cell>
          <cell r="EI49" t="str">
            <v>Столешница АНТАРЕС без PF - Гренобль (4042) (3000*xxx*38-0U)</v>
          </cell>
          <cell r="EJ49" t="str">
            <v>СА4042-28/xxx/1U</v>
          </cell>
          <cell r="EK49" t="str">
            <v>Столешница АНТАРЕС - Гренобль (4042) (3000*xxx*28-1U)</v>
          </cell>
          <cell r="EL49" t="str">
            <v>СА4042-38/xxx/1U</v>
          </cell>
          <cell r="EM49" t="str">
            <v>Столешница АНТАРЕС - Гренобль (4042) (3000*xxx*38-1U)</v>
          </cell>
          <cell r="EN49" t="str">
            <v>СА4042-28/xxx/2U</v>
          </cell>
          <cell r="EO49" t="str">
            <v>Столешница АНТАРЕС 2xPF- Гренобль (4042) (3000*xxx*28-2U)</v>
          </cell>
          <cell r="EP49" t="str">
            <v>СА4042-38/xxx/2U</v>
          </cell>
          <cell r="EQ49" t="str">
            <v>Столешница АНТАРЕС 2xPF - Гренобль (4042) (3000*xxx*38-2U)</v>
          </cell>
          <cell r="ER49" t="str">
            <v>СА4042-28/600/0U-2СТ</v>
          </cell>
          <cell r="ES49" t="str">
            <v>Столешница АНТАРЕС без PF - Гренобль (4042) (3000*600*28-0U/2х) / пластик с 2-х сторон</v>
          </cell>
          <cell r="ET49" t="str">
            <v>СА4042-38/600/0U-2СТ</v>
          </cell>
          <cell r="EU49" t="str">
            <v>Столешница АНТАРЕС без PF - Гренобль (4042) (3000*600*38-0U/2х) / пластик с 2-х сторон</v>
          </cell>
          <cell r="EV49" t="str">
            <v>СА4042-28/1200/0U-2СТ</v>
          </cell>
          <cell r="EW49" t="str">
            <v>Столешница АНТАРЕС без PF - Гренобль (4042) (3000*1200*28-0U/2х) / пластик с 2-х сторон</v>
          </cell>
          <cell r="EX49" t="str">
            <v>СА4042-28/1200/0U-2СТ</v>
          </cell>
          <cell r="EY49" t="str">
            <v>Столешница АНТАРЕС без PF - Гренобль (4042) (3000*1200*38-0U/2х) / пластик с 2-х сторон</v>
          </cell>
          <cell r="EZ49" t="str">
            <v>ФА4042-600/4</v>
          </cell>
          <cell r="FA49" t="str">
            <v>Пристенная панель АНТАРЕС - Гренобль (4042) (3000*600*4)</v>
          </cell>
          <cell r="FB49" t="str">
            <v>754042-32/СК</v>
          </cell>
          <cell r="FC49" t="str">
            <v>Кромка АНТАРЕС - Гренобль (4042) - 32 мм с/кл</v>
          </cell>
          <cell r="FD49" t="str">
            <v>754042-45/СК</v>
          </cell>
          <cell r="FE49" t="str">
            <v>Кромка АНТАРЕС - Гренобль (4042) - 45 мм с/кл</v>
          </cell>
          <cell r="FG49" t="str">
            <v>Дуб Бунратти (3829/Nw)</v>
          </cell>
          <cell r="FH49" t="str">
            <v>3829-</v>
          </cell>
          <cell r="FI49">
            <v>1</v>
          </cell>
          <cell r="FJ49" t="str">
            <v>Дуб Бунратти</v>
          </cell>
          <cell r="FK49" t="str">
            <v>3829/Nw</v>
          </cell>
          <cell r="FN49" t="str">
            <v>С/33829-40/600/1U-30</v>
          </cell>
          <cell r="FO49" t="str">
            <v>Столешница СЛОТЕКС - Дуб Бунратти (3829/Nw) (3000*600*40-1U)</v>
          </cell>
          <cell r="FP49" t="str">
            <v>С/33829-40/600/1U-42</v>
          </cell>
          <cell r="FQ49" t="str">
            <v>Столешница СЛОТЕКС - Дуб Бунратти (3829/Nw) (4200*600*40-1U)</v>
          </cell>
          <cell r="FR49" t="str">
            <v>Ф/33829-600/10-30</v>
          </cell>
          <cell r="FS49" t="str">
            <v>Пристенная панель СЛОТЕКС - Дуб Бунратти (3829/Nw) (3000*600*10)</v>
          </cell>
          <cell r="FT49" t="str">
            <v>Ф/33829-600/10-42</v>
          </cell>
          <cell r="FU49" t="str">
            <v>Пристенная панель СЛОТЕКС - Дуб Бунратти (3829/Nw) (4200*600*10)</v>
          </cell>
          <cell r="FV49" t="str">
            <v>75/33829-42/СК</v>
          </cell>
          <cell r="FW49" t="str">
            <v>Кромка СЛОТЕКС - Дуб Бунратти (3829/Nw) - 42 мм с/кл</v>
          </cell>
        </row>
        <row r="50">
          <cell r="Y50" t="str">
            <v>Стекло Командор декорат (2440*1830)</v>
          </cell>
          <cell r="Z50" t="str">
            <v>СТЕКЛО_ТАБЛ5</v>
          </cell>
          <cell r="DM50" t="str">
            <v>Гренобль (Новая аляска) (2848/S)</v>
          </cell>
          <cell r="DN50" t="str">
            <v>2848/S</v>
          </cell>
          <cell r="DO50">
            <v>2</v>
          </cell>
          <cell r="DP50" t="str">
            <v>Гренобль (Новая аляска)</v>
          </cell>
          <cell r="DQ50">
            <v>1279</v>
          </cell>
          <cell r="DR50" t="str">
            <v>17/12848-М</v>
          </cell>
          <cell r="DT50" t="str">
            <v>СА2848/S-28/600/1U</v>
          </cell>
          <cell r="DU50" t="str">
            <v>Столешница АНТАРЕС - Гренобль (Новая аляска) (2848/S) (3000*600*28-1U)</v>
          </cell>
          <cell r="DV50" t="str">
            <v>СА2848/S-38/600/1U</v>
          </cell>
          <cell r="DW50" t="str">
            <v>Столешница АНТАРЕС - Гренобль (Новая аляска) (2848/S) (3000*600*38-1U)</v>
          </cell>
          <cell r="DX50" t="str">
            <v>СА2848/S-28/600/0U</v>
          </cell>
          <cell r="DY50" t="str">
            <v>Столешница АНТАРЕС без PF - Гренобль (Новая аляска) (2848/S) (3000*600*28-0U)</v>
          </cell>
          <cell r="DZ50" t="str">
            <v>СА2848/S-38/600/0U</v>
          </cell>
          <cell r="EA50" t="str">
            <v>Столешница АНТАРЕС без PF - Гренобль (Новая аляска) (2848/S) (3000*600*38-0U)</v>
          </cell>
          <cell r="EB50" t="str">
            <v>СА2848/S-28/950</v>
          </cell>
          <cell r="EC50" t="str">
            <v>УГОЛ АНТАРЕС - Гренобль (Новая аляска) (2848/S) (950*950*28)</v>
          </cell>
          <cell r="ED50" t="str">
            <v>СА2848/S-38/950</v>
          </cell>
          <cell r="EE50" t="str">
            <v>УГОЛ АНТАРЕС - Гренобль (Новая аляска) (2848/S) (950*950*38)</v>
          </cell>
          <cell r="EF50" t="str">
            <v>СА2848/S-28/xxx/0U</v>
          </cell>
          <cell r="EG50" t="str">
            <v>Столешница АНТАРЕС без PF - Гренобль (Новая аляска) (2848/S) (3000*xxx*28-0U)</v>
          </cell>
          <cell r="EH50" t="str">
            <v>СА2848/S-38/xxx/0U</v>
          </cell>
          <cell r="EI50" t="str">
            <v>Столешница АНТАРЕС без PF - Гренобль (Новая аляска) (2848/S) (3000*xxx*38-0U)</v>
          </cell>
          <cell r="EJ50" t="str">
            <v>СА2848/S-28/xxx/1U</v>
          </cell>
          <cell r="EK50" t="str">
            <v>Столешница АНТАРЕС - Гренобль (Новая аляска) (2848/S) (3000*xxx*28-1U)</v>
          </cell>
          <cell r="EL50" t="str">
            <v>СА2848/S-38/xxx/1U</v>
          </cell>
          <cell r="EM50" t="str">
            <v>Столешница АНТАРЕС - Гренобль (Новая аляска) (2848/S) (3000*xxx*38-1U)</v>
          </cell>
          <cell r="EN50" t="str">
            <v>СА2848/S-28/xxx/2U</v>
          </cell>
          <cell r="EO50" t="str">
            <v>Столешница АНТАРЕС 2xPF- Гренобль (Новая аляска) (2848/S) (3000*xxx*28-2U)</v>
          </cell>
          <cell r="EP50" t="str">
            <v>СА2848/S-38/xxx/2U</v>
          </cell>
          <cell r="EQ50" t="str">
            <v>Столешница АНТАРЕС 2xPF - Гренобль (Новая аляска) (2848/S) (3000*xxx*38-2U)</v>
          </cell>
          <cell r="ER50" t="str">
            <v>СА2848/S-28/600/0U-2СТ</v>
          </cell>
          <cell r="ES50" t="str">
            <v>Столешница АНТАРЕС без PF - Гренобль (Новая аляска) (2848/S) (3000*600*28-0U/2х) / пластик с 2-х сторон</v>
          </cell>
          <cell r="ET50" t="str">
            <v>СА2848/S-38/600/0U-2СТ</v>
          </cell>
          <cell r="EU50" t="str">
            <v>Столешница АНТАРЕС без PF - Гренобль (Новая аляска) (2848/S) (3000*600*38-0U/2х) / пластик с 2-х сторон</v>
          </cell>
          <cell r="EV50" t="str">
            <v>СА2848/S-28/1200/0U-2СТ</v>
          </cell>
          <cell r="EW50" t="str">
            <v>Столешница АНТАРЕС без PF - Гренобль (Новая аляска) (2848/S) (3000*1200*28-0U/2х) / пластик с 2-х сторон</v>
          </cell>
          <cell r="EX50" t="str">
            <v>СА2848/S-28/1200/0U-2СТ</v>
          </cell>
          <cell r="EY50" t="str">
            <v>Столешница АНТАРЕС без PF - Гренобль (Новая аляска) (2848/S) (3000*1200*38-0U/2х) / пластик с 2-х сторон</v>
          </cell>
          <cell r="EZ50" t="str">
            <v>ФА2848/S-600/4</v>
          </cell>
          <cell r="FA50" t="str">
            <v>Пристенная панель АНТАРЕС - Гренобль (Новая аляска) (2848/S) (3000*600*4)</v>
          </cell>
          <cell r="FB50" t="str">
            <v>752848/S-32/СК</v>
          </cell>
          <cell r="FC50" t="str">
            <v>Кромка АНТАРЕС - Гренобль (Новая аляска) (2848/S) - 32 мм с/кл</v>
          </cell>
          <cell r="FD50" t="str">
            <v>752848/S-45/СК</v>
          </cell>
          <cell r="FE50" t="str">
            <v>Кромка АНТАРЕС - Гренобль (Новая аляска) (2848/S) - 45 мм с/кл</v>
          </cell>
          <cell r="FG50" t="str">
            <v>Дуб Канадский (3851/С)</v>
          </cell>
          <cell r="FH50" t="str">
            <v>3851-</v>
          </cell>
          <cell r="FI50">
            <v>2</v>
          </cell>
          <cell r="FJ50" t="str">
            <v>Дуб Канадский</v>
          </cell>
          <cell r="FK50" t="str">
            <v>3851/С</v>
          </cell>
          <cell r="FN50" t="str">
            <v>С/33851-40/600/1U-30</v>
          </cell>
          <cell r="FO50" t="str">
            <v>Столешница СЛОТЕКС - Дуб Канадский (3851/С) (3000*600*40-1U)</v>
          </cell>
          <cell r="FP50" t="str">
            <v>С/33851-40/600/1U-42</v>
          </cell>
          <cell r="FQ50" t="str">
            <v>Столешница СЛОТЕКС - Дуб Канадский (3851/С) (4200*600*40-1U)</v>
          </cell>
          <cell r="FR50" t="str">
            <v>Ф/33851-600/10-30</v>
          </cell>
          <cell r="FS50" t="str">
            <v>Пристенная панель СЛОТЕКС - Дуб Канадский (3851/С) (3000*600*10)</v>
          </cell>
          <cell r="FT50" t="str">
            <v>Ф/33851-600/10-42</v>
          </cell>
          <cell r="FU50" t="str">
            <v>Пристенная панель СЛОТЕКС - Дуб Канадский (3851/С) (4200*600*10)</v>
          </cell>
          <cell r="FV50" t="str">
            <v>75/33851-42/СК</v>
          </cell>
          <cell r="FW50" t="str">
            <v>Кромка СЛОТЕКС - Дуб Канадский (3851/С) - 42 мм с/кл</v>
          </cell>
        </row>
        <row r="51">
          <cell r="Y51" t="str">
            <v>Зеркало Командор (2440*1830)</v>
          </cell>
          <cell r="Z51" t="str">
            <v>СТЕКЛО_ТАБЛ6</v>
          </cell>
          <cell r="DM51" t="str">
            <v>Детройт (5016/Pt)</v>
          </cell>
          <cell r="DN51" t="str">
            <v>5016/Pt</v>
          </cell>
          <cell r="DO51">
            <v>2</v>
          </cell>
          <cell r="DP51" t="str">
            <v>Детройт</v>
          </cell>
          <cell r="DQ51">
            <v>138</v>
          </cell>
          <cell r="DT51" t="str">
            <v>СА5016/Pt-28/600/1U</v>
          </cell>
          <cell r="DU51" t="str">
            <v>Столешница АНТАРЕС - Детройт (5016/Pt) (3000*600*28-1U)</v>
          </cell>
          <cell r="DV51" t="str">
            <v>СА5016/Pt-38/600/1U</v>
          </cell>
          <cell r="DW51" t="str">
            <v>Столешница АНТАРЕС - Детройт (5016/Pt) (3000*600*38-1U)</v>
          </cell>
          <cell r="DX51" t="str">
            <v>СА5016/Pt-28/600/0U</v>
          </cell>
          <cell r="DY51" t="str">
            <v>Столешница АНТАРЕС без PF - Детройт (5016/Pt) (3000*600*28-0U)</v>
          </cell>
          <cell r="DZ51" t="str">
            <v>СА5016/Pt-38/600/0U</v>
          </cell>
          <cell r="EA51" t="str">
            <v>Столешница АНТАРЕС без PF - Детройт (5016/Pt) (3000*600*38-0U)</v>
          </cell>
          <cell r="EB51" t="str">
            <v>СА5016/Pt-28/950</v>
          </cell>
          <cell r="EC51" t="str">
            <v>УГОЛ АНТАРЕС - Детройт (5016/Pt) (950*950*28)</v>
          </cell>
          <cell r="ED51" t="str">
            <v>СА5016/Pt-38/950</v>
          </cell>
          <cell r="EE51" t="str">
            <v>УГОЛ АНТАРЕС - Детройт (5016/Pt) (950*950*38)</v>
          </cell>
          <cell r="EF51" t="str">
            <v>СА5016/Pt-28/xxx/0U</v>
          </cell>
          <cell r="EG51" t="str">
            <v>Столешница АНТАРЕС без PF - Детройт (5016/Pt) (3000*xxx*28-0U)</v>
          </cell>
          <cell r="EH51" t="str">
            <v>СА5016/Pt-38/xxx/0U</v>
          </cell>
          <cell r="EI51" t="str">
            <v>Столешница АНТАРЕС без PF - Детройт (5016/Pt) (3000*xxx*38-0U)</v>
          </cell>
          <cell r="EJ51" t="str">
            <v>СА5016/Pt-28/xxx/1U</v>
          </cell>
          <cell r="EK51" t="str">
            <v>Столешница АНТАРЕС - Детройт (5016/Pt) (3000*xxx*28-1U)</v>
          </cell>
          <cell r="EL51" t="str">
            <v>СА5016/Pt-38/xxx/1U</v>
          </cell>
          <cell r="EM51" t="str">
            <v>Столешница АНТАРЕС - Детройт (5016/Pt) (3000*xxx*38-1U)</v>
          </cell>
          <cell r="EN51" t="str">
            <v>СА5016/Pt-28/xxx/2U</v>
          </cell>
          <cell r="EO51" t="str">
            <v>Столешница АНТАРЕС 2xPF- Детройт (5016/Pt) (3000*xxx*28-2U)</v>
          </cell>
          <cell r="EP51" t="str">
            <v>СА5016/Pt-38/xxx/2U</v>
          </cell>
          <cell r="EQ51" t="str">
            <v>Столешница АНТАРЕС 2xPF - Детройт (5016/Pt) (3000*xxx*38-2U)</v>
          </cell>
          <cell r="ER51" t="str">
            <v>СА5016/Pt-28/600/0U-2СТ</v>
          </cell>
          <cell r="ES51" t="str">
            <v>Столешница АНТАРЕС без PF - Детройт (5016/Pt) (3000*600*28-0U/2х) / пластик с 2-х сторон</v>
          </cell>
          <cell r="ET51" t="str">
            <v>СА5016/Pt-38/600/0U-2СТ</v>
          </cell>
          <cell r="EU51" t="str">
            <v>Столешница АНТАРЕС без PF - Детройт (5016/Pt) (3000*600*38-0U/2х) / пластик с 2-х сторон</v>
          </cell>
          <cell r="EV51" t="str">
            <v>СА5016/Pt-28/1200/0U-2СТ</v>
          </cell>
          <cell r="EW51" t="str">
            <v>Столешница АНТАРЕС без PF - Детройт (5016/Pt) (3000*1200*28-0U/2х) / пластик с 2-х сторон</v>
          </cell>
          <cell r="EX51" t="str">
            <v>СА5016/Pt-28/1200/0U-2СТ</v>
          </cell>
          <cell r="EY51" t="str">
            <v>Столешница АНТАРЕС без PF - Детройт (5016/Pt) (3000*1200*38-0U/2х) / пластик с 2-х сторон</v>
          </cell>
          <cell r="EZ51" t="str">
            <v>ФА5016/Pt-600/4</v>
          </cell>
          <cell r="FA51" t="str">
            <v>Пристенная панель АНТАРЕС - Детройт (5016/Pt) (3000*600*4)</v>
          </cell>
          <cell r="FB51" t="str">
            <v>755016/Pt-32/СК</v>
          </cell>
          <cell r="FC51" t="str">
            <v>Кромка АНТАРЕС - Детройт (5016/Pt) - 32 мм с/кл</v>
          </cell>
          <cell r="FD51" t="str">
            <v>755016/Pt-45/СК</v>
          </cell>
          <cell r="FE51" t="str">
            <v>Кромка АНТАРЕС - Детройт (5016/Pt) - 45 мм с/кл</v>
          </cell>
          <cell r="FG51" t="str">
            <v>Дуб Карпентер (7120/7)</v>
          </cell>
          <cell r="FH51" t="str">
            <v>7120-</v>
          </cell>
          <cell r="FI51">
            <v>1</v>
          </cell>
          <cell r="FJ51" t="str">
            <v>Дуб Карпентер</v>
          </cell>
          <cell r="FK51" t="str">
            <v>7120/7</v>
          </cell>
          <cell r="FN51" t="str">
            <v>С/37120-40/600/1U-30</v>
          </cell>
          <cell r="FO51" t="str">
            <v>Столешница СЛОТЕКС - Дуб Карпентер (7120/7) (3000*600*40-1U)</v>
          </cell>
          <cell r="FP51" t="str">
            <v>С/37120-40/600/1U-42</v>
          </cell>
          <cell r="FQ51" t="str">
            <v>Столешница СЛОТЕКС - Дуб Карпентер (7120/7) (4200*600*40-1U)</v>
          </cell>
          <cell r="FR51" t="str">
            <v>Ф/37120-600/10-30</v>
          </cell>
          <cell r="FS51" t="str">
            <v>Пристенная панель СЛОТЕКС - Дуб Карпентер (7120/7) (3000*600*10)</v>
          </cell>
          <cell r="FT51" t="str">
            <v>Ф/37120-600/10-42</v>
          </cell>
          <cell r="FU51" t="str">
            <v>Пристенная панель СЛОТЕКС - Дуб Карпентер (7120/7) (4200*600*10)</v>
          </cell>
          <cell r="FV51" t="str">
            <v>75/37120-42/СК</v>
          </cell>
          <cell r="FW51" t="str">
            <v>Кромка СЛОТЕКС - Дуб Карпентер (7120/7) - 42 мм с/кл</v>
          </cell>
        </row>
        <row r="52">
          <cell r="Y52" t="str">
            <v>Стекло Lacobel</v>
          </cell>
          <cell r="Z52" t="str">
            <v>СТЕКЛО_ТАБЛ7</v>
          </cell>
          <cell r="DM52" t="str">
            <v>Доминикана (5023/S)</v>
          </cell>
          <cell r="DN52" t="str">
            <v>5023/S</v>
          </cell>
          <cell r="DO52">
            <v>2</v>
          </cell>
          <cell r="DP52" t="str">
            <v>Доминикана</v>
          </cell>
          <cell r="DT52" t="str">
            <v>СА5023/S-28/600/1U</v>
          </cell>
          <cell r="DU52" t="str">
            <v>Столешница АНТАРЕС - Доминикана (5023/S) (3000*600*28-1U)</v>
          </cell>
          <cell r="DV52" t="str">
            <v>СА5023/S-38/600/1U</v>
          </cell>
          <cell r="DW52" t="str">
            <v>Столешница АНТАРЕС - Доминикана (5023/S) (3000*600*38-1U)</v>
          </cell>
          <cell r="DX52" t="str">
            <v>СА5023/S-28/600/0U</v>
          </cell>
          <cell r="DY52" t="str">
            <v>Столешница АНТАРЕС без PF - Доминикана (5023/S) (3000*600*28-0U)</v>
          </cell>
          <cell r="DZ52" t="str">
            <v>СА5023/S-38/600/0U</v>
          </cell>
          <cell r="EA52" t="str">
            <v>Столешница АНТАРЕС без PF - Доминикана (5023/S) (3000*600*38-0U)</v>
          </cell>
          <cell r="EB52" t="str">
            <v>СА5023/S-28/950</v>
          </cell>
          <cell r="EC52" t="str">
            <v>УГОЛ АНТАРЕС - Доминикана (5023/S) (950*950*28)</v>
          </cell>
          <cell r="ED52" t="str">
            <v>СА5023/S-38/950</v>
          </cell>
          <cell r="EE52" t="str">
            <v>УГОЛ АНТАРЕС - Доминикана (5023/S) (950*950*38)</v>
          </cell>
          <cell r="EF52" t="str">
            <v>СА5023/S-28/xxx/0U</v>
          </cell>
          <cell r="EG52" t="str">
            <v>Столешница АНТАРЕС без PF - Доминикана (5023/S) (3000*xxx*28-0U)</v>
          </cell>
          <cell r="EH52" t="str">
            <v>СА5023/S-38/xxx/0U</v>
          </cell>
          <cell r="EI52" t="str">
            <v>Столешница АНТАРЕС без PF - Доминикана (5023/S) (3000*xxx*38-0U)</v>
          </cell>
          <cell r="EJ52" t="str">
            <v>СА5023/S-28/xxx/1U</v>
          </cell>
          <cell r="EK52" t="str">
            <v>Столешница АНТАРЕС - Доминикана (5023/S) (3000*xxx*28-1U)</v>
          </cell>
          <cell r="EL52" t="str">
            <v>СА5023/S-38/xxx/1U</v>
          </cell>
          <cell r="EM52" t="str">
            <v>Столешница АНТАРЕС - Доминикана (5023/S) (3000*xxx*38-1U)</v>
          </cell>
          <cell r="EN52" t="str">
            <v>СА5023/S-28/xxx/2U</v>
          </cell>
          <cell r="EO52" t="str">
            <v>Столешница АНТАРЕС 2xPF- Доминикана (5023/S) (3000*xxx*28-2U)</v>
          </cell>
          <cell r="EP52" t="str">
            <v>СА5023/S-38/xxx/2U</v>
          </cell>
          <cell r="EQ52" t="str">
            <v>Столешница АНТАРЕС 2xPF - Доминикана (5023/S) (3000*xxx*38-2U)</v>
          </cell>
          <cell r="ER52" t="str">
            <v>СА5023/S-28/600/0U-2СТ</v>
          </cell>
          <cell r="ES52" t="str">
            <v>Столешница АНТАРЕС без PF - Доминикана (5023/S) (3000*600*28-0U/2х) / пластик с 2-х сторон</v>
          </cell>
          <cell r="ET52" t="str">
            <v>СА5023/S-38/600/0U-2СТ</v>
          </cell>
          <cell r="EU52" t="str">
            <v>Столешница АНТАРЕС без PF - Доминикана (5023/S) (3000*600*38-0U/2х) / пластик с 2-х сторон</v>
          </cell>
          <cell r="EV52" t="str">
            <v>СА5023/S-28/1200/0U-2СТ</v>
          </cell>
          <cell r="EW52" t="str">
            <v>Столешница АНТАРЕС без PF - Доминикана (5023/S) (3000*1200*28-0U/2х) / пластик с 2-х сторон</v>
          </cell>
          <cell r="EX52" t="str">
            <v>СА5023/S-28/1200/0U-2СТ</v>
          </cell>
          <cell r="EY52" t="str">
            <v>Столешница АНТАРЕС без PF - Доминикана (5023/S) (3000*1200*38-0U/2х) / пластик с 2-х сторон</v>
          </cell>
          <cell r="EZ52" t="str">
            <v>ФА5023/S-600/4</v>
          </cell>
          <cell r="FA52" t="str">
            <v>Пристенная панель АНТАРЕС - Доминикана (5023/S) (3000*600*4)</v>
          </cell>
          <cell r="FB52" t="str">
            <v>755023/S-32/СК</v>
          </cell>
          <cell r="FC52" t="str">
            <v>Кромка АНТАРЕС - Доминикана (5023/S) - 32 мм с/кл</v>
          </cell>
          <cell r="FD52" t="str">
            <v>755023/S-45/СК</v>
          </cell>
          <cell r="FE52" t="str">
            <v>Кромка АНТАРЕС - Доминикана (5023/S) - 45 мм с/кл</v>
          </cell>
          <cell r="FG52" t="str">
            <v>Дуб Корсика (3852/Р)</v>
          </cell>
          <cell r="FH52" t="str">
            <v>3852-</v>
          </cell>
          <cell r="FI52">
            <v>2</v>
          </cell>
          <cell r="FJ52" t="str">
            <v>Дуб Корсика</v>
          </cell>
          <cell r="FK52" t="str">
            <v>3852/Р</v>
          </cell>
          <cell r="FN52" t="str">
            <v>С/33852-40/600/1U-30</v>
          </cell>
          <cell r="FO52" t="str">
            <v>Столешница СЛОТЕКС - Дуб Корсика (3852/Р) (3000*600*40-1U)</v>
          </cell>
          <cell r="FP52" t="str">
            <v>С/33852-40/600/1U-42</v>
          </cell>
          <cell r="FQ52" t="str">
            <v>Столешница СЛОТЕКС - Дуб Корсика (3852/Р) (4200*600*40-1U)</v>
          </cell>
          <cell r="FR52" t="str">
            <v>Ф/33852-600/10-30</v>
          </cell>
          <cell r="FS52" t="str">
            <v>Пристенная панель СЛОТЕКС - Дуб Корсика (3852/Р) (3000*600*10)</v>
          </cell>
          <cell r="FT52" t="str">
            <v>Ф/33852-600/10-42</v>
          </cell>
          <cell r="FU52" t="str">
            <v>Пристенная панель СЛОТЕКС - Дуб Корсика (3852/Р) (4200*600*10)</v>
          </cell>
          <cell r="FV52" t="str">
            <v>75/33852-42/СК</v>
          </cell>
          <cell r="FW52" t="str">
            <v>Кромка СЛОТЕКС - Дуб Корсика (3852/Р) - 42 мм с/кл</v>
          </cell>
        </row>
        <row r="53">
          <cell r="DM53" t="str">
            <v>Древесный брус (2044)</v>
          </cell>
          <cell r="DN53">
            <v>2044</v>
          </cell>
          <cell r="DO53">
            <v>1</v>
          </cell>
          <cell r="DP53" t="str">
            <v>Древесный брус</v>
          </cell>
          <cell r="DQ53">
            <v>1390</v>
          </cell>
          <cell r="DT53" t="str">
            <v>СА2044-28/600/1U</v>
          </cell>
          <cell r="DU53" t="str">
            <v>Столешница АНТАРЕС - Древесный брус (2044) (3000*600*28-1U)</v>
          </cell>
          <cell r="DV53" t="str">
            <v>СА2044-38/600/1U</v>
          </cell>
          <cell r="DW53" t="str">
            <v>Столешница АНТАРЕС - Древесный брус (2044) (3000*600*38-1U)</v>
          </cell>
          <cell r="DX53" t="str">
            <v>СА2044-28/600/0U</v>
          </cell>
          <cell r="DY53" t="str">
            <v>Столешница АНТАРЕС без PF - Древесный брус (2044) (3000*600*28-0U)</v>
          </cell>
          <cell r="DZ53" t="str">
            <v>СА2044-38/600/0U</v>
          </cell>
          <cell r="EA53" t="str">
            <v>Столешница АНТАРЕС без PF - Древесный брус (2044) (3000*600*38-0U)</v>
          </cell>
          <cell r="EB53" t="str">
            <v>СА2044-28/950</v>
          </cell>
          <cell r="EC53" t="str">
            <v>УГОЛ АНТАРЕС - Древесный брус (2044) (950*950*28)</v>
          </cell>
          <cell r="ED53" t="str">
            <v>СА2044-38/950</v>
          </cell>
          <cell r="EE53" t="str">
            <v>УГОЛ АНТАРЕС - Древесный брус (2044) (950*950*38)</v>
          </cell>
          <cell r="EF53" t="str">
            <v>СА2044-28/xxx/0U</v>
          </cell>
          <cell r="EG53" t="str">
            <v>Столешница АНТАРЕС без PF - Древесный брус (2044) (3000*xxx*28-0U)</v>
          </cell>
          <cell r="EH53" t="str">
            <v>СА2044-38/xxx/0U</v>
          </cell>
          <cell r="EI53" t="str">
            <v>Столешница АНТАРЕС без PF - Древесный брус (2044) (3000*xxx*38-0U)</v>
          </cell>
          <cell r="EJ53" t="str">
            <v>СА2044-28/xxx/1U</v>
          </cell>
          <cell r="EK53" t="str">
            <v>Столешница АНТАРЕС - Древесный брус (2044) (3000*xxx*28-1U)</v>
          </cell>
          <cell r="EL53" t="str">
            <v>СА2044-38/xxx/1U</v>
          </cell>
          <cell r="EM53" t="str">
            <v>Столешница АНТАРЕС - Древесный брус (2044) (3000*xxx*38-1U)</v>
          </cell>
          <cell r="EN53" t="str">
            <v>СА2044-28/xxx/2U</v>
          </cell>
          <cell r="EO53" t="str">
            <v>Столешница АНТАРЕС 2xPF- Древесный брус (2044) (3000*xxx*28-2U)</v>
          </cell>
          <cell r="EP53" t="str">
            <v>СА2044-38/xxx/2U</v>
          </cell>
          <cell r="EQ53" t="str">
            <v>Столешница АНТАРЕС 2xPF - Древесный брус (2044) (3000*xxx*38-2U)</v>
          </cell>
          <cell r="ER53" t="str">
            <v>СА2044-28/600/0U-2СТ</v>
          </cell>
          <cell r="ES53" t="str">
            <v>Столешница АНТАРЕС без PF - Древесный брус (2044) (3000*600*28-0U/2х) / пластик с 2-х сторон</v>
          </cell>
          <cell r="ET53" t="str">
            <v>СА2044-38/600/0U-2СТ</v>
          </cell>
          <cell r="EU53" t="str">
            <v>Столешница АНТАРЕС без PF - Древесный брус (2044) (3000*600*38-0U/2х) / пластик с 2-х сторон</v>
          </cell>
          <cell r="EV53" t="str">
            <v>СА2044-28/1200/0U-2СТ</v>
          </cell>
          <cell r="EW53" t="str">
            <v>Столешница АНТАРЕС без PF - Древесный брус (2044) (3000*1200*28-0U/2х) / пластик с 2-х сторон</v>
          </cell>
          <cell r="EX53" t="str">
            <v>СА2044-28/1200/0U-2СТ</v>
          </cell>
          <cell r="EY53" t="str">
            <v>Столешница АНТАРЕС без PF - Древесный брус (2044) (3000*1200*38-0U/2х) / пластик с 2-х сторон</v>
          </cell>
          <cell r="EZ53" t="str">
            <v>ФА2044-600/4</v>
          </cell>
          <cell r="FA53" t="str">
            <v>Пристенная панель АНТАРЕС - Древесный брус (2044) (3000*600*4)</v>
          </cell>
          <cell r="FB53" t="str">
            <v>752044-32/СК</v>
          </cell>
          <cell r="FC53" t="str">
            <v>Кромка АНТАРЕС - Древесный брус (2044) - 32 мм с/кл</v>
          </cell>
          <cell r="FD53" t="str">
            <v>752044-45/СК</v>
          </cell>
          <cell r="FE53" t="str">
            <v>Кромка АНТАРЕС - Древесный брус (2044) - 45 мм с/кл</v>
          </cell>
          <cell r="FG53" t="str">
            <v>Дуб Сонома светлый (3230/Mw)</v>
          </cell>
          <cell r="FH53" t="str">
            <v>3230-</v>
          </cell>
          <cell r="FI53">
            <v>1</v>
          </cell>
          <cell r="FJ53" t="str">
            <v>Дуб Сонома светлый</v>
          </cell>
          <cell r="FK53" t="str">
            <v>3230/Mw</v>
          </cell>
          <cell r="FL53" t="str">
            <v>7213230/RPL</v>
          </cell>
          <cell r="FN53" t="str">
            <v>С/33230-40/600/1U-30</v>
          </cell>
          <cell r="FO53" t="str">
            <v>Столешница СЛОТЕКС - Дуб Сонома светлый (3230/Mw) (3000*600*40-1U)</v>
          </cell>
          <cell r="FP53" t="str">
            <v>С/33230-40/600/1U-42</v>
          </cell>
          <cell r="FQ53" t="str">
            <v>Столешница СЛОТЕКС - Дуб Сонома светлый (3230/Mw) (4200*600*40-1U)</v>
          </cell>
          <cell r="FR53" t="str">
            <v>Ф/33230-600/10-30</v>
          </cell>
          <cell r="FS53" t="str">
            <v>Пристенная панель СЛОТЕКС - Дуб Сонома светлый (3230/Mw) (3000*600*10)</v>
          </cell>
          <cell r="FT53" t="str">
            <v>Ф/33230-600/10-42</v>
          </cell>
          <cell r="FU53" t="str">
            <v>Пристенная панель СЛОТЕКС - Дуб Сонома светлый (3230/Mw) (4200*600*10)</v>
          </cell>
          <cell r="FV53" t="str">
            <v>75/33230-42/СК</v>
          </cell>
          <cell r="FW53" t="str">
            <v>Кромка СЛОТЕКС - Дуб Сонома светлый (3230/Mw) - 42 мм с/кл</v>
          </cell>
        </row>
        <row r="54">
          <cell r="DM54" t="str">
            <v>Дуб Аляска  (523)</v>
          </cell>
          <cell r="DN54">
            <v>523</v>
          </cell>
          <cell r="DO54">
            <v>2</v>
          </cell>
          <cell r="DP54" t="str">
            <v xml:space="preserve">Дуб Аляска </v>
          </cell>
          <cell r="DQ54">
            <v>152</v>
          </cell>
          <cell r="DT54" t="str">
            <v>СА523-28/600/1U</v>
          </cell>
          <cell r="DU54" t="str">
            <v>Столешница АНТАРЕС - Дуб Аляска  (523) (3000*600*28-1U)</v>
          </cell>
          <cell r="DV54" t="str">
            <v>СА523-38/600/1U</v>
          </cell>
          <cell r="DW54" t="str">
            <v>Столешница АНТАРЕС - Дуб Аляска  (523) (3000*600*38-1U)</v>
          </cell>
          <cell r="DX54" t="str">
            <v>СА523-28/600/0U</v>
          </cell>
          <cell r="DY54" t="str">
            <v>Столешница АНТАРЕС без PF - Дуб Аляска  (523) (3000*600*28-0U)</v>
          </cell>
          <cell r="DZ54" t="str">
            <v>СА523-38/600/0U</v>
          </cell>
          <cell r="EA54" t="str">
            <v>Столешница АНТАРЕС без PF - Дуб Аляска  (523) (3000*600*38-0U)</v>
          </cell>
          <cell r="EB54" t="str">
            <v>СА523-28/950</v>
          </cell>
          <cell r="EC54" t="str">
            <v>УГОЛ АНТАРЕС - Дуб Аляска  (523) (950*950*28)</v>
          </cell>
          <cell r="ED54" t="str">
            <v>СА523-38/950</v>
          </cell>
          <cell r="EE54" t="str">
            <v>УГОЛ АНТАРЕС - Дуб Аляска  (523) (950*950*38)</v>
          </cell>
          <cell r="EF54" t="str">
            <v>СА523-28/xxx/0U</v>
          </cell>
          <cell r="EG54" t="str">
            <v>Столешница АНТАРЕС без PF - Дуб Аляска  (523) (3000*xxx*28-0U)</v>
          </cell>
          <cell r="EH54" t="str">
            <v>СА523-38/xxx/0U</v>
          </cell>
          <cell r="EI54" t="str">
            <v>Столешница АНТАРЕС без PF - Дуб Аляска  (523) (3000*xxx*38-0U)</v>
          </cell>
          <cell r="EJ54" t="str">
            <v>СА523-28/xxx/1U</v>
          </cell>
          <cell r="EK54" t="str">
            <v>Столешница АНТАРЕС - Дуб Аляска  (523) (3000*xxx*28-1U)</v>
          </cell>
          <cell r="EL54" t="str">
            <v>СА523-38/xxx/1U</v>
          </cell>
          <cell r="EM54" t="str">
            <v>Столешница АНТАРЕС - Дуб Аляска  (523) (3000*xxx*38-1U)</v>
          </cell>
          <cell r="EN54" t="str">
            <v>СА523-28/xxx/2U</v>
          </cell>
          <cell r="EO54" t="str">
            <v>Столешница АНТАРЕС 2xPF- Дуб Аляска  (523) (3000*xxx*28-2U)</v>
          </cell>
          <cell r="EP54" t="str">
            <v>СА523-38/xxx/2U</v>
          </cell>
          <cell r="EQ54" t="str">
            <v>Столешница АНТАРЕС 2xPF - Дуб Аляска  (523) (3000*xxx*38-2U)</v>
          </cell>
          <cell r="ER54" t="str">
            <v>СА523-28/600/0U-2СТ</v>
          </cell>
          <cell r="ES54" t="str">
            <v>Столешница АНТАРЕС без PF - Дуб Аляска  (523) (3000*600*28-0U/2х) / пластик с 2-х сторон</v>
          </cell>
          <cell r="ET54" t="str">
            <v>СА523-38/600/0U-2СТ</v>
          </cell>
          <cell r="EU54" t="str">
            <v>Столешница АНТАРЕС без PF - Дуб Аляска  (523) (3000*600*38-0U/2х) / пластик с 2-х сторон</v>
          </cell>
          <cell r="EV54" t="str">
            <v>СА523-28/1200/0U-2СТ</v>
          </cell>
          <cell r="EW54" t="str">
            <v>Столешница АНТАРЕС без PF - Дуб Аляска  (523) (3000*1200*28-0U/2х) / пластик с 2-х сторон</v>
          </cell>
          <cell r="EX54" t="str">
            <v>СА523-28/1200/0U-2СТ</v>
          </cell>
          <cell r="EY54" t="str">
            <v>Столешница АНТАРЕС без PF - Дуб Аляска  (523) (3000*1200*38-0U/2х) / пластик с 2-х сторон</v>
          </cell>
          <cell r="EZ54" t="str">
            <v>ФА523-600/4</v>
          </cell>
          <cell r="FA54" t="str">
            <v>Пристенная панель АНТАРЕС - Дуб Аляска  (523) (3000*600*4)</v>
          </cell>
          <cell r="FB54" t="str">
            <v>75523-32/СК</v>
          </cell>
          <cell r="FC54" t="str">
            <v>Кромка АНТАРЕС - Дуб Аляска  (523) - 32 мм с/кл</v>
          </cell>
          <cell r="FD54" t="str">
            <v>75523-45/СК</v>
          </cell>
          <cell r="FE54" t="str">
            <v>Кромка АНТАРЕС - Дуб Аляска  (523) - 45 мм с/кл</v>
          </cell>
          <cell r="FG54" t="str">
            <v>Дуб Соубери светлый (7141/Sc)</v>
          </cell>
          <cell r="FH54" t="str">
            <v>7141-</v>
          </cell>
          <cell r="FI54">
            <v>1</v>
          </cell>
          <cell r="FJ54" t="str">
            <v>Дуб Соубери светлый</v>
          </cell>
          <cell r="FK54" t="str">
            <v>7141/Sc</v>
          </cell>
          <cell r="FN54" t="str">
            <v>С/37141-40/600/1U-30</v>
          </cell>
          <cell r="FO54" t="str">
            <v>Столешница СЛОТЕКС - Дуб Соубери светлый (7141/Sc) (3000*600*40-1U)</v>
          </cell>
          <cell r="FP54" t="str">
            <v>С/37141-40/600/1U-42</v>
          </cell>
          <cell r="FQ54" t="str">
            <v>Столешница СЛОТЕКС - Дуб Соубери светлый (7141/Sc) (4200*600*40-1U)</v>
          </cell>
          <cell r="FR54" t="str">
            <v>Ф/37141-600/10-30</v>
          </cell>
          <cell r="FS54" t="str">
            <v>Пристенная панель СЛОТЕКС - Дуб Соубери светлый (7141/Sc) (3000*600*10)</v>
          </cell>
          <cell r="FT54" t="str">
            <v>Ф/37141-600/10-42</v>
          </cell>
          <cell r="FU54" t="str">
            <v>Пристенная панель СЛОТЕКС - Дуб Соубери светлый (7141/Sc) (4200*600*10)</v>
          </cell>
          <cell r="FV54" t="str">
            <v>75/37141-42/СК</v>
          </cell>
          <cell r="FW54" t="str">
            <v>Кромка СЛОТЕКС - Дуб Соубери светлый (7141/Sc) - 42 мм с/кл</v>
          </cell>
        </row>
        <row r="55">
          <cell r="DM55" t="str">
            <v>Дуб Вотан (2052)</v>
          </cell>
          <cell r="DN55">
            <v>2052</v>
          </cell>
          <cell r="DO55">
            <v>2</v>
          </cell>
          <cell r="DP55" t="str">
            <v>Дуб Вотан</v>
          </cell>
          <cell r="DQ55">
            <v>1387</v>
          </cell>
          <cell r="DR55" t="str">
            <v>17/12052-М</v>
          </cell>
          <cell r="DT55" t="str">
            <v>СА2052-28/600/1U</v>
          </cell>
          <cell r="DU55" t="str">
            <v>Столешница АНТАРЕС - Дуб Вотан (2052) (3000*600*28-1U)</v>
          </cell>
          <cell r="DV55" t="str">
            <v>СА2052-38/600/1U</v>
          </cell>
          <cell r="DW55" t="str">
            <v>Столешница АНТАРЕС - Дуб Вотан (2052) (3000*600*38-1U)</v>
          </cell>
          <cell r="DX55" t="str">
            <v>СА2052-28/600/0U</v>
          </cell>
          <cell r="DY55" t="str">
            <v>Столешница АНТАРЕС без PF - Дуб Вотан (2052) (3000*600*28-0U)</v>
          </cell>
          <cell r="DZ55" t="str">
            <v>СА2052-38/600/0U</v>
          </cell>
          <cell r="EA55" t="str">
            <v>Столешница АНТАРЕС без PF - Дуб Вотан (2052) (3000*600*38-0U)</v>
          </cell>
          <cell r="EB55" t="str">
            <v>СА2052-28/950</v>
          </cell>
          <cell r="EC55" t="str">
            <v>УГОЛ АНТАРЕС - Дуб Вотан (2052) (950*950*28)</v>
          </cell>
          <cell r="ED55" t="str">
            <v>СА2052-38/950</v>
          </cell>
          <cell r="EE55" t="str">
            <v>УГОЛ АНТАРЕС - Дуб Вотан (2052) (950*950*38)</v>
          </cell>
          <cell r="EF55" t="str">
            <v>СА2052-28/xxx/0U</v>
          </cell>
          <cell r="EG55" t="str">
            <v>Столешница АНТАРЕС без PF - Дуб Вотан (2052) (3000*xxx*28-0U)</v>
          </cell>
          <cell r="EH55" t="str">
            <v>СА2052-38/xxx/0U</v>
          </cell>
          <cell r="EI55" t="str">
            <v>Столешница АНТАРЕС без PF - Дуб Вотан (2052) (3000*xxx*38-0U)</v>
          </cell>
          <cell r="EJ55" t="str">
            <v>СА2052-28/xxx/1U</v>
          </cell>
          <cell r="EK55" t="str">
            <v>Столешница АНТАРЕС - Дуб Вотан (2052) (3000*xxx*28-1U)</v>
          </cell>
          <cell r="EL55" t="str">
            <v>СА2052-38/xxx/1U</v>
          </cell>
          <cell r="EM55" t="str">
            <v>Столешница АНТАРЕС - Дуб Вотан (2052) (3000*xxx*38-1U)</v>
          </cell>
          <cell r="EN55" t="str">
            <v>СА2052-28/xxx/2U</v>
          </cell>
          <cell r="EO55" t="str">
            <v>Столешница АНТАРЕС 2xPF- Дуб Вотан (2052) (3000*xxx*28-2U)</v>
          </cell>
          <cell r="EP55" t="str">
            <v>СА2052-38/xxx/2U</v>
          </cell>
          <cell r="EQ55" t="str">
            <v>Столешница АНТАРЕС 2xPF - Дуб Вотан (2052) (3000*xxx*38-2U)</v>
          </cell>
          <cell r="ER55" t="str">
            <v>СА2052-28/600/0U-2СТ</v>
          </cell>
          <cell r="ES55" t="str">
            <v>Столешница АНТАРЕС без PF - Дуб Вотан (2052) (3000*600*28-0U/2х) / пластик с 2-х сторон</v>
          </cell>
          <cell r="ET55" t="str">
            <v>СА2052-38/600/0U-2СТ</v>
          </cell>
          <cell r="EU55" t="str">
            <v>Столешница АНТАРЕС без PF - Дуб Вотан (2052) (3000*600*38-0U/2х) / пластик с 2-х сторон</v>
          </cell>
          <cell r="EV55" t="str">
            <v>СА2052-28/1200/0U-2СТ</v>
          </cell>
          <cell r="EW55" t="str">
            <v>Столешница АНТАРЕС без PF - Дуб Вотан (2052) (3000*1200*28-0U/2х) / пластик с 2-х сторон</v>
          </cell>
          <cell r="EX55" t="str">
            <v>СА2052-28/1200/0U-2СТ</v>
          </cell>
          <cell r="EY55" t="str">
            <v>Столешница АНТАРЕС без PF - Дуб Вотан (2052) (3000*1200*38-0U/2х) / пластик с 2-х сторон</v>
          </cell>
          <cell r="EZ55" t="str">
            <v>ФА2052-600/4</v>
          </cell>
          <cell r="FA55" t="str">
            <v>Пристенная панель АНТАРЕС - Дуб Вотан (2052) (3000*600*4)</v>
          </cell>
          <cell r="FB55" t="str">
            <v>752052-32/СК</v>
          </cell>
          <cell r="FC55" t="str">
            <v>Кромка АНТАРЕС - Дуб Вотан (2052) - 32 мм с/кл</v>
          </cell>
          <cell r="FD55" t="str">
            <v>752052-45/СК</v>
          </cell>
          <cell r="FE55" t="str">
            <v>Кромка АНТАРЕС - Дуб Вотан (2052) - 45 мм с/кл</v>
          </cell>
          <cell r="FG55" t="str">
            <v>Дуб Соубери серый (7144/Rw)</v>
          </cell>
          <cell r="FH55" t="str">
            <v>7144-</v>
          </cell>
          <cell r="FI55">
            <v>1</v>
          </cell>
          <cell r="FJ55" t="str">
            <v>Дуб Соубери серый</v>
          </cell>
          <cell r="FK55" t="str">
            <v>7144/Rw</v>
          </cell>
          <cell r="FN55" t="str">
            <v>С/37144-40/600/1U-30</v>
          </cell>
          <cell r="FO55" t="str">
            <v>Столешница СЛОТЕКС - Дуб Соубери серый (7144/Rw) (3000*600*40-1U)</v>
          </cell>
          <cell r="FP55" t="str">
            <v>С/37144-40/600/1U-42</v>
          </cell>
          <cell r="FQ55" t="str">
            <v>Столешница СЛОТЕКС - Дуб Соубери серый (7144/Rw) (4200*600*40-1U)</v>
          </cell>
          <cell r="FR55" t="str">
            <v>Ф/37144-600/10-30</v>
          </cell>
          <cell r="FS55" t="str">
            <v>Пристенная панель СЛОТЕКС - Дуб Соубери серый (7144/Rw) (3000*600*10)</v>
          </cell>
          <cell r="FT55" t="str">
            <v>Ф/37144-600/10-42</v>
          </cell>
          <cell r="FU55" t="str">
            <v>Пристенная панель СЛОТЕКС - Дуб Соубери серый (7144/Rw) (4200*600*10)</v>
          </cell>
          <cell r="FV55" t="str">
            <v>75/37144-42/СК</v>
          </cell>
          <cell r="FW55" t="str">
            <v>Кромка СЛОТЕКС - Дуб Соубери серый (7144/Rw) - 42 мм с/кл</v>
          </cell>
        </row>
        <row r="56">
          <cell r="DM56" t="str">
            <v>Дуб выбеленный (2022)</v>
          </cell>
          <cell r="DN56">
            <v>2022</v>
          </cell>
          <cell r="DO56">
            <v>1</v>
          </cell>
          <cell r="DP56" t="str">
            <v>Дуб выбеленный</v>
          </cell>
          <cell r="DQ56">
            <v>1262</v>
          </cell>
          <cell r="DR56" t="str">
            <v>17/12022-М</v>
          </cell>
          <cell r="DT56" t="str">
            <v>СА2022-28/600/1U</v>
          </cell>
          <cell r="DU56" t="str">
            <v>Столешница АНТАРЕС - Дуб выбеленный (2022) (3000*600*28-1U)</v>
          </cell>
          <cell r="DV56" t="str">
            <v>СА2022-38/600/1U</v>
          </cell>
          <cell r="DW56" t="str">
            <v>Столешница АНТАРЕС - Дуб выбеленный (2022) (3000*600*38-1U)</v>
          </cell>
          <cell r="DX56" t="str">
            <v>СА2022-28/600/0U</v>
          </cell>
          <cell r="DY56" t="str">
            <v>Столешница АНТАРЕС без PF - Дуб выбеленный (2022) (3000*600*28-0U)</v>
          </cell>
          <cell r="DZ56" t="str">
            <v>СА2022-38/600/0U</v>
          </cell>
          <cell r="EA56" t="str">
            <v>Столешница АНТАРЕС без PF - Дуб выбеленный (2022) (3000*600*38-0U)</v>
          </cell>
          <cell r="EB56" t="str">
            <v>СА2022-28/950</v>
          </cell>
          <cell r="EC56" t="str">
            <v>УГОЛ АНТАРЕС - Дуб выбеленный (2022) (950*950*28)</v>
          </cell>
          <cell r="ED56" t="str">
            <v>СА2022-38/950</v>
          </cell>
          <cell r="EE56" t="str">
            <v>УГОЛ АНТАРЕС - Дуб выбеленный (2022) (950*950*38)</v>
          </cell>
          <cell r="EF56" t="str">
            <v>СА2022-28/xxx/0U</v>
          </cell>
          <cell r="EG56" t="str">
            <v>Столешница АНТАРЕС без PF - Дуб выбеленный (2022) (3000*xxx*28-0U)</v>
          </cell>
          <cell r="EH56" t="str">
            <v>СА2022-38/xxx/0U</v>
          </cell>
          <cell r="EI56" t="str">
            <v>Столешница АНТАРЕС без PF - Дуб выбеленный (2022) (3000*xxx*38-0U)</v>
          </cell>
          <cell r="EJ56" t="str">
            <v>СА2022-28/xxx/1U</v>
          </cell>
          <cell r="EK56" t="str">
            <v>Столешница АНТАРЕС - Дуб выбеленный (2022) (3000*xxx*28-1U)</v>
          </cell>
          <cell r="EL56" t="str">
            <v>СА2022-38/xxx/1U</v>
          </cell>
          <cell r="EM56" t="str">
            <v>Столешница АНТАРЕС - Дуб выбеленный (2022) (3000*xxx*38-1U)</v>
          </cell>
          <cell r="EN56" t="str">
            <v>СА2022-28/xxx/2U</v>
          </cell>
          <cell r="EO56" t="str">
            <v>Столешница АНТАРЕС 2xPF- Дуб выбеленный (2022) (3000*xxx*28-2U)</v>
          </cell>
          <cell r="EP56" t="str">
            <v>СА2022-38/xxx/2U</v>
          </cell>
          <cell r="EQ56" t="str">
            <v>Столешница АНТАРЕС 2xPF - Дуб выбеленный (2022) (3000*xxx*38-2U)</v>
          </cell>
          <cell r="ER56" t="str">
            <v>СА2022-28/600/0U-2СТ</v>
          </cell>
          <cell r="ES56" t="str">
            <v>Столешница АНТАРЕС без PF - Дуб выбеленный (2022) (3000*600*28-0U/2х) / пластик с 2-х сторон</v>
          </cell>
          <cell r="ET56" t="str">
            <v>СА2022-38/600/0U-2СТ</v>
          </cell>
          <cell r="EU56" t="str">
            <v>Столешница АНТАРЕС без PF - Дуб выбеленный (2022) (3000*600*38-0U/2х) / пластик с 2-х сторон</v>
          </cell>
          <cell r="EV56" t="str">
            <v>СА2022-28/1200/0U-2СТ</v>
          </cell>
          <cell r="EW56" t="str">
            <v>Столешница АНТАРЕС без PF - Дуб выбеленный (2022) (3000*1200*28-0U/2х) / пластик с 2-х сторон</v>
          </cell>
          <cell r="EX56" t="str">
            <v>СА2022-28/1200/0U-2СТ</v>
          </cell>
          <cell r="EY56" t="str">
            <v>Столешница АНТАРЕС без PF - Дуб выбеленный (2022) (3000*1200*38-0U/2х) / пластик с 2-х сторон</v>
          </cell>
          <cell r="EZ56" t="str">
            <v>ФА2022-600/4</v>
          </cell>
          <cell r="FA56" t="str">
            <v>Пристенная панель АНТАРЕС - Дуб выбеленный (2022) (3000*600*4)</v>
          </cell>
          <cell r="FB56" t="str">
            <v>752022-32/СК</v>
          </cell>
          <cell r="FC56" t="str">
            <v>Кромка АНТАРЕС - Дуб выбеленный (2022) - 32 мм с/кл</v>
          </cell>
          <cell r="FD56" t="str">
            <v>752022-45/СК</v>
          </cell>
          <cell r="FE56" t="str">
            <v>Кромка АНТАРЕС - Дуб выбеленный (2022) - 45 мм с/кл</v>
          </cell>
          <cell r="FG56" t="str">
            <v>Дуб Соубери темный (7142/Rw)</v>
          </cell>
          <cell r="FH56" t="str">
            <v>7142-</v>
          </cell>
          <cell r="FI56">
            <v>1</v>
          </cell>
          <cell r="FJ56" t="str">
            <v>Дуб Соубери темный</v>
          </cell>
          <cell r="FK56" t="str">
            <v>7142/Rw</v>
          </cell>
          <cell r="FN56" t="str">
            <v>С/37142-40/600/1U-30</v>
          </cell>
          <cell r="FO56" t="str">
            <v>Столешница СЛОТЕКС - Дуб Соубери темный (7142/Rw) (3000*600*40-1U)</v>
          </cell>
          <cell r="FP56" t="str">
            <v>С/37142-40/600/1U-42</v>
          </cell>
          <cell r="FQ56" t="str">
            <v>Столешница СЛОТЕКС - Дуб Соубери темный (7142/Rw) (4200*600*40-1U)</v>
          </cell>
          <cell r="FR56" t="str">
            <v>Ф/37142-600/10-30</v>
          </cell>
          <cell r="FS56" t="str">
            <v>Пристенная панель СЛОТЕКС - Дуб Соубери темный (7142/Rw) (3000*600*10)</v>
          </cell>
          <cell r="FT56" t="str">
            <v>Ф/37142-600/10-42</v>
          </cell>
          <cell r="FU56" t="str">
            <v>Пристенная панель СЛОТЕКС - Дуб Соубери темный (7142/Rw) (4200*600*10)</v>
          </cell>
          <cell r="FV56" t="str">
            <v>75/37142-42/СК</v>
          </cell>
          <cell r="FW56" t="str">
            <v>Кромка СЛОТЕКС - Дуб Соубери темный (7142/Rw) - 42 мм с/кл</v>
          </cell>
        </row>
        <row r="57">
          <cell r="CK57" t="str">
            <v>ПВХ 29*2 - DOLLKEN</v>
          </cell>
          <cell r="CL57" t="str">
            <v>КРОМКА_29_2</v>
          </cell>
          <cell r="DM57" t="str">
            <v>Дуб Канадский тёмный (3850/Р)</v>
          </cell>
          <cell r="DN57" t="str">
            <v>3850/Р</v>
          </cell>
          <cell r="DO57">
            <v>2</v>
          </cell>
          <cell r="DP57" t="str">
            <v>Дуб Канадский тёмный</v>
          </cell>
          <cell r="DQ57">
            <v>146</v>
          </cell>
          <cell r="DT57" t="str">
            <v>СА3850/Р-28/600/1U</v>
          </cell>
          <cell r="DU57" t="str">
            <v>Столешница АНТАРЕС - Дуб Канадский тёмный (3850/Р) (3000*600*28-1U)</v>
          </cell>
          <cell r="DV57" t="str">
            <v>СА3850/Р-38/600/1U</v>
          </cell>
          <cell r="DW57" t="str">
            <v>Столешница АНТАРЕС - Дуб Канадский тёмный (3850/Р) (3000*600*38-1U)</v>
          </cell>
          <cell r="DX57" t="str">
            <v>СА3850/Р-28/600/0U</v>
          </cell>
          <cell r="DY57" t="str">
            <v>Столешница АНТАРЕС без PF - Дуб Канадский тёмный (3850/Р) (3000*600*28-0U)</v>
          </cell>
          <cell r="DZ57" t="str">
            <v>СА3850/Р-38/600/0U</v>
          </cell>
          <cell r="EA57" t="str">
            <v>Столешница АНТАРЕС без PF - Дуб Канадский тёмный (3850/Р) (3000*600*38-0U)</v>
          </cell>
          <cell r="EB57" t="str">
            <v>СА3850/Р-28/950</v>
          </cell>
          <cell r="EC57" t="str">
            <v>УГОЛ АНТАРЕС - Дуб Канадский тёмный (3850/Р) (950*950*28)</v>
          </cell>
          <cell r="ED57" t="str">
            <v>СА3850/Р-38/950</v>
          </cell>
          <cell r="EE57" t="str">
            <v>УГОЛ АНТАРЕС - Дуб Канадский тёмный (3850/Р) (950*950*38)</v>
          </cell>
          <cell r="EF57" t="str">
            <v>СА3850/Р-28/xxx/0U</v>
          </cell>
          <cell r="EG57" t="str">
            <v>Столешница АНТАРЕС без PF - Дуб Канадский тёмный (3850/Р) (3000*xxx*28-0U)</v>
          </cell>
          <cell r="EH57" t="str">
            <v>СА3850/Р-38/xxx/0U</v>
          </cell>
          <cell r="EI57" t="str">
            <v>Столешница АНТАРЕС без PF - Дуб Канадский тёмный (3850/Р) (3000*xxx*38-0U)</v>
          </cell>
          <cell r="EJ57" t="str">
            <v>СА3850/Р-28/xxx/1U</v>
          </cell>
          <cell r="EK57" t="str">
            <v>Столешница АНТАРЕС - Дуб Канадский тёмный (3850/Р) (3000*xxx*28-1U)</v>
          </cell>
          <cell r="EL57" t="str">
            <v>СА3850/Р-38/xxx/1U</v>
          </cell>
          <cell r="EM57" t="str">
            <v>Столешница АНТАРЕС - Дуб Канадский тёмный (3850/Р) (3000*xxx*38-1U)</v>
          </cell>
          <cell r="EN57" t="str">
            <v>СА3850/Р-28/xxx/2U</v>
          </cell>
          <cell r="EO57" t="str">
            <v>Столешница АНТАРЕС 2xPF- Дуб Канадский тёмный (3850/Р) (3000*xxx*28-2U)</v>
          </cell>
          <cell r="EP57" t="str">
            <v>СА3850/Р-38/xxx/2U</v>
          </cell>
          <cell r="EQ57" t="str">
            <v>Столешница АНТАРЕС 2xPF - Дуб Канадский тёмный (3850/Р) (3000*xxx*38-2U)</v>
          </cell>
          <cell r="ER57" t="str">
            <v>СА3850/Р-28/600/0U-2СТ</v>
          </cell>
          <cell r="ES57" t="str">
            <v>Столешница АНТАРЕС без PF - Дуб Канадский тёмный (3850/Р) (3000*600*28-0U/2х) / пластик с 2-х сторон</v>
          </cell>
          <cell r="ET57" t="str">
            <v>СА3850/Р-38/600/0U-2СТ</v>
          </cell>
          <cell r="EU57" t="str">
            <v>Столешница АНТАРЕС без PF - Дуб Канадский тёмный (3850/Р) (3000*600*38-0U/2х) / пластик с 2-х сторон</v>
          </cell>
          <cell r="EV57" t="str">
            <v>СА3850/Р-28/1200/0U-2СТ</v>
          </cell>
          <cell r="EW57" t="str">
            <v>Столешница АНТАРЕС без PF - Дуб Канадский тёмный (3850/Р) (3000*1200*28-0U/2х) / пластик с 2-х сторон</v>
          </cell>
          <cell r="EX57" t="str">
            <v>СА3850/Р-28/1200/0U-2СТ</v>
          </cell>
          <cell r="EY57" t="str">
            <v>Столешница АНТАРЕС без PF - Дуб Канадский тёмный (3850/Р) (3000*1200*38-0U/2х) / пластик с 2-х сторон</v>
          </cell>
          <cell r="EZ57" t="str">
            <v>ФА3850/Р-600/4</v>
          </cell>
          <cell r="FA57" t="str">
            <v>Пристенная панель АНТАРЕС - Дуб Канадский тёмный (3850/Р) (3000*600*4)</v>
          </cell>
          <cell r="FB57" t="str">
            <v>753850/Р-32/СК</v>
          </cell>
          <cell r="FC57" t="str">
            <v>Кромка АНТАРЕС - Дуб Канадский тёмный (3850/Р) - 32 мм с/кл</v>
          </cell>
          <cell r="FD57" t="str">
            <v>753850/Р-45/СК</v>
          </cell>
          <cell r="FE57" t="str">
            <v>Кромка АНТАРЕС - Дуб Канадский тёмный (3850/Р) - 45 мм с/кл</v>
          </cell>
          <cell r="FG57" t="str">
            <v>Дуб Французский (3259/7)</v>
          </cell>
          <cell r="FH57" t="str">
            <v>3259-</v>
          </cell>
          <cell r="FI57">
            <v>2</v>
          </cell>
          <cell r="FJ57" t="str">
            <v>Дуб Французский</v>
          </cell>
          <cell r="FK57" t="str">
            <v>3259/7</v>
          </cell>
          <cell r="FN57" t="str">
            <v>С/33259-40/600/1U-30</v>
          </cell>
          <cell r="FO57" t="str">
            <v>Столешница СЛОТЕКС - Дуб Французский (3259/7) (3000*600*40-1U)</v>
          </cell>
          <cell r="FP57" t="str">
            <v>С/33259-40/600/1U-42</v>
          </cell>
          <cell r="FQ57" t="str">
            <v>Столешница СЛОТЕКС - Дуб Французский (3259/7) (4200*600*40-1U)</v>
          </cell>
          <cell r="FR57" t="str">
            <v>Ф/33259-600/10-30</v>
          </cell>
          <cell r="FS57" t="str">
            <v>Пристенная панель СЛОТЕКС - Дуб Французский (3259/7) (3000*600*10)</v>
          </cell>
          <cell r="FT57" t="str">
            <v>Ф/33259-600/10-42</v>
          </cell>
          <cell r="FU57" t="str">
            <v>Пристенная панель СЛОТЕКС - Дуб Французский (3259/7) (4200*600*10)</v>
          </cell>
          <cell r="FV57" t="str">
            <v>75/33259-42/СК</v>
          </cell>
          <cell r="FW57" t="str">
            <v>Кромка СЛОТЕКС - Дуб Французский (3259/7) - 42 мм с/кл</v>
          </cell>
        </row>
        <row r="58">
          <cell r="CK58" t="str">
            <v>ПВХ 29*2 - UP</v>
          </cell>
          <cell r="CL58" t="str">
            <v>КРОМКА_29_2_UP</v>
          </cell>
          <cell r="DM58" t="str">
            <v>Дуб карпентер темный (7122)</v>
          </cell>
          <cell r="DN58">
            <v>7122</v>
          </cell>
          <cell r="DO58">
            <v>2</v>
          </cell>
          <cell r="DP58" t="str">
            <v>Дуб карпентер темный</v>
          </cell>
          <cell r="DQ58">
            <v>1347</v>
          </cell>
          <cell r="DT58" t="str">
            <v>СА7122-28/600/1U</v>
          </cell>
          <cell r="DU58" t="str">
            <v>Столешница АНТАРЕС - Дуб карпентер темный (7122) (3000*600*28-1U)</v>
          </cell>
          <cell r="DV58" t="str">
            <v>СА7122-38/600/1U</v>
          </cell>
          <cell r="DW58" t="str">
            <v>Столешница АНТАРЕС - Дуб карпентер темный (7122) (3000*600*38-1U)</v>
          </cell>
          <cell r="DX58" t="str">
            <v>СА7122-28/600/0U</v>
          </cell>
          <cell r="DY58" t="str">
            <v>Столешница АНТАРЕС без PF - Дуб карпентер темный (7122) (3000*600*28-0U)</v>
          </cell>
          <cell r="DZ58" t="str">
            <v>СА7122-38/600/0U</v>
          </cell>
          <cell r="EA58" t="str">
            <v>Столешница АНТАРЕС без PF - Дуб карпентер темный (7122) (3000*600*38-0U)</v>
          </cell>
          <cell r="EB58" t="str">
            <v>СА7122-28/950</v>
          </cell>
          <cell r="EC58" t="str">
            <v>УГОЛ АНТАРЕС - Дуб карпентер темный (7122) (950*950*28)</v>
          </cell>
          <cell r="ED58" t="str">
            <v>СА7122-38/950</v>
          </cell>
          <cell r="EE58" t="str">
            <v>УГОЛ АНТАРЕС - Дуб карпентер темный (7122) (950*950*38)</v>
          </cell>
          <cell r="EF58" t="str">
            <v>СА7122-28/xxx/0U</v>
          </cell>
          <cell r="EG58" t="str">
            <v>Столешница АНТАРЕС без PF - Дуб карпентер темный (7122) (3000*xxx*28-0U)</v>
          </cell>
          <cell r="EH58" t="str">
            <v>СА7122-38/xxx/0U</v>
          </cell>
          <cell r="EI58" t="str">
            <v>Столешница АНТАРЕС без PF - Дуб карпентер темный (7122) (3000*xxx*38-0U)</v>
          </cell>
          <cell r="EJ58" t="str">
            <v>СА7122-28/xxx/1U</v>
          </cell>
          <cell r="EK58" t="str">
            <v>Столешница АНТАРЕС - Дуб карпентер темный (7122) (3000*xxx*28-1U)</v>
          </cell>
          <cell r="EL58" t="str">
            <v>СА7122-38/xxx/1U</v>
          </cell>
          <cell r="EM58" t="str">
            <v>Столешница АНТАРЕС - Дуб карпентер темный (7122) (3000*xxx*38-1U)</v>
          </cell>
          <cell r="EN58" t="str">
            <v>СА7122-28/xxx/2U</v>
          </cell>
          <cell r="EO58" t="str">
            <v>Столешница АНТАРЕС 2xPF- Дуб карпентер темный (7122) (3000*xxx*28-2U)</v>
          </cell>
          <cell r="EP58" t="str">
            <v>СА7122-38/xxx/2U</v>
          </cell>
          <cell r="EQ58" t="str">
            <v>Столешница АНТАРЕС 2xPF - Дуб карпентер темный (7122) (3000*xxx*38-2U)</v>
          </cell>
          <cell r="ER58" t="str">
            <v>СА7122-28/600/0U-2СТ</v>
          </cell>
          <cell r="ES58" t="str">
            <v>Столешница АНТАРЕС без PF - Дуб карпентер темный (7122) (3000*600*28-0U/2х) / пластик с 2-х сторон</v>
          </cell>
          <cell r="ET58" t="str">
            <v>СА7122-38/600/0U-2СТ</v>
          </cell>
          <cell r="EU58" t="str">
            <v>Столешница АНТАРЕС без PF - Дуб карпентер темный (7122) (3000*600*38-0U/2х) / пластик с 2-х сторон</v>
          </cell>
          <cell r="EV58" t="str">
            <v>СА7122-28/1200/0U-2СТ</v>
          </cell>
          <cell r="EW58" t="str">
            <v>Столешница АНТАРЕС без PF - Дуб карпентер темный (7122) (3000*1200*28-0U/2х) / пластик с 2-х сторон</v>
          </cell>
          <cell r="EX58" t="str">
            <v>СА7122-28/1200/0U-2СТ</v>
          </cell>
          <cell r="EY58" t="str">
            <v>Столешница АНТАРЕС без PF - Дуб карпентер темный (7122) (3000*1200*38-0U/2х) / пластик с 2-х сторон</v>
          </cell>
          <cell r="EZ58" t="str">
            <v>ФА7122-600/4</v>
          </cell>
          <cell r="FA58" t="str">
            <v>Пристенная панель АНТАРЕС - Дуб карпентер темный (7122) (3000*600*4)</v>
          </cell>
          <cell r="FB58" t="str">
            <v>757122-32/СК</v>
          </cell>
          <cell r="FC58" t="str">
            <v>Кромка АНТАРЕС - Дуб карпентер темный (7122) - 32 мм с/кл</v>
          </cell>
          <cell r="FD58" t="str">
            <v>757122-45/СК</v>
          </cell>
          <cell r="FE58" t="str">
            <v>Кромка АНТАРЕС - Дуб карпентер темный (7122) - 45 мм с/кл</v>
          </cell>
          <cell r="FG58" t="str">
            <v>Дуб шотландский (2613/М)</v>
          </cell>
          <cell r="FH58" t="str">
            <v>2613-</v>
          </cell>
          <cell r="FI58">
            <v>2</v>
          </cell>
          <cell r="FJ58" t="str">
            <v>Дуб шотландский</v>
          </cell>
          <cell r="FK58" t="str">
            <v>2613/М</v>
          </cell>
          <cell r="FL58" t="str">
            <v>7212613/RPL</v>
          </cell>
          <cell r="FN58" t="str">
            <v>С/32613-40/600/1U-30</v>
          </cell>
          <cell r="FO58" t="str">
            <v>Столешница СЛОТЕКС - Дуб шотландский (2613/М) (3000*600*40-1U)</v>
          </cell>
          <cell r="FP58" t="str">
            <v>С/32613-40/600/1U-42</v>
          </cell>
          <cell r="FQ58" t="str">
            <v>Столешница СЛОТЕКС - Дуб шотландский (2613/М) (4200*600*40-1U)</v>
          </cell>
          <cell r="FR58" t="str">
            <v>Ф/32613-600/10-30</v>
          </cell>
          <cell r="FS58" t="str">
            <v>Пристенная панель СЛОТЕКС - Дуб шотландский (2613/М) (3000*600*10)</v>
          </cell>
          <cell r="FT58" t="str">
            <v>Ф/32613-600/10-42</v>
          </cell>
          <cell r="FU58" t="str">
            <v>Пристенная панель СЛОТЕКС - Дуб шотландский (2613/М) (4200*600*10)</v>
          </cell>
          <cell r="FV58" t="str">
            <v>75/32613-42/СК</v>
          </cell>
          <cell r="FW58" t="str">
            <v>Кромка СЛОТЕКС - Дуб шотландский (2613/М) - 42 мм с/кл</v>
          </cell>
        </row>
        <row r="59">
          <cell r="CK59" t="str">
            <v>ПВХ 29*2-  GP-PLAST</v>
          </cell>
          <cell r="CL59" t="str">
            <v>КРОМКА_29_2_GP</v>
          </cell>
          <cell r="DM59" t="str">
            <v>Дуб Корсика (3852/P)</v>
          </cell>
          <cell r="DN59" t="str">
            <v>3852/P</v>
          </cell>
          <cell r="DO59">
            <v>2</v>
          </cell>
          <cell r="DP59" t="str">
            <v>Дуб Корсика</v>
          </cell>
          <cell r="DQ59">
            <v>1245</v>
          </cell>
          <cell r="DR59" t="str">
            <v>17/13852-М</v>
          </cell>
          <cell r="DT59" t="str">
            <v>СА3852/P-28/600/1U</v>
          </cell>
          <cell r="DU59" t="str">
            <v>Столешница АНТАРЕС - Дуб Корсика (3852/P) (3000*600*28-1U)</v>
          </cell>
          <cell r="DV59" t="str">
            <v>СА3852/P-38/600/1U</v>
          </cell>
          <cell r="DW59" t="str">
            <v>Столешница АНТАРЕС - Дуб Корсика (3852/P) (3000*600*38-1U)</v>
          </cell>
          <cell r="DX59" t="str">
            <v>СА3852/P-28/600/0U</v>
          </cell>
          <cell r="DY59" t="str">
            <v>Столешница АНТАРЕС без PF - Дуб Корсика (3852/P) (3000*600*28-0U)</v>
          </cell>
          <cell r="DZ59" t="str">
            <v>СА3852/P-38/600/0U</v>
          </cell>
          <cell r="EA59" t="str">
            <v>Столешница АНТАРЕС без PF - Дуб Корсика (3852/P) (3000*600*38-0U)</v>
          </cell>
          <cell r="EB59" t="str">
            <v>СА3852/P-28/950</v>
          </cell>
          <cell r="EC59" t="str">
            <v>УГОЛ АНТАРЕС - Дуб Корсика (3852/P) (950*950*28)</v>
          </cell>
          <cell r="ED59" t="str">
            <v>СА3852/P-38/950</v>
          </cell>
          <cell r="EE59" t="str">
            <v>УГОЛ АНТАРЕС - Дуб Корсика (3852/P) (950*950*38)</v>
          </cell>
          <cell r="EF59" t="str">
            <v>СА3852/P-28/xxx/0U</v>
          </cell>
          <cell r="EG59" t="str">
            <v>Столешница АНТАРЕС без PF - Дуб Корсика (3852/P) (3000*xxx*28-0U)</v>
          </cell>
          <cell r="EH59" t="str">
            <v>СА3852/P-38/xxx/0U</v>
          </cell>
          <cell r="EI59" t="str">
            <v>Столешница АНТАРЕС без PF - Дуб Корсика (3852/P) (3000*xxx*38-0U)</v>
          </cell>
          <cell r="EJ59" t="str">
            <v>СА3852/P-28/xxx/1U</v>
          </cell>
          <cell r="EK59" t="str">
            <v>Столешница АНТАРЕС - Дуб Корсика (3852/P) (3000*xxx*28-1U)</v>
          </cell>
          <cell r="EL59" t="str">
            <v>СА3852/P-38/xxx/1U</v>
          </cell>
          <cell r="EM59" t="str">
            <v>Столешница АНТАРЕС - Дуб Корсика (3852/P) (3000*xxx*38-1U)</v>
          </cell>
          <cell r="EN59" t="str">
            <v>СА3852/P-28/xxx/2U</v>
          </cell>
          <cell r="EO59" t="str">
            <v>Столешница АНТАРЕС 2xPF- Дуб Корсика (3852/P) (3000*xxx*28-2U)</v>
          </cell>
          <cell r="EP59" t="str">
            <v>СА3852/P-38/xxx/2U</v>
          </cell>
          <cell r="EQ59" t="str">
            <v>Столешница АНТАРЕС 2xPF - Дуб Корсика (3852/P) (3000*xxx*38-2U)</v>
          </cell>
          <cell r="ER59" t="str">
            <v>СА3852/P-28/600/0U-2СТ</v>
          </cell>
          <cell r="ES59" t="str">
            <v>Столешница АНТАРЕС без PF - Дуб Корсика (3852/P) (3000*600*28-0U/2х) / пластик с 2-х сторон</v>
          </cell>
          <cell r="ET59" t="str">
            <v>СА3852/P-38/600/0U-2СТ</v>
          </cell>
          <cell r="EU59" t="str">
            <v>Столешница АНТАРЕС без PF - Дуб Корсика (3852/P) (3000*600*38-0U/2х) / пластик с 2-х сторон</v>
          </cell>
          <cell r="EV59" t="str">
            <v>СА3852/P-28/1200/0U-2СТ</v>
          </cell>
          <cell r="EW59" t="str">
            <v>Столешница АНТАРЕС без PF - Дуб Корсика (3852/P) (3000*1200*28-0U/2х) / пластик с 2-х сторон</v>
          </cell>
          <cell r="EX59" t="str">
            <v>СА3852/P-28/1200/0U-2СТ</v>
          </cell>
          <cell r="EY59" t="str">
            <v>Столешница АНТАРЕС без PF - Дуб Корсика (3852/P) (3000*1200*38-0U/2х) / пластик с 2-х сторон</v>
          </cell>
          <cell r="EZ59" t="str">
            <v>ФА3852/P-600/4</v>
          </cell>
          <cell r="FA59" t="str">
            <v>Пристенная панель АНТАРЕС - Дуб Корсика (3852/P) (3000*600*4)</v>
          </cell>
          <cell r="FB59" t="str">
            <v>753852/P-32/СК</v>
          </cell>
          <cell r="FC59" t="str">
            <v>Кромка АНТАРЕС - Дуб Корсика (3852/P) - 32 мм с/кл</v>
          </cell>
          <cell r="FD59" t="str">
            <v>753852/P-45/СК</v>
          </cell>
          <cell r="FE59" t="str">
            <v>Кромка АНТАРЕС - Дуб Корсика (3852/P) - 45 мм с/кл</v>
          </cell>
          <cell r="FG59" t="str">
            <v>Ирландский дуб (2612/P)</v>
          </cell>
          <cell r="FH59" t="str">
            <v>2612-</v>
          </cell>
          <cell r="FI59">
            <v>3</v>
          </cell>
          <cell r="FJ59" t="str">
            <v>Ирландский дуб</v>
          </cell>
          <cell r="FK59" t="str">
            <v>2612/P</v>
          </cell>
          <cell r="FL59" t="str">
            <v>7212612/RPL</v>
          </cell>
          <cell r="FM59" t="str">
            <v>17/32612</v>
          </cell>
          <cell r="FN59" t="str">
            <v>С/32612-40/600/1U-30</v>
          </cell>
          <cell r="FO59" t="str">
            <v>Столешница СЛОТЕКС - Ирландский дуб (2612/P) (3000*600*40-1U)</v>
          </cell>
          <cell r="FP59" t="str">
            <v>С/32612-40/600/1U-42</v>
          </cell>
          <cell r="FQ59" t="str">
            <v>Столешница СЛОТЕКС - Ирландский дуб (2612/P) (4200*600*40-1U)</v>
          </cell>
          <cell r="FR59" t="str">
            <v>Ф/32612-600/10-30</v>
          </cell>
          <cell r="FS59" t="str">
            <v>Пристенная панель СЛОТЕКС - Ирландский дуб (2612/P) (3000*600*10)</v>
          </cell>
          <cell r="FT59" t="str">
            <v>Ф/32612-600/10-42</v>
          </cell>
          <cell r="FU59" t="str">
            <v>Пристенная панель СЛОТЕКС - Ирландский дуб (2612/P) (4200*600*10)</v>
          </cell>
          <cell r="FV59" t="str">
            <v>75/32612-42/СК</v>
          </cell>
          <cell r="FW59" t="str">
            <v>Кромка СЛОТЕКС - Ирландский дуб (2612/P) - 42 мм с/кл</v>
          </cell>
        </row>
        <row r="60">
          <cell r="CK60" t="str">
            <v>ПВХ 45*2 - DOLLKEN</v>
          </cell>
          <cell r="CL60" t="str">
            <v>КРОМКА_45_2</v>
          </cell>
          <cell r="DM60" t="str">
            <v>Дуб Линберг светлый ТИСНЕНИЕ (9733)</v>
          </cell>
          <cell r="DN60">
            <v>9733</v>
          </cell>
          <cell r="DO60">
            <v>2</v>
          </cell>
          <cell r="DP60" t="str">
            <v>Дуб Линберг светлый ТИСНЕНИЕ</v>
          </cell>
          <cell r="DQ60">
            <v>1262</v>
          </cell>
          <cell r="DT60" t="str">
            <v>СА9733-28/600/1U</v>
          </cell>
          <cell r="DU60" t="str">
            <v>Столешница АНТАРЕС - Дуб Линберг светлый ТИСНЕНИЕ (9733) (3000*600*28-1U)</v>
          </cell>
          <cell r="DV60" t="str">
            <v>СА9733-38/600/1U</v>
          </cell>
          <cell r="DW60" t="str">
            <v>Столешница АНТАРЕС - Дуб Линберг светлый ТИСНЕНИЕ (9733) (3000*600*38-1U)</v>
          </cell>
          <cell r="DX60" t="str">
            <v>СА9733-28/600/0U</v>
          </cell>
          <cell r="DY60" t="str">
            <v>Столешница АНТАРЕС без PF - Дуб Линберг светлый ТИСНЕНИЕ (9733) (3000*600*28-0U)</v>
          </cell>
          <cell r="DZ60" t="str">
            <v>СА9733-38/600/0U</v>
          </cell>
          <cell r="EA60" t="str">
            <v>Столешница АНТАРЕС без PF - Дуб Линберг светлый ТИСНЕНИЕ (9733) (3000*600*38-0U)</v>
          </cell>
          <cell r="EB60" t="str">
            <v>СА9733-28/950</v>
          </cell>
          <cell r="EC60" t="str">
            <v>УГОЛ АНТАРЕС - Дуб Линберг светлый ТИСНЕНИЕ (9733) (950*950*28)</v>
          </cell>
          <cell r="ED60" t="str">
            <v>СА9733-38/950</v>
          </cell>
          <cell r="EE60" t="str">
            <v>УГОЛ АНТАРЕС - Дуб Линберг светлый ТИСНЕНИЕ (9733) (950*950*38)</v>
          </cell>
          <cell r="EF60" t="str">
            <v>СА9733-28/xxx/0U</v>
          </cell>
          <cell r="EG60" t="str">
            <v>Столешница АНТАРЕС без PF - Дуб Линберг светлый ТИСНЕНИЕ (9733) (3000*xxx*28-0U)</v>
          </cell>
          <cell r="EH60" t="str">
            <v>СА9733-38/xxx/0U</v>
          </cell>
          <cell r="EI60" t="str">
            <v>Столешница АНТАРЕС без PF - Дуб Линберг светлый ТИСНЕНИЕ (9733) (3000*xxx*38-0U)</v>
          </cell>
          <cell r="EJ60" t="str">
            <v>СА9733-28/xxx/1U</v>
          </cell>
          <cell r="EK60" t="str">
            <v>Столешница АНТАРЕС - Дуб Линберг светлый ТИСНЕНИЕ (9733) (3000*xxx*28-1U)</v>
          </cell>
          <cell r="EL60" t="str">
            <v>СА9733-38/xxx/1U</v>
          </cell>
          <cell r="EM60" t="str">
            <v>Столешница АНТАРЕС - Дуб Линберг светлый ТИСНЕНИЕ (9733) (3000*xxx*38-1U)</v>
          </cell>
          <cell r="EN60" t="str">
            <v>СА9733-28/xxx/2U</v>
          </cell>
          <cell r="EO60" t="str">
            <v>Столешница АНТАРЕС 2xPF- Дуб Линберг светлый ТИСНЕНИЕ (9733) (3000*xxx*28-2U)</v>
          </cell>
          <cell r="EP60" t="str">
            <v>СА9733-38/xxx/2U</v>
          </cell>
          <cell r="EQ60" t="str">
            <v>Столешница АНТАРЕС 2xPF - Дуб Линберг светлый ТИСНЕНИЕ (9733) (3000*xxx*38-2U)</v>
          </cell>
          <cell r="ER60" t="str">
            <v>СА9733-28/600/0U-2СТ</v>
          </cell>
          <cell r="ES60" t="str">
            <v>Столешница АНТАРЕС без PF - Дуб Линберг светлый ТИСНЕНИЕ (9733) (3000*600*28-0U/2х) / пластик с 2-х сторон</v>
          </cell>
          <cell r="ET60" t="str">
            <v>СА9733-38/600/0U-2СТ</v>
          </cell>
          <cell r="EU60" t="str">
            <v>Столешница АНТАРЕС без PF - Дуб Линберг светлый ТИСНЕНИЕ (9733) (3000*600*38-0U/2х) / пластик с 2-х сторон</v>
          </cell>
          <cell r="EV60" t="str">
            <v>СА9733-28/1200/0U-2СТ</v>
          </cell>
          <cell r="EW60" t="str">
            <v>Столешница АНТАРЕС без PF - Дуб Линберг светлый ТИСНЕНИЕ (9733) (3000*1200*28-0U/2х) / пластик с 2-х сторон</v>
          </cell>
          <cell r="EX60" t="str">
            <v>СА9733-28/1200/0U-2СТ</v>
          </cell>
          <cell r="EY60" t="str">
            <v>Столешница АНТАРЕС без PF - Дуб Линберг светлый ТИСНЕНИЕ (9733) (3000*1200*38-0U/2х) / пластик с 2-х сторон</v>
          </cell>
          <cell r="EZ60" t="str">
            <v>ФА9733-600/4</v>
          </cell>
          <cell r="FA60" t="str">
            <v>Пристенная панель АНТАРЕС - Дуб Линберг светлый ТИСНЕНИЕ (9733) (3000*600*4)</v>
          </cell>
          <cell r="FB60" t="str">
            <v>759733-32/СК</v>
          </cell>
          <cell r="FC60" t="str">
            <v>Кромка АНТАРЕС - Дуб Линберг светлый ТИСНЕНИЕ (9733) - 32 мм с/кл</v>
          </cell>
          <cell r="FD60" t="str">
            <v>759733-45/СК</v>
          </cell>
          <cell r="FE60" t="str">
            <v>Кромка АНТАРЕС - Дуб Линберг светлый ТИСНЕНИЕ (9733) - 45 мм с/кл</v>
          </cell>
          <cell r="FG60" t="str">
            <v>Итальянский камень (2342/Bst)</v>
          </cell>
          <cell r="FH60" t="str">
            <v>2342-</v>
          </cell>
          <cell r="FI60">
            <v>2</v>
          </cell>
          <cell r="FJ60" t="str">
            <v>Итальянский камень</v>
          </cell>
          <cell r="FK60" t="str">
            <v>2342/Bst</v>
          </cell>
          <cell r="FN60" t="str">
            <v>С/32342-40/600/1U-30</v>
          </cell>
          <cell r="FO60" t="str">
            <v>Столешница СЛОТЕКС - Итальянский камень (2342/Bst) (3000*600*40-1U)</v>
          </cell>
          <cell r="FP60" t="str">
            <v>С/32342-40/600/1U-42</v>
          </cell>
          <cell r="FQ60" t="str">
            <v>Столешница СЛОТЕКС - Итальянский камень (2342/Bst) (4200*600*40-1U)</v>
          </cell>
          <cell r="FR60" t="str">
            <v>Ф/32342-600/10-30</v>
          </cell>
          <cell r="FS60" t="str">
            <v>Пристенная панель СЛОТЕКС - Итальянский камень (2342/Bst) (3000*600*10)</v>
          </cell>
          <cell r="FT60" t="str">
            <v>Ф/32342-600/10-42</v>
          </cell>
          <cell r="FU60" t="str">
            <v>Пристенная панель СЛОТЕКС - Итальянский камень (2342/Bst) (4200*600*10)</v>
          </cell>
          <cell r="FV60" t="str">
            <v>75/32342-42/СК</v>
          </cell>
          <cell r="FW60" t="str">
            <v>Кромка СЛОТЕКС - Итальянский камень (2342/Bst) - 42 мм с/кл</v>
          </cell>
        </row>
        <row r="61">
          <cell r="CK61" t="str">
            <v>ПВХ 43*2 - DOLLKEN 3D</v>
          </cell>
          <cell r="CL61" t="str">
            <v>КРОМКА_43_3D</v>
          </cell>
          <cell r="DM61" t="str">
            <v>Дуб Сонома светлый (3230/S)</v>
          </cell>
          <cell r="DN61" t="str">
            <v>3230/S</v>
          </cell>
          <cell r="DO61">
            <v>2</v>
          </cell>
          <cell r="DP61" t="str">
            <v>Дуб Сонома светлый</v>
          </cell>
          <cell r="DQ61">
            <v>1245</v>
          </cell>
          <cell r="DR61" t="str">
            <v>17/13230-М</v>
          </cell>
          <cell r="DT61" t="str">
            <v>СА3230/S-28/600/1U</v>
          </cell>
          <cell r="DU61" t="str">
            <v>Столешница АНТАРЕС - Дуб Сонома светлый (3230/S) (3000*600*28-1U)</v>
          </cell>
          <cell r="DV61" t="str">
            <v>СА3230/S-38/600/1U</v>
          </cell>
          <cell r="DW61" t="str">
            <v>Столешница АНТАРЕС - Дуб Сонома светлый (3230/S) (3000*600*38-1U)</v>
          </cell>
          <cell r="DX61" t="str">
            <v>СА3230/S-28/600/0U</v>
          </cell>
          <cell r="DY61" t="str">
            <v>Столешница АНТАРЕС без PF - Дуб Сонома светлый (3230/S) (3000*600*28-0U)</v>
          </cell>
          <cell r="DZ61" t="str">
            <v>СА3230/S-38/600/0U</v>
          </cell>
          <cell r="EA61" t="str">
            <v>Столешница АНТАРЕС без PF - Дуб Сонома светлый (3230/S) (3000*600*38-0U)</v>
          </cell>
          <cell r="EB61" t="str">
            <v>СА3230/S-28/950</v>
          </cell>
          <cell r="EC61" t="str">
            <v>УГОЛ АНТАРЕС - Дуб Сонома светлый (3230/S) (950*950*28)</v>
          </cell>
          <cell r="ED61" t="str">
            <v>СА3230/S-38/950</v>
          </cell>
          <cell r="EE61" t="str">
            <v>УГОЛ АНТАРЕС - Дуб Сонома светлый (3230/S) (950*950*38)</v>
          </cell>
          <cell r="EF61" t="str">
            <v>СА3230/S-28/xxx/0U</v>
          </cell>
          <cell r="EG61" t="str">
            <v>Столешница АНТАРЕС без PF - Дуб Сонома светлый (3230/S) (3000*xxx*28-0U)</v>
          </cell>
          <cell r="EH61" t="str">
            <v>СА3230/S-38/xxx/0U</v>
          </cell>
          <cell r="EI61" t="str">
            <v>Столешница АНТАРЕС без PF - Дуб Сонома светлый (3230/S) (3000*xxx*38-0U)</v>
          </cell>
          <cell r="EJ61" t="str">
            <v>СА3230/S-28/xxx/1U</v>
          </cell>
          <cell r="EK61" t="str">
            <v>Столешница АНТАРЕС - Дуб Сонома светлый (3230/S) (3000*xxx*28-1U)</v>
          </cell>
          <cell r="EL61" t="str">
            <v>СА3230/S-38/xxx/1U</v>
          </cell>
          <cell r="EM61" t="str">
            <v>Столешница АНТАРЕС - Дуб Сонома светлый (3230/S) (3000*xxx*38-1U)</v>
          </cell>
          <cell r="EN61" t="str">
            <v>СА3230/S-28/xxx/2U</v>
          </cell>
          <cell r="EO61" t="str">
            <v>Столешница АНТАРЕС 2xPF- Дуб Сонома светлый (3230/S) (3000*xxx*28-2U)</v>
          </cell>
          <cell r="EP61" t="str">
            <v>СА3230/S-38/xxx/2U</v>
          </cell>
          <cell r="EQ61" t="str">
            <v>Столешница АНТАРЕС 2xPF - Дуб Сонома светлый (3230/S) (3000*xxx*38-2U)</v>
          </cell>
          <cell r="ER61" t="str">
            <v>СА3230/S-28/600/0U-2СТ</v>
          </cell>
          <cell r="ES61" t="str">
            <v>Столешница АНТАРЕС без PF - Дуб Сонома светлый (3230/S) (3000*600*28-0U/2х) / пластик с 2-х сторон</v>
          </cell>
          <cell r="ET61" t="str">
            <v>СА3230/S-38/600/0U-2СТ</v>
          </cell>
          <cell r="EU61" t="str">
            <v>Столешница АНТАРЕС без PF - Дуб Сонома светлый (3230/S) (3000*600*38-0U/2х) / пластик с 2-х сторон</v>
          </cell>
          <cell r="EV61" t="str">
            <v>СА3230/S-28/1200/0U-2СТ</v>
          </cell>
          <cell r="EW61" t="str">
            <v>Столешница АНТАРЕС без PF - Дуб Сонома светлый (3230/S) (3000*1200*28-0U/2х) / пластик с 2-х сторон</v>
          </cell>
          <cell r="EX61" t="str">
            <v>СА3230/S-28/1200/0U-2СТ</v>
          </cell>
          <cell r="EY61" t="str">
            <v>Столешница АНТАРЕС без PF - Дуб Сонома светлый (3230/S) (3000*1200*38-0U/2х) / пластик с 2-х сторон</v>
          </cell>
          <cell r="EZ61" t="str">
            <v>ФА3230/S-600/4</v>
          </cell>
          <cell r="FA61" t="str">
            <v>Пристенная панель АНТАРЕС - Дуб Сонома светлый (3230/S) (3000*600*4)</v>
          </cell>
          <cell r="FB61" t="str">
            <v>753230/S-32/СК</v>
          </cell>
          <cell r="FC61" t="str">
            <v>Кромка АНТАРЕС - Дуб Сонома светлый (3230/S) - 32 мм с/кл</v>
          </cell>
          <cell r="FD61" t="str">
            <v>753230/S-45/СК</v>
          </cell>
          <cell r="FE61" t="str">
            <v>Кромка АНТАРЕС - Дуб Сонома светлый (3230/S) - 45 мм с/кл</v>
          </cell>
          <cell r="FG61" t="str">
            <v>Клермон (2915/SL)</v>
          </cell>
          <cell r="FH61" t="str">
            <v>2915-</v>
          </cell>
          <cell r="FI61">
            <v>2</v>
          </cell>
          <cell r="FJ61" t="str">
            <v>Клермон</v>
          </cell>
          <cell r="FK61" t="str">
            <v>2915/SL</v>
          </cell>
          <cell r="FM61" t="str">
            <v>17/32915</v>
          </cell>
          <cell r="FN61" t="str">
            <v>С/32915-40/600/1U-30</v>
          </cell>
          <cell r="FO61" t="str">
            <v>Столешница СЛОТЕКС - Клермон (2915/SL) (3000*600*40-1U)</v>
          </cell>
          <cell r="FP61" t="str">
            <v>С/32915-40/600/1U-42</v>
          </cell>
          <cell r="FQ61" t="str">
            <v>Столешница СЛОТЕКС - Клермон (2915/SL) (4200*600*40-1U)</v>
          </cell>
          <cell r="FR61" t="str">
            <v>Ф/32915-600/10-30</v>
          </cell>
          <cell r="FS61" t="str">
            <v>Пристенная панель СЛОТЕКС - Клермон (2915/SL) (3000*600*10)</v>
          </cell>
          <cell r="FT61" t="str">
            <v>Ф/32915-600/10-42</v>
          </cell>
          <cell r="FU61" t="str">
            <v>Пристенная панель СЛОТЕКС - Клермон (2915/SL) (4200*600*10)</v>
          </cell>
          <cell r="FV61" t="str">
            <v>75/32915-42/СК</v>
          </cell>
          <cell r="FW61" t="str">
            <v>Кромка СЛОТЕКС - Клермон (2915/SL) - 42 мм с/кл</v>
          </cell>
        </row>
        <row r="62">
          <cell r="CK62" t="str">
            <v>ABS 42*1,5 - АНТАРЕС</v>
          </cell>
          <cell r="CL62" t="str">
            <v>КРОМКА_АНТАРЕС_42</v>
          </cell>
          <cell r="DM62" t="str">
            <v>Дуб Сонома темный (3231/S)</v>
          </cell>
          <cell r="DN62" t="str">
            <v>3231/S</v>
          </cell>
          <cell r="DO62">
            <v>2</v>
          </cell>
          <cell r="DP62" t="str">
            <v>Дуб Сонома темный</v>
          </cell>
          <cell r="DQ62">
            <v>1253</v>
          </cell>
          <cell r="DR62" t="str">
            <v>17/13231-М</v>
          </cell>
          <cell r="DT62" t="str">
            <v>СА3231/S-28/600/1U</v>
          </cell>
          <cell r="DU62" t="str">
            <v>Столешница АНТАРЕС - Дуб Сонома темный (3231/S) (3000*600*28-1U)</v>
          </cell>
          <cell r="DV62" t="str">
            <v>СА3231/S-38/600/1U</v>
          </cell>
          <cell r="DW62" t="str">
            <v>Столешница АНТАРЕС - Дуб Сонома темный (3231/S) (3000*600*38-1U)</v>
          </cell>
          <cell r="DX62" t="str">
            <v>СА3231/S-28/600/0U</v>
          </cell>
          <cell r="DY62" t="str">
            <v>Столешница АНТАРЕС без PF - Дуб Сонома темный (3231/S) (3000*600*28-0U)</v>
          </cell>
          <cell r="DZ62" t="str">
            <v>СА3231/S-38/600/0U</v>
          </cell>
          <cell r="EA62" t="str">
            <v>Столешница АНТАРЕС без PF - Дуб Сонома темный (3231/S) (3000*600*38-0U)</v>
          </cell>
          <cell r="EB62" t="str">
            <v>СА3231/S-28/950</v>
          </cell>
          <cell r="EC62" t="str">
            <v>УГОЛ АНТАРЕС - Дуб Сонома темный (3231/S) (950*950*28)</v>
          </cell>
          <cell r="ED62" t="str">
            <v>СА3231/S-38/950</v>
          </cell>
          <cell r="EE62" t="str">
            <v>УГОЛ АНТАРЕС - Дуб Сонома темный (3231/S) (950*950*38)</v>
          </cell>
          <cell r="EF62" t="str">
            <v>СА3231/S-28/xxx/0U</v>
          </cell>
          <cell r="EG62" t="str">
            <v>Столешница АНТАРЕС без PF - Дуб Сонома темный (3231/S) (3000*xxx*28-0U)</v>
          </cell>
          <cell r="EH62" t="str">
            <v>СА3231/S-38/xxx/0U</v>
          </cell>
          <cell r="EI62" t="str">
            <v>Столешница АНТАРЕС без PF - Дуб Сонома темный (3231/S) (3000*xxx*38-0U)</v>
          </cell>
          <cell r="EJ62" t="str">
            <v>СА3231/S-28/xxx/1U</v>
          </cell>
          <cell r="EK62" t="str">
            <v>Столешница АНТАРЕС - Дуб Сонома темный (3231/S) (3000*xxx*28-1U)</v>
          </cell>
          <cell r="EL62" t="str">
            <v>СА3231/S-38/xxx/1U</v>
          </cell>
          <cell r="EM62" t="str">
            <v>Столешница АНТАРЕС - Дуб Сонома темный (3231/S) (3000*xxx*38-1U)</v>
          </cell>
          <cell r="EN62" t="str">
            <v>СА3231/S-28/xxx/2U</v>
          </cell>
          <cell r="EO62" t="str">
            <v>Столешница АНТАРЕС 2xPF- Дуб Сонома темный (3231/S) (3000*xxx*28-2U)</v>
          </cell>
          <cell r="EP62" t="str">
            <v>СА3231/S-38/xxx/2U</v>
          </cell>
          <cell r="EQ62" t="str">
            <v>Столешница АНТАРЕС 2xPF - Дуб Сонома темный (3231/S) (3000*xxx*38-2U)</v>
          </cell>
          <cell r="ER62" t="str">
            <v>СА3231/S-28/600/0U-2СТ</v>
          </cell>
          <cell r="ES62" t="str">
            <v>Столешница АНТАРЕС без PF - Дуб Сонома темный (3231/S) (3000*600*28-0U/2х) / пластик с 2-х сторон</v>
          </cell>
          <cell r="ET62" t="str">
            <v>СА3231/S-38/600/0U-2СТ</v>
          </cell>
          <cell r="EU62" t="str">
            <v>Столешница АНТАРЕС без PF - Дуб Сонома темный (3231/S) (3000*600*38-0U/2х) / пластик с 2-х сторон</v>
          </cell>
          <cell r="EV62" t="str">
            <v>СА3231/S-28/1200/0U-2СТ</v>
          </cell>
          <cell r="EW62" t="str">
            <v>Столешница АНТАРЕС без PF - Дуб Сонома темный (3231/S) (3000*1200*28-0U/2х) / пластик с 2-х сторон</v>
          </cell>
          <cell r="EX62" t="str">
            <v>СА3231/S-28/1200/0U-2СТ</v>
          </cell>
          <cell r="EY62" t="str">
            <v>Столешница АНТАРЕС без PF - Дуб Сонома темный (3231/S) (3000*1200*38-0U/2х) / пластик с 2-х сторон</v>
          </cell>
          <cell r="EZ62" t="str">
            <v>ФА3231/S-600/4</v>
          </cell>
          <cell r="FA62" t="str">
            <v>Пристенная панель АНТАРЕС - Дуб Сонома темный (3231/S) (3000*600*4)</v>
          </cell>
          <cell r="FB62" t="str">
            <v>753231/S-32/СК</v>
          </cell>
          <cell r="FC62" t="str">
            <v>Кромка АНТАРЕС - Дуб Сонома темный (3231/S) - 32 мм с/кл</v>
          </cell>
          <cell r="FD62" t="str">
            <v>753231/S-45/СК</v>
          </cell>
          <cell r="FE62" t="str">
            <v>Кромка АНТАРЕС - Дуб Сонома темный (3231/S) - 45 мм с/кл</v>
          </cell>
          <cell r="FG62" t="str">
            <v>Ла Скала (2329/SO)</v>
          </cell>
          <cell r="FH62" t="str">
            <v>2329-</v>
          </cell>
          <cell r="FI62">
            <v>1</v>
          </cell>
          <cell r="FJ62" t="str">
            <v>Ла Скала</v>
          </cell>
          <cell r="FK62" t="str">
            <v>2329/SO</v>
          </cell>
          <cell r="FM62" t="str">
            <v>17/32329</v>
          </cell>
          <cell r="FN62" t="str">
            <v>С/32329-40/600/1U-30</v>
          </cell>
          <cell r="FO62" t="str">
            <v>Столешница СЛОТЕКС - Ла Скала (2329/SO) (3000*600*40-1U)</v>
          </cell>
          <cell r="FP62" t="str">
            <v>С/32329-40/600/1U-42</v>
          </cell>
          <cell r="FQ62" t="str">
            <v>Столешница СЛОТЕКС - Ла Скала (2329/SO) (4200*600*40-1U)</v>
          </cell>
          <cell r="FR62" t="str">
            <v>Ф/32329-600/10-30</v>
          </cell>
          <cell r="FS62" t="str">
            <v>Пристенная панель СЛОТЕКС - Ла Скала (2329/SO) (3000*600*10)</v>
          </cell>
          <cell r="FT62" t="str">
            <v>Ф/32329-600/10-42</v>
          </cell>
          <cell r="FU62" t="str">
            <v>Пристенная панель СЛОТЕКС - Ла Скала (2329/SO) (4200*600*10)</v>
          </cell>
          <cell r="FV62" t="str">
            <v>75/32329-42/СК</v>
          </cell>
          <cell r="FW62" t="str">
            <v>Кромка СЛОТЕКС - Ла Скала (2329/SO) - 42 мм с/кл</v>
          </cell>
        </row>
        <row r="63">
          <cell r="CK63" t="str">
            <v>ABS 43*1,5 - СЛОТЕКС</v>
          </cell>
          <cell r="CL63" t="str">
            <v>КРОМКА_СЛОТЕКС_43</v>
          </cell>
          <cell r="DM63" t="str">
            <v>Дуб соубери светлый (7141/Bw)</v>
          </cell>
          <cell r="DN63" t="str">
            <v>7141/Bw</v>
          </cell>
          <cell r="DO63">
            <v>2</v>
          </cell>
          <cell r="DP63" t="str">
            <v>Дуб соубери светлый</v>
          </cell>
          <cell r="DQ63">
            <v>151</v>
          </cell>
          <cell r="DT63" t="str">
            <v>СА7141/Bw-28/600/1U</v>
          </cell>
          <cell r="DU63" t="str">
            <v>Столешница АНТАРЕС - Дуб соубери светлый (7141/Bw) (3000*600*28-1U)</v>
          </cell>
          <cell r="DV63" t="str">
            <v>СА7141/Bw-38/600/1U</v>
          </cell>
          <cell r="DW63" t="str">
            <v>Столешница АНТАРЕС - Дуб соубери светлый (7141/Bw) (3000*600*38-1U)</v>
          </cell>
          <cell r="DX63" t="str">
            <v>СА7141/Bw-28/600/0U</v>
          </cell>
          <cell r="DY63" t="str">
            <v>Столешница АНТАРЕС без PF - Дуб соубери светлый (7141/Bw) (3000*600*28-0U)</v>
          </cell>
          <cell r="DZ63" t="str">
            <v>СА7141/Bw-38/600/0U</v>
          </cell>
          <cell r="EA63" t="str">
            <v>Столешница АНТАРЕС без PF - Дуб соубери светлый (7141/Bw) (3000*600*38-0U)</v>
          </cell>
          <cell r="EB63" t="str">
            <v>СА7141/Bw-28/950</v>
          </cell>
          <cell r="EC63" t="str">
            <v>УГОЛ АНТАРЕС - Дуб соубери светлый (7141/Bw) (950*950*28)</v>
          </cell>
          <cell r="ED63" t="str">
            <v>СА7141/Bw-38/950</v>
          </cell>
          <cell r="EE63" t="str">
            <v>УГОЛ АНТАРЕС - Дуб соубери светлый (7141/Bw) (950*950*38)</v>
          </cell>
          <cell r="EF63" t="str">
            <v>СА7141/Bw-28/xxx/0U</v>
          </cell>
          <cell r="EG63" t="str">
            <v>Столешница АНТАРЕС без PF - Дуб соубери светлый (7141/Bw) (3000*xxx*28-0U)</v>
          </cell>
          <cell r="EH63" t="str">
            <v>СА7141/Bw-38/xxx/0U</v>
          </cell>
          <cell r="EI63" t="str">
            <v>Столешница АНТАРЕС без PF - Дуб соубери светлый (7141/Bw) (3000*xxx*38-0U)</v>
          </cell>
          <cell r="EJ63" t="str">
            <v>СА7141/Bw-28/xxx/1U</v>
          </cell>
          <cell r="EK63" t="str">
            <v>Столешница АНТАРЕС - Дуб соубери светлый (7141/Bw) (3000*xxx*28-1U)</v>
          </cell>
          <cell r="EL63" t="str">
            <v>СА7141/Bw-38/xxx/1U</v>
          </cell>
          <cell r="EM63" t="str">
            <v>Столешница АНТАРЕС - Дуб соубери светлый (7141/Bw) (3000*xxx*38-1U)</v>
          </cell>
          <cell r="EN63" t="str">
            <v>СА7141/Bw-28/xxx/2U</v>
          </cell>
          <cell r="EO63" t="str">
            <v>Столешница АНТАРЕС 2xPF- Дуб соубери светлый (7141/Bw) (3000*xxx*28-2U)</v>
          </cell>
          <cell r="EP63" t="str">
            <v>СА7141/Bw-38/xxx/2U</v>
          </cell>
          <cell r="EQ63" t="str">
            <v>Столешница АНТАРЕС 2xPF - Дуб соубери светлый (7141/Bw) (3000*xxx*38-2U)</v>
          </cell>
          <cell r="ER63" t="str">
            <v>СА7141/Bw-28/600/0U-2СТ</v>
          </cell>
          <cell r="ES63" t="str">
            <v>Столешница АНТАРЕС без PF - Дуб соубери светлый (7141/Bw) (3000*600*28-0U/2х) / пластик с 2-х сторон</v>
          </cell>
          <cell r="ET63" t="str">
            <v>СА7141/Bw-38/600/0U-2СТ</v>
          </cell>
          <cell r="EU63" t="str">
            <v>Столешница АНТАРЕС без PF - Дуб соубери светлый (7141/Bw) (3000*600*38-0U/2х) / пластик с 2-х сторон</v>
          </cell>
          <cell r="EV63" t="str">
            <v>СА7141/Bw-28/1200/0U-2СТ</v>
          </cell>
          <cell r="EW63" t="str">
            <v>Столешница АНТАРЕС без PF - Дуб соубери светлый (7141/Bw) (3000*1200*28-0U/2х) / пластик с 2-х сторон</v>
          </cell>
          <cell r="EX63" t="str">
            <v>СА7141/Bw-28/1200/0U-2СТ</v>
          </cell>
          <cell r="EY63" t="str">
            <v>Столешница АНТАРЕС без PF - Дуб соубери светлый (7141/Bw) (3000*1200*38-0U/2х) / пластик с 2-х сторон</v>
          </cell>
          <cell r="EZ63" t="str">
            <v>ФА7141/Bw-600/4</v>
          </cell>
          <cell r="FA63" t="str">
            <v>Пристенная панель АНТАРЕС - Дуб соубери светлый (7141/Bw) (3000*600*4)</v>
          </cell>
          <cell r="FB63" t="str">
            <v>757141/Bw-32/СК</v>
          </cell>
          <cell r="FC63" t="str">
            <v>Кромка АНТАРЕС - Дуб соубери светлый (7141/Bw) - 32 мм с/кл</v>
          </cell>
          <cell r="FD63" t="str">
            <v>757141/Bw-45/СК</v>
          </cell>
          <cell r="FE63" t="str">
            <v>Кромка АНТАРЕС - Дуб соубери светлый (7141/Bw) - 45 мм с/кл</v>
          </cell>
          <cell r="FG63" t="str">
            <v>Ледяная искра белая  (5108/1)</v>
          </cell>
          <cell r="FH63" t="str">
            <v>5108-</v>
          </cell>
          <cell r="FI63">
            <v>3</v>
          </cell>
          <cell r="FJ63" t="str">
            <v xml:space="preserve">Ледяная искра белая </v>
          </cell>
          <cell r="FK63" t="str">
            <v>5108/1</v>
          </cell>
          <cell r="FM63" t="str">
            <v>17/35108</v>
          </cell>
          <cell r="FN63" t="str">
            <v>С/35108-40/600/1U-30</v>
          </cell>
          <cell r="FO63" t="str">
            <v>Столешница СЛОТЕКС - Ледяная искра белая  (5108/1) (3000*600*40-1U)</v>
          </cell>
          <cell r="FP63" t="str">
            <v>С/35108-40/600/1U-42</v>
          </cell>
          <cell r="FQ63" t="str">
            <v>Столешница СЛОТЕКС - Ледяная искра белая  (5108/1) (4200*600*40-1U)</v>
          </cell>
          <cell r="FR63" t="str">
            <v>Ф/35108-600/10-30</v>
          </cell>
          <cell r="FS63" t="str">
            <v>Пристенная панель СЛОТЕКС - Ледяная искра белая  (5108/1) (3000*600*10)</v>
          </cell>
          <cell r="FT63" t="str">
            <v>Ф/35108-600/10-42</v>
          </cell>
          <cell r="FU63" t="str">
            <v>Пристенная панель СЛОТЕКС - Ледяная искра белая  (5108/1) (4200*600*10)</v>
          </cell>
          <cell r="FV63" t="str">
            <v>75/35108-42/СК</v>
          </cell>
          <cell r="FW63" t="str">
            <v>Кромка СЛОТЕКС - Ледяная искра белая  (5108/1) - 42 мм с/кл</v>
          </cell>
        </row>
        <row r="64">
          <cell r="DM64" t="str">
            <v>Дуб соубери серый (7144/Sc)</v>
          </cell>
          <cell r="DN64" t="str">
            <v>7144/Sc</v>
          </cell>
          <cell r="DO64">
            <v>2</v>
          </cell>
          <cell r="DP64" t="str">
            <v>Дуб соубери серый</v>
          </cell>
          <cell r="DQ64">
            <v>150</v>
          </cell>
          <cell r="DT64" t="str">
            <v>СА7144/Sc-28/600/1U</v>
          </cell>
          <cell r="DU64" t="str">
            <v>Столешница АНТАРЕС - Дуб соубери серый (7144/Sc) (3000*600*28-1U)</v>
          </cell>
          <cell r="DV64" t="str">
            <v>СА7144/Sc-38/600/1U</v>
          </cell>
          <cell r="DW64" t="str">
            <v>Столешница АНТАРЕС - Дуб соубери серый (7144/Sc) (3000*600*38-1U)</v>
          </cell>
          <cell r="DX64" t="str">
            <v>СА7144/Sc-28/600/0U</v>
          </cell>
          <cell r="DY64" t="str">
            <v>Столешница АНТАРЕС без PF - Дуб соубери серый (7144/Sc) (3000*600*28-0U)</v>
          </cell>
          <cell r="DZ64" t="str">
            <v>СА7144/Sc-38/600/0U</v>
          </cell>
          <cell r="EA64" t="str">
            <v>Столешница АНТАРЕС без PF - Дуб соубери серый (7144/Sc) (3000*600*38-0U)</v>
          </cell>
          <cell r="EB64" t="str">
            <v>СА7144/Sc-28/950</v>
          </cell>
          <cell r="EC64" t="str">
            <v>УГОЛ АНТАРЕС - Дуб соубери серый (7144/Sc) (950*950*28)</v>
          </cell>
          <cell r="ED64" t="str">
            <v>СА7144/Sc-38/950</v>
          </cell>
          <cell r="EE64" t="str">
            <v>УГОЛ АНТАРЕС - Дуб соубери серый (7144/Sc) (950*950*38)</v>
          </cell>
          <cell r="EF64" t="str">
            <v>СА7144/Sc-28/xxx/0U</v>
          </cell>
          <cell r="EG64" t="str">
            <v>Столешница АНТАРЕС без PF - Дуб соубери серый (7144/Sc) (3000*xxx*28-0U)</v>
          </cell>
          <cell r="EH64" t="str">
            <v>СА7144/Sc-38/xxx/0U</v>
          </cell>
          <cell r="EI64" t="str">
            <v>Столешница АНТАРЕС без PF - Дуб соубери серый (7144/Sc) (3000*xxx*38-0U)</v>
          </cell>
          <cell r="EJ64" t="str">
            <v>СА7144/Sc-28/xxx/1U</v>
          </cell>
          <cell r="EK64" t="str">
            <v>Столешница АНТАРЕС - Дуб соубери серый (7144/Sc) (3000*xxx*28-1U)</v>
          </cell>
          <cell r="EL64" t="str">
            <v>СА7144/Sc-38/xxx/1U</v>
          </cell>
          <cell r="EM64" t="str">
            <v>Столешница АНТАРЕС - Дуб соубери серый (7144/Sc) (3000*xxx*38-1U)</v>
          </cell>
          <cell r="EN64" t="str">
            <v>СА7144/Sc-28/xxx/2U</v>
          </cell>
          <cell r="EO64" t="str">
            <v>Столешница АНТАРЕС 2xPF- Дуб соубери серый (7144/Sc) (3000*xxx*28-2U)</v>
          </cell>
          <cell r="EP64" t="str">
            <v>СА7144/Sc-38/xxx/2U</v>
          </cell>
          <cell r="EQ64" t="str">
            <v>Столешница АНТАРЕС 2xPF - Дуб соубери серый (7144/Sc) (3000*xxx*38-2U)</v>
          </cell>
          <cell r="ER64" t="str">
            <v>СА7144/Sc-28/600/0U-2СТ</v>
          </cell>
          <cell r="ES64" t="str">
            <v>Столешница АНТАРЕС без PF - Дуб соубери серый (7144/Sc) (3000*600*28-0U/2х) / пластик с 2-х сторон</v>
          </cell>
          <cell r="ET64" t="str">
            <v>СА7144/Sc-38/600/0U-2СТ</v>
          </cell>
          <cell r="EU64" t="str">
            <v>Столешница АНТАРЕС без PF - Дуб соубери серый (7144/Sc) (3000*600*38-0U/2х) / пластик с 2-х сторон</v>
          </cell>
          <cell r="EV64" t="str">
            <v>СА7144/Sc-28/1200/0U-2СТ</v>
          </cell>
          <cell r="EW64" t="str">
            <v>Столешница АНТАРЕС без PF - Дуб соубери серый (7144/Sc) (3000*1200*28-0U/2х) / пластик с 2-х сторон</v>
          </cell>
          <cell r="EX64" t="str">
            <v>СА7144/Sc-28/1200/0U-2СТ</v>
          </cell>
          <cell r="EY64" t="str">
            <v>Столешница АНТАРЕС без PF - Дуб соубери серый (7144/Sc) (3000*1200*38-0U/2х) / пластик с 2-х сторон</v>
          </cell>
          <cell r="EZ64" t="str">
            <v>ФА7144/Sc-600/4</v>
          </cell>
          <cell r="FA64" t="str">
            <v>Пристенная панель АНТАРЕС - Дуб соубери серый (7144/Sc) (3000*600*4)</v>
          </cell>
          <cell r="FB64" t="str">
            <v>757144/Sc-32/СК</v>
          </cell>
          <cell r="FC64" t="str">
            <v>Кромка АНТАРЕС - Дуб соубери серый (7144/Sc) - 32 мм с/кл</v>
          </cell>
          <cell r="FD64" t="str">
            <v>757144/Sc-45/СК</v>
          </cell>
          <cell r="FE64" t="str">
            <v>Кромка АНТАРЕС - Дуб соубери серый (7144/Sc) - 45 мм с/кл</v>
          </cell>
          <cell r="FG64" t="str">
            <v>Ледяная искра темная  (5109/1)</v>
          </cell>
          <cell r="FH64" t="str">
            <v>5109-</v>
          </cell>
          <cell r="FI64">
            <v>3</v>
          </cell>
          <cell r="FJ64" t="str">
            <v xml:space="preserve">Ледяная искра темная </v>
          </cell>
          <cell r="FK64" t="str">
            <v>5109/1</v>
          </cell>
          <cell r="FM64" t="str">
            <v>17/35109</v>
          </cell>
          <cell r="FN64" t="str">
            <v>С/35109-40/600/1U-30</v>
          </cell>
          <cell r="FO64" t="str">
            <v>Столешница СЛОТЕКС - Ледяная искра темная  (5109/1) (3000*600*40-1U)</v>
          </cell>
          <cell r="FP64" t="str">
            <v>С/35109-40/600/1U-42</v>
          </cell>
          <cell r="FQ64" t="str">
            <v>Столешница СЛОТЕКС - Ледяная искра темная  (5109/1) (4200*600*40-1U)</v>
          </cell>
          <cell r="FR64" t="str">
            <v>Ф/35109-600/10-30</v>
          </cell>
          <cell r="FS64" t="str">
            <v>Пристенная панель СЛОТЕКС - Ледяная искра темная  (5109/1) (3000*600*10)</v>
          </cell>
          <cell r="FT64" t="str">
            <v>Ф/35109-600/10-42</v>
          </cell>
          <cell r="FU64" t="str">
            <v>Пристенная панель СЛОТЕКС - Ледяная искра темная  (5109/1) (4200*600*10)</v>
          </cell>
          <cell r="FV64" t="str">
            <v>75/35109-42/СК</v>
          </cell>
          <cell r="FW64" t="str">
            <v>Кромка СЛОТЕКС - Ледяная искра темная  (5109/1) - 42 мм с/кл</v>
          </cell>
        </row>
        <row r="65">
          <cell r="DM65" t="str">
            <v>Дуб соубери темный (7142/Bw)</v>
          </cell>
          <cell r="DN65" t="str">
            <v>7142/Bw</v>
          </cell>
          <cell r="DO65">
            <v>2</v>
          </cell>
          <cell r="DP65" t="str">
            <v>Дуб соубери темный</v>
          </cell>
          <cell r="DQ65">
            <v>1347</v>
          </cell>
          <cell r="DT65" t="str">
            <v>СА7142/Bw-28/600/1U</v>
          </cell>
          <cell r="DU65" t="str">
            <v>Столешница АНТАРЕС - Дуб соубери темный (7142/Bw) (3000*600*28-1U)</v>
          </cell>
          <cell r="DV65" t="str">
            <v>СА7142/Bw-38/600/1U</v>
          </cell>
          <cell r="DW65" t="str">
            <v>Столешница АНТАРЕС - Дуб соубери темный (7142/Bw) (3000*600*38-1U)</v>
          </cell>
          <cell r="DX65" t="str">
            <v>СА7142/Bw-28/600/0U</v>
          </cell>
          <cell r="DY65" t="str">
            <v>Столешница АНТАРЕС без PF - Дуб соубери темный (7142/Bw) (3000*600*28-0U)</v>
          </cell>
          <cell r="DZ65" t="str">
            <v>СА7142/Bw-38/600/0U</v>
          </cell>
          <cell r="EA65" t="str">
            <v>Столешница АНТАРЕС без PF - Дуб соубери темный (7142/Bw) (3000*600*38-0U)</v>
          </cell>
          <cell r="EB65" t="str">
            <v>СА7142/Bw-28/950</v>
          </cell>
          <cell r="EC65" t="str">
            <v>УГОЛ АНТАРЕС - Дуб соубери темный (7142/Bw) (950*950*28)</v>
          </cell>
          <cell r="ED65" t="str">
            <v>СА7142/Bw-38/950</v>
          </cell>
          <cell r="EE65" t="str">
            <v>УГОЛ АНТАРЕС - Дуб соубери темный (7142/Bw) (950*950*38)</v>
          </cell>
          <cell r="EF65" t="str">
            <v>СА7142/Bw-28/xxx/0U</v>
          </cell>
          <cell r="EG65" t="str">
            <v>Столешница АНТАРЕС без PF - Дуб соубери темный (7142/Bw) (3000*xxx*28-0U)</v>
          </cell>
          <cell r="EH65" t="str">
            <v>СА7142/Bw-38/xxx/0U</v>
          </cell>
          <cell r="EI65" t="str">
            <v>Столешница АНТАРЕС без PF - Дуб соубери темный (7142/Bw) (3000*xxx*38-0U)</v>
          </cell>
          <cell r="EJ65" t="str">
            <v>СА7142/Bw-28/xxx/1U</v>
          </cell>
          <cell r="EK65" t="str">
            <v>Столешница АНТАРЕС - Дуб соубери темный (7142/Bw) (3000*xxx*28-1U)</v>
          </cell>
          <cell r="EL65" t="str">
            <v>СА7142/Bw-38/xxx/1U</v>
          </cell>
          <cell r="EM65" t="str">
            <v>Столешница АНТАРЕС - Дуб соубери темный (7142/Bw) (3000*xxx*38-1U)</v>
          </cell>
          <cell r="EN65" t="str">
            <v>СА7142/Bw-28/xxx/2U</v>
          </cell>
          <cell r="EO65" t="str">
            <v>Столешница АНТАРЕС 2xPF- Дуб соубери темный (7142/Bw) (3000*xxx*28-2U)</v>
          </cell>
          <cell r="EP65" t="str">
            <v>СА7142/Bw-38/xxx/2U</v>
          </cell>
          <cell r="EQ65" t="str">
            <v>Столешница АНТАРЕС 2xPF - Дуб соубери темный (7142/Bw) (3000*xxx*38-2U)</v>
          </cell>
          <cell r="ER65" t="str">
            <v>СА7142/Bw-28/600/0U-2СТ</v>
          </cell>
          <cell r="ES65" t="str">
            <v>Столешница АНТАРЕС без PF - Дуб соубери темный (7142/Bw) (3000*600*28-0U/2х) / пластик с 2-х сторон</v>
          </cell>
          <cell r="ET65" t="str">
            <v>СА7142/Bw-38/600/0U-2СТ</v>
          </cell>
          <cell r="EU65" t="str">
            <v>Столешница АНТАРЕС без PF - Дуб соубери темный (7142/Bw) (3000*600*38-0U/2х) / пластик с 2-х сторон</v>
          </cell>
          <cell r="EV65" t="str">
            <v>СА7142/Bw-28/1200/0U-2СТ</v>
          </cell>
          <cell r="EW65" t="str">
            <v>Столешница АНТАРЕС без PF - Дуб соубери темный (7142/Bw) (3000*1200*28-0U/2х) / пластик с 2-х сторон</v>
          </cell>
          <cell r="EX65" t="str">
            <v>СА7142/Bw-28/1200/0U-2СТ</v>
          </cell>
          <cell r="EY65" t="str">
            <v>Столешница АНТАРЕС без PF - Дуб соубери темный (7142/Bw) (3000*1200*38-0U/2х) / пластик с 2-х сторон</v>
          </cell>
          <cell r="EZ65" t="str">
            <v>ФА7142/Bw-600/4</v>
          </cell>
          <cell r="FA65" t="str">
            <v>Пристенная панель АНТАРЕС - Дуб соубери темный (7142/Bw) (3000*600*4)</v>
          </cell>
          <cell r="FB65" t="str">
            <v>757142/Bw-32/СК</v>
          </cell>
          <cell r="FC65" t="str">
            <v>Кромка АНТАРЕС - Дуб соубери темный (7142/Bw) - 32 мм с/кл</v>
          </cell>
          <cell r="FD65" t="str">
            <v>757142/Bw-45/СК</v>
          </cell>
          <cell r="FE65" t="str">
            <v>Кромка АНТАРЕС - Дуб соубери темный (7142/Bw) - 45 мм с/кл</v>
          </cell>
          <cell r="FG65" t="str">
            <v>Лофт (5012/Bst)</v>
          </cell>
          <cell r="FH65" t="str">
            <v>5012-</v>
          </cell>
          <cell r="FI65">
            <v>1</v>
          </cell>
          <cell r="FJ65" t="str">
            <v>Лофт</v>
          </cell>
          <cell r="FK65" t="str">
            <v>5012/Bst</v>
          </cell>
          <cell r="FM65" t="str">
            <v>17/35012</v>
          </cell>
          <cell r="FN65" t="str">
            <v>С/35012-40/600/1U-30</v>
          </cell>
          <cell r="FO65" t="str">
            <v>Столешница СЛОТЕКС - Лофт (5012/Bst) (3000*600*40-1U)</v>
          </cell>
          <cell r="FP65" t="str">
            <v>С/35012-40/600/1U-42</v>
          </cell>
          <cell r="FQ65" t="str">
            <v>Столешница СЛОТЕКС - Лофт (5012/Bst) (4200*600*40-1U)</v>
          </cell>
          <cell r="FR65" t="str">
            <v>Ф/35012-600/10-30</v>
          </cell>
          <cell r="FS65" t="str">
            <v>Пристенная панель СЛОТЕКС - Лофт (5012/Bst) (3000*600*10)</v>
          </cell>
          <cell r="FT65" t="str">
            <v>Ф/35012-600/10-42</v>
          </cell>
          <cell r="FU65" t="str">
            <v>Пристенная панель СЛОТЕКС - Лофт (5012/Bst) (4200*600*10)</v>
          </cell>
          <cell r="FV65" t="str">
            <v>75/35012-42/СК</v>
          </cell>
          <cell r="FW65" t="str">
            <v>Кромка СЛОТЕКС - Лофт (5012/Bst) - 42 мм с/кл</v>
          </cell>
        </row>
        <row r="66">
          <cell r="DM66" t="str">
            <v>Дуб французский (3259/7)</v>
          </cell>
          <cell r="DN66" t="str">
            <v>3259/7</v>
          </cell>
          <cell r="DO66">
            <v>2</v>
          </cell>
          <cell r="DP66" t="str">
            <v>Дуб французский</v>
          </cell>
          <cell r="DQ66">
            <v>1389</v>
          </cell>
          <cell r="DR66" t="str">
            <v>17/13259-М</v>
          </cell>
          <cell r="DT66" t="str">
            <v>СА3259/7-28/600/1U</v>
          </cell>
          <cell r="DU66" t="str">
            <v>Столешница АНТАРЕС - Дуб французский (3259/7) (3000*600*28-1U)</v>
          </cell>
          <cell r="DV66" t="str">
            <v>СА3259/7-38/600/1U</v>
          </cell>
          <cell r="DW66" t="str">
            <v>Столешница АНТАРЕС - Дуб французский (3259/7) (3000*600*38-1U)</v>
          </cell>
          <cell r="DX66" t="str">
            <v>СА3259/7-28/600/0U</v>
          </cell>
          <cell r="DY66" t="str">
            <v>Столешница АНТАРЕС без PF - Дуб французский (3259/7) (3000*600*28-0U)</v>
          </cell>
          <cell r="DZ66" t="str">
            <v>СА3259/7-38/600/0U</v>
          </cell>
          <cell r="EA66" t="str">
            <v>Столешница АНТАРЕС без PF - Дуб французский (3259/7) (3000*600*38-0U)</v>
          </cell>
          <cell r="EB66" t="str">
            <v>СА3259/7-28/950</v>
          </cell>
          <cell r="EC66" t="str">
            <v>УГОЛ АНТАРЕС - Дуб французский (3259/7) (950*950*28)</v>
          </cell>
          <cell r="ED66" t="str">
            <v>СА3259/7-38/950</v>
          </cell>
          <cell r="EE66" t="str">
            <v>УГОЛ АНТАРЕС - Дуб французский (3259/7) (950*950*38)</v>
          </cell>
          <cell r="EF66" t="str">
            <v>СА3259/7-28/xxx/0U</v>
          </cell>
          <cell r="EG66" t="str">
            <v>Столешница АНТАРЕС без PF - Дуб французский (3259/7) (3000*xxx*28-0U)</v>
          </cell>
          <cell r="EH66" t="str">
            <v>СА3259/7-38/xxx/0U</v>
          </cell>
          <cell r="EI66" t="str">
            <v>Столешница АНТАРЕС без PF - Дуб французский (3259/7) (3000*xxx*38-0U)</v>
          </cell>
          <cell r="EJ66" t="str">
            <v>СА3259/7-28/xxx/1U</v>
          </cell>
          <cell r="EK66" t="str">
            <v>Столешница АНТАРЕС - Дуб французский (3259/7) (3000*xxx*28-1U)</v>
          </cell>
          <cell r="EL66" t="str">
            <v>СА3259/7-38/xxx/1U</v>
          </cell>
          <cell r="EM66" t="str">
            <v>Столешница АНТАРЕС - Дуб французский (3259/7) (3000*xxx*38-1U)</v>
          </cell>
          <cell r="EN66" t="str">
            <v>СА3259/7-28/xxx/2U</v>
          </cell>
          <cell r="EO66" t="str">
            <v>Столешница АНТАРЕС 2xPF- Дуб французский (3259/7) (3000*xxx*28-2U)</v>
          </cell>
          <cell r="EP66" t="str">
            <v>СА3259/7-38/xxx/2U</v>
          </cell>
          <cell r="EQ66" t="str">
            <v>Столешница АНТАРЕС 2xPF - Дуб французский (3259/7) (3000*xxx*38-2U)</v>
          </cell>
          <cell r="ER66" t="str">
            <v>СА3259/7-28/600/0U-2СТ</v>
          </cell>
          <cell r="ES66" t="str">
            <v>Столешница АНТАРЕС без PF - Дуб французский (3259/7) (3000*600*28-0U/2х) / пластик с 2-х сторон</v>
          </cell>
          <cell r="ET66" t="str">
            <v>СА3259/7-38/600/0U-2СТ</v>
          </cell>
          <cell r="EU66" t="str">
            <v>Столешница АНТАРЕС без PF - Дуб французский (3259/7) (3000*600*38-0U/2х) / пластик с 2-х сторон</v>
          </cell>
          <cell r="EV66" t="str">
            <v>СА3259/7-28/1200/0U-2СТ</v>
          </cell>
          <cell r="EW66" t="str">
            <v>Столешница АНТАРЕС без PF - Дуб французский (3259/7) (3000*1200*28-0U/2х) / пластик с 2-х сторон</v>
          </cell>
          <cell r="EX66" t="str">
            <v>СА3259/7-28/1200/0U-2СТ</v>
          </cell>
          <cell r="EY66" t="str">
            <v>Столешница АНТАРЕС без PF - Дуб французский (3259/7) (3000*1200*38-0U/2х) / пластик с 2-х сторон</v>
          </cell>
          <cell r="EZ66" t="str">
            <v>ФА3259/7-600/4</v>
          </cell>
          <cell r="FA66" t="str">
            <v>Пристенная панель АНТАРЕС - Дуб французский (3259/7) (3000*600*4)</v>
          </cell>
          <cell r="FB66" t="str">
            <v>753259/7-32/СК</v>
          </cell>
          <cell r="FC66" t="str">
            <v>Кромка АНТАРЕС - Дуб французский (3259/7) - 32 мм с/кл</v>
          </cell>
          <cell r="FD66" t="str">
            <v>753259/7-45/СК</v>
          </cell>
          <cell r="FE66" t="str">
            <v>Кромка АНТАРЕС - Дуб французский (3259/7) - 45 мм с/кл</v>
          </cell>
          <cell r="FG66" t="str">
            <v>Мадейра светлая (2047/Sc )</v>
          </cell>
          <cell r="FH66" t="str">
            <v>2047-</v>
          </cell>
          <cell r="FI66">
            <v>2</v>
          </cell>
          <cell r="FJ66" t="str">
            <v>Мадейра светлая</v>
          </cell>
          <cell r="FK66" t="str">
            <v xml:space="preserve">2047/Sc </v>
          </cell>
          <cell r="FL66" t="str">
            <v>7212047/RPL</v>
          </cell>
          <cell r="FM66" t="str">
            <v>17/32047</v>
          </cell>
          <cell r="FN66" t="str">
            <v>С/32047-40/600/1U-30</v>
          </cell>
          <cell r="FO66" t="str">
            <v>Столешница СЛОТЕКС - Мадейра светлая (2047/Sc ) (3000*600*40-1U)</v>
          </cell>
          <cell r="FP66" t="str">
            <v>С/32047-40/600/1U-42</v>
          </cell>
          <cell r="FQ66" t="str">
            <v>Столешница СЛОТЕКС - Мадейра светлая (2047/Sc ) (4200*600*40-1U)</v>
          </cell>
          <cell r="FR66" t="str">
            <v>Ф/32047-600/10-30</v>
          </cell>
          <cell r="FS66" t="str">
            <v>Пристенная панель СЛОТЕКС - Мадейра светлая (2047/Sc ) (3000*600*10)</v>
          </cell>
          <cell r="FT66" t="str">
            <v>Ф/32047-600/10-42</v>
          </cell>
          <cell r="FU66" t="str">
            <v>Пристенная панель СЛОТЕКС - Мадейра светлая (2047/Sc ) (4200*600*10)</v>
          </cell>
          <cell r="FV66" t="str">
            <v>75/32047-42/СК</v>
          </cell>
          <cell r="FW66" t="str">
            <v>Кромка СЛОТЕКС - Мадейра светлая (2047/Sc ) - 42 мм с/кл</v>
          </cell>
        </row>
        <row r="67">
          <cell r="DM67" t="str">
            <v>Дуглас светлый (3842/M)</v>
          </cell>
          <cell r="DN67" t="str">
            <v>3842/M</v>
          </cell>
          <cell r="DO67">
            <v>2</v>
          </cell>
          <cell r="DP67" t="str">
            <v>Дуглас светлый</v>
          </cell>
          <cell r="DQ67">
            <v>1237</v>
          </cell>
          <cell r="DR67" t="str">
            <v>17/13842-М</v>
          </cell>
          <cell r="DT67" t="str">
            <v>СА3842/M-28/600/1U</v>
          </cell>
          <cell r="DU67" t="str">
            <v>Столешница АНТАРЕС - Дуглас светлый (3842/M) (3000*600*28-1U)</v>
          </cell>
          <cell r="DV67" t="str">
            <v>СА3842/M-38/600/1U</v>
          </cell>
          <cell r="DW67" t="str">
            <v>Столешница АНТАРЕС - Дуглас светлый (3842/M) (3000*600*38-1U)</v>
          </cell>
          <cell r="DX67" t="str">
            <v>СА3842/M-28/600/0U</v>
          </cell>
          <cell r="DY67" t="str">
            <v>Столешница АНТАРЕС без PF - Дуглас светлый (3842/M) (3000*600*28-0U)</v>
          </cell>
          <cell r="DZ67" t="str">
            <v>СА3842/M-38/600/0U</v>
          </cell>
          <cell r="EA67" t="str">
            <v>Столешница АНТАРЕС без PF - Дуглас светлый (3842/M) (3000*600*38-0U)</v>
          </cell>
          <cell r="EB67" t="str">
            <v>СА3842/M-28/950</v>
          </cell>
          <cell r="EC67" t="str">
            <v>УГОЛ АНТАРЕС - Дуглас светлый (3842/M) (950*950*28)</v>
          </cell>
          <cell r="ED67" t="str">
            <v>СА3842/M-38/950</v>
          </cell>
          <cell r="EE67" t="str">
            <v>УГОЛ АНТАРЕС - Дуглас светлый (3842/M) (950*950*38)</v>
          </cell>
          <cell r="EF67" t="str">
            <v>СА3842/M-28/xxx/0U</v>
          </cell>
          <cell r="EG67" t="str">
            <v>Столешница АНТАРЕС без PF - Дуглас светлый (3842/M) (3000*xxx*28-0U)</v>
          </cell>
          <cell r="EH67" t="str">
            <v>СА3842/M-38/xxx/0U</v>
          </cell>
          <cell r="EI67" t="str">
            <v>Столешница АНТАРЕС без PF - Дуглас светлый (3842/M) (3000*xxx*38-0U)</v>
          </cell>
          <cell r="EJ67" t="str">
            <v>СА3842/M-28/xxx/1U</v>
          </cell>
          <cell r="EK67" t="str">
            <v>Столешница АНТАРЕС - Дуглас светлый (3842/M) (3000*xxx*28-1U)</v>
          </cell>
          <cell r="EL67" t="str">
            <v>СА3842/M-38/xxx/1U</v>
          </cell>
          <cell r="EM67" t="str">
            <v>Столешница АНТАРЕС - Дуглас светлый (3842/M) (3000*xxx*38-1U)</v>
          </cell>
          <cell r="EN67" t="str">
            <v>СА3842/M-28/xxx/2U</v>
          </cell>
          <cell r="EO67" t="str">
            <v>Столешница АНТАРЕС 2xPF- Дуглас светлый (3842/M) (3000*xxx*28-2U)</v>
          </cell>
          <cell r="EP67" t="str">
            <v>СА3842/M-38/xxx/2U</v>
          </cell>
          <cell r="EQ67" t="str">
            <v>Столешница АНТАРЕС 2xPF - Дуглас светлый (3842/M) (3000*xxx*38-2U)</v>
          </cell>
          <cell r="ER67" t="str">
            <v>СА3842/M-28/600/0U-2СТ</v>
          </cell>
          <cell r="ES67" t="str">
            <v>Столешница АНТАРЕС без PF - Дуглас светлый (3842/M) (3000*600*28-0U/2х) / пластик с 2-х сторон</v>
          </cell>
          <cell r="ET67" t="str">
            <v>СА3842/M-38/600/0U-2СТ</v>
          </cell>
          <cell r="EU67" t="str">
            <v>Столешница АНТАРЕС без PF - Дуглас светлый (3842/M) (3000*600*38-0U/2х) / пластик с 2-х сторон</v>
          </cell>
          <cell r="EV67" t="str">
            <v>СА3842/M-28/1200/0U-2СТ</v>
          </cell>
          <cell r="EW67" t="str">
            <v>Столешница АНТАРЕС без PF - Дуглас светлый (3842/M) (3000*1200*28-0U/2х) / пластик с 2-х сторон</v>
          </cell>
          <cell r="EX67" t="str">
            <v>СА3842/M-28/1200/0U-2СТ</v>
          </cell>
          <cell r="EY67" t="str">
            <v>Столешница АНТАРЕС без PF - Дуглас светлый (3842/M) (3000*1200*38-0U/2х) / пластик с 2-х сторон</v>
          </cell>
          <cell r="EZ67" t="str">
            <v>ФА3842/M-600/4</v>
          </cell>
          <cell r="FA67" t="str">
            <v>Пристенная панель АНТАРЕС - Дуглас светлый (3842/M) (3000*600*4)</v>
          </cell>
          <cell r="FB67" t="str">
            <v>753842/M-32/СК</v>
          </cell>
          <cell r="FC67" t="str">
            <v>Кромка АНТАРЕС - Дуглас светлый (3842/M) - 32 мм с/кл</v>
          </cell>
          <cell r="FD67" t="str">
            <v>753842/M-45/СК</v>
          </cell>
          <cell r="FE67" t="str">
            <v>Кромка АНТАРЕС - Дуглас светлый (3842/M) - 45 мм с/кл</v>
          </cell>
          <cell r="FG67" t="str">
            <v>Марино (2631/7)</v>
          </cell>
          <cell r="FH67" t="str">
            <v>2631-</v>
          </cell>
          <cell r="FI67">
            <v>1</v>
          </cell>
          <cell r="FJ67" t="str">
            <v>Марино</v>
          </cell>
          <cell r="FK67" t="str">
            <v>2631/7</v>
          </cell>
          <cell r="FL67" t="str">
            <v>7212631/RPL</v>
          </cell>
          <cell r="FM67" t="str">
            <v>17/32631</v>
          </cell>
          <cell r="FN67" t="str">
            <v>С/32631-40/600/1U-30</v>
          </cell>
          <cell r="FO67" t="str">
            <v>Столешница СЛОТЕКС - Марино (2631/7) (3000*600*40-1U)</v>
          </cell>
          <cell r="FP67" t="str">
            <v>С/32631-40/600/1U-42</v>
          </cell>
          <cell r="FQ67" t="str">
            <v>Столешница СЛОТЕКС - Марино (2631/7) (4200*600*40-1U)</v>
          </cell>
          <cell r="FR67" t="str">
            <v>Ф/32631-600/10-30</v>
          </cell>
          <cell r="FS67" t="str">
            <v>Пристенная панель СЛОТЕКС - Марино (2631/7) (3000*600*10)</v>
          </cell>
          <cell r="FT67" t="str">
            <v>Ф/32631-600/10-42</v>
          </cell>
          <cell r="FU67" t="str">
            <v>Пристенная панель СЛОТЕКС - Марино (2631/7) (4200*600*10)</v>
          </cell>
          <cell r="FV67" t="str">
            <v>75/32631-42/СК</v>
          </cell>
          <cell r="FW67" t="str">
            <v>Кромка СЛОТЕКС - Марино (2631/7) - 42 мм с/кл</v>
          </cell>
        </row>
        <row r="68">
          <cell r="DM68" t="str">
            <v>Ипанема (2059)</v>
          </cell>
          <cell r="DN68">
            <v>2059</v>
          </cell>
          <cell r="DO68">
            <v>2</v>
          </cell>
          <cell r="DP68" t="str">
            <v>Ипанема</v>
          </cell>
          <cell r="DQ68">
            <v>1419</v>
          </cell>
          <cell r="DT68" t="str">
            <v>СА2059-28/600/1U</v>
          </cell>
          <cell r="DU68" t="str">
            <v>Столешница АНТАРЕС - Ипанема (2059) (3000*600*28-1U)</v>
          </cell>
          <cell r="DV68" t="str">
            <v>СА2059-38/600/1U</v>
          </cell>
          <cell r="DW68" t="str">
            <v>Столешница АНТАРЕС - Ипанема (2059) (3000*600*38-1U)</v>
          </cell>
          <cell r="DX68" t="str">
            <v>СА2059-28/600/0U</v>
          </cell>
          <cell r="DY68" t="str">
            <v>Столешница АНТАРЕС без PF - Ипанема (2059) (3000*600*28-0U)</v>
          </cell>
          <cell r="DZ68" t="str">
            <v>СА2059-38/600/0U</v>
          </cell>
          <cell r="EA68" t="str">
            <v>Столешница АНТАРЕС без PF - Ипанема (2059) (3000*600*38-0U)</v>
          </cell>
          <cell r="EB68" t="str">
            <v>СА2059-28/950</v>
          </cell>
          <cell r="EC68" t="str">
            <v>УГОЛ АНТАРЕС - Ипанема (2059) (950*950*28)</v>
          </cell>
          <cell r="ED68" t="str">
            <v>СА2059-38/950</v>
          </cell>
          <cell r="EE68" t="str">
            <v>УГОЛ АНТАРЕС - Ипанема (2059) (950*950*38)</v>
          </cell>
          <cell r="EF68" t="str">
            <v>СА2059-28/xxx/0U</v>
          </cell>
          <cell r="EG68" t="str">
            <v>Столешница АНТАРЕС без PF - Ипанема (2059) (3000*xxx*28-0U)</v>
          </cell>
          <cell r="EH68" t="str">
            <v>СА2059-38/xxx/0U</v>
          </cell>
          <cell r="EI68" t="str">
            <v>Столешница АНТАРЕС без PF - Ипанема (2059) (3000*xxx*38-0U)</v>
          </cell>
          <cell r="EJ68" t="str">
            <v>СА2059-28/xxx/1U</v>
          </cell>
          <cell r="EK68" t="str">
            <v>Столешница АНТАРЕС - Ипанема (2059) (3000*xxx*28-1U)</v>
          </cell>
          <cell r="EL68" t="str">
            <v>СА2059-38/xxx/1U</v>
          </cell>
          <cell r="EM68" t="str">
            <v>Столешница АНТАРЕС - Ипанема (2059) (3000*xxx*38-1U)</v>
          </cell>
          <cell r="EN68" t="str">
            <v>СА2059-28/xxx/2U</v>
          </cell>
          <cell r="EO68" t="str">
            <v>Столешница АНТАРЕС 2xPF- Ипанема (2059) (3000*xxx*28-2U)</v>
          </cell>
          <cell r="EP68" t="str">
            <v>СА2059-38/xxx/2U</v>
          </cell>
          <cell r="EQ68" t="str">
            <v>Столешница АНТАРЕС 2xPF - Ипанема (2059) (3000*xxx*38-2U)</v>
          </cell>
          <cell r="ER68" t="str">
            <v>СА2059-28/600/0U-2СТ</v>
          </cell>
          <cell r="ES68" t="str">
            <v>Столешница АНТАРЕС без PF - Ипанема (2059) (3000*600*28-0U/2х) / пластик с 2-х сторон</v>
          </cell>
          <cell r="ET68" t="str">
            <v>СА2059-38/600/0U-2СТ</v>
          </cell>
          <cell r="EU68" t="str">
            <v>Столешница АНТАРЕС без PF - Ипанема (2059) (3000*600*38-0U/2х) / пластик с 2-х сторон</v>
          </cell>
          <cell r="EV68" t="str">
            <v>СА2059-28/1200/0U-2СТ</v>
          </cell>
          <cell r="EW68" t="str">
            <v>Столешница АНТАРЕС без PF - Ипанема (2059) (3000*1200*28-0U/2х) / пластик с 2-х сторон</v>
          </cell>
          <cell r="EX68" t="str">
            <v>СА2059-28/1200/0U-2СТ</v>
          </cell>
          <cell r="EY68" t="str">
            <v>Столешница АНТАРЕС без PF - Ипанема (2059) (3000*1200*38-0U/2х) / пластик с 2-х сторон</v>
          </cell>
          <cell r="EZ68" t="str">
            <v>ФА2059-600/4</v>
          </cell>
          <cell r="FA68" t="str">
            <v>Пристенная панель АНТАРЕС - Ипанема (2059) (3000*600*4)</v>
          </cell>
          <cell r="FB68" t="str">
            <v>752059-32/СК</v>
          </cell>
          <cell r="FC68" t="str">
            <v>Кромка АНТАРЕС - Ипанема (2059) - 32 мм с/кл</v>
          </cell>
          <cell r="FD68" t="str">
            <v>752059-45/СК</v>
          </cell>
          <cell r="FE68" t="str">
            <v>Кромка АНТАРЕС - Ипанема (2059) - 45 мм с/кл</v>
          </cell>
          <cell r="FG68" t="str">
            <v>Молокай (7191/Rw)</v>
          </cell>
          <cell r="FH68" t="str">
            <v>7191-</v>
          </cell>
          <cell r="FI68">
            <v>1</v>
          </cell>
          <cell r="FJ68" t="str">
            <v>Молокай</v>
          </cell>
          <cell r="FK68" t="str">
            <v>7191/Rw</v>
          </cell>
          <cell r="FL68" t="str">
            <v>7217191/RPL</v>
          </cell>
          <cell r="FN68" t="str">
            <v>С/37191-40/600/1U-30</v>
          </cell>
          <cell r="FO68" t="str">
            <v>Столешница СЛОТЕКС - Молокай (7191/Rw) (3000*600*40-1U)</v>
          </cell>
          <cell r="FP68" t="str">
            <v>С/37191-40/600/1U-42</v>
          </cell>
          <cell r="FQ68" t="str">
            <v>Столешница СЛОТЕКС - Молокай (7191/Rw) (4200*600*40-1U)</v>
          </cell>
          <cell r="FR68" t="str">
            <v>Ф/37191-600/10-30</v>
          </cell>
          <cell r="FS68" t="str">
            <v>Пристенная панель СЛОТЕКС - Молокай (7191/Rw) (3000*600*10)</v>
          </cell>
          <cell r="FT68" t="str">
            <v>Ф/37191-600/10-42</v>
          </cell>
          <cell r="FU68" t="str">
            <v>Пристенная панель СЛОТЕКС - Молокай (7191/Rw) (4200*600*10)</v>
          </cell>
          <cell r="FV68" t="str">
            <v>75/37191-42/СК</v>
          </cell>
          <cell r="FW68" t="str">
            <v>Кромка СЛОТЕКС - Молокай (7191/Rw) - 42 мм с/кл</v>
          </cell>
        </row>
        <row r="69">
          <cell r="DM69" t="str">
            <v>Итальянский камень (2342/6)</v>
          </cell>
          <cell r="DN69" t="str">
            <v>2342/6</v>
          </cell>
          <cell r="DO69">
            <v>2</v>
          </cell>
          <cell r="DP69" t="str">
            <v>Итальянский камень</v>
          </cell>
          <cell r="DQ69">
            <v>1330</v>
          </cell>
          <cell r="DT69" t="str">
            <v>СА2342/6-28/600/1U</v>
          </cell>
          <cell r="DU69" t="str">
            <v>Столешница АНТАРЕС - Итальянский камень (2342/6) (3000*600*28-1U)</v>
          </cell>
          <cell r="DV69" t="str">
            <v>СА2342/6-38/600/1U</v>
          </cell>
          <cell r="DW69" t="str">
            <v>Столешница АНТАРЕС - Итальянский камень (2342/6) (3000*600*38-1U)</v>
          </cell>
          <cell r="DX69" t="str">
            <v>СА2342/6-28/600/0U</v>
          </cell>
          <cell r="DY69" t="str">
            <v>Столешница АНТАРЕС без PF - Итальянский камень (2342/6) (3000*600*28-0U)</v>
          </cell>
          <cell r="DZ69" t="str">
            <v>СА2342/6-38/600/0U</v>
          </cell>
          <cell r="EA69" t="str">
            <v>Столешница АНТАРЕС без PF - Итальянский камень (2342/6) (3000*600*38-0U)</v>
          </cell>
          <cell r="EB69" t="str">
            <v>СА2342/6-28/950</v>
          </cell>
          <cell r="EC69" t="str">
            <v>УГОЛ АНТАРЕС - Итальянский камень (2342/6) (950*950*28)</v>
          </cell>
          <cell r="ED69" t="str">
            <v>СА2342/6-38/950</v>
          </cell>
          <cell r="EE69" t="str">
            <v>УГОЛ АНТАРЕС - Итальянский камень (2342/6) (950*950*38)</v>
          </cell>
          <cell r="EF69" t="str">
            <v>СА2342/6-28/xxx/0U</v>
          </cell>
          <cell r="EG69" t="str">
            <v>Столешница АНТАРЕС без PF - Итальянский камень (2342/6) (3000*xxx*28-0U)</v>
          </cell>
          <cell r="EH69" t="str">
            <v>СА2342/6-38/xxx/0U</v>
          </cell>
          <cell r="EI69" t="str">
            <v>Столешница АНТАРЕС без PF - Итальянский камень (2342/6) (3000*xxx*38-0U)</v>
          </cell>
          <cell r="EJ69" t="str">
            <v>СА2342/6-28/xxx/1U</v>
          </cell>
          <cell r="EK69" t="str">
            <v>Столешница АНТАРЕС - Итальянский камень (2342/6) (3000*xxx*28-1U)</v>
          </cell>
          <cell r="EL69" t="str">
            <v>СА2342/6-38/xxx/1U</v>
          </cell>
          <cell r="EM69" t="str">
            <v>Столешница АНТАРЕС - Итальянский камень (2342/6) (3000*xxx*38-1U)</v>
          </cell>
          <cell r="EN69" t="str">
            <v>СА2342/6-28/xxx/2U</v>
          </cell>
          <cell r="EO69" t="str">
            <v>Столешница АНТАРЕС 2xPF- Итальянский камень (2342/6) (3000*xxx*28-2U)</v>
          </cell>
          <cell r="EP69" t="str">
            <v>СА2342/6-38/xxx/2U</v>
          </cell>
          <cell r="EQ69" t="str">
            <v>Столешница АНТАРЕС 2xPF - Итальянский камень (2342/6) (3000*xxx*38-2U)</v>
          </cell>
          <cell r="ER69" t="str">
            <v>СА2342/6-28/600/0U-2СТ</v>
          </cell>
          <cell r="ES69" t="str">
            <v>Столешница АНТАРЕС без PF - Итальянский камень (2342/6) (3000*600*28-0U/2х) / пластик с 2-х сторон</v>
          </cell>
          <cell r="ET69" t="str">
            <v>СА2342/6-38/600/0U-2СТ</v>
          </cell>
          <cell r="EU69" t="str">
            <v>Столешница АНТАРЕС без PF - Итальянский камень (2342/6) (3000*600*38-0U/2х) / пластик с 2-х сторон</v>
          </cell>
          <cell r="EV69" t="str">
            <v>СА2342/6-28/1200/0U-2СТ</v>
          </cell>
          <cell r="EW69" t="str">
            <v>Столешница АНТАРЕС без PF - Итальянский камень (2342/6) (3000*1200*28-0U/2х) / пластик с 2-х сторон</v>
          </cell>
          <cell r="EX69" t="str">
            <v>СА2342/6-28/1200/0U-2СТ</v>
          </cell>
          <cell r="EY69" t="str">
            <v>Столешница АНТАРЕС без PF - Итальянский камень (2342/6) (3000*1200*38-0U/2х) / пластик с 2-х сторон</v>
          </cell>
          <cell r="EZ69" t="str">
            <v>ФА2342/6-600/4</v>
          </cell>
          <cell r="FA69" t="str">
            <v>Пристенная панель АНТАРЕС - Итальянский камень (2342/6) (3000*600*4)</v>
          </cell>
          <cell r="FB69" t="str">
            <v>752342/6-32/СК</v>
          </cell>
          <cell r="FC69" t="str">
            <v>Кромка АНТАРЕС - Итальянский камень (2342/6) - 32 мм с/кл</v>
          </cell>
          <cell r="FD69" t="str">
            <v>752342/6-45/СК</v>
          </cell>
          <cell r="FE69" t="str">
            <v>Кромка АНТАРЕС - Итальянский камень (2342/6) - 45 мм с/кл</v>
          </cell>
          <cell r="FG69" t="str">
            <v>Мрамор Анкара (2343/SL)</v>
          </cell>
          <cell r="FH69" t="str">
            <v>2343-</v>
          </cell>
          <cell r="FI69">
            <v>2</v>
          </cell>
          <cell r="FJ69" t="str">
            <v>Мрамор Анкара</v>
          </cell>
          <cell r="FK69" t="str">
            <v>2343/SL</v>
          </cell>
          <cell r="FM69" t="str">
            <v>17/31021</v>
          </cell>
          <cell r="FN69" t="str">
            <v>С/32343-40/600/1U-30</v>
          </cell>
          <cell r="FO69" t="str">
            <v>Столешница СЛОТЕКС - Мрамор Анкара (2343/SL) (3000*600*40-1U)</v>
          </cell>
          <cell r="FP69" t="str">
            <v>С/32343-40/600/1U-42</v>
          </cell>
          <cell r="FQ69" t="str">
            <v>Столешница СЛОТЕКС - Мрамор Анкара (2343/SL) (4200*600*40-1U)</v>
          </cell>
          <cell r="FR69" t="str">
            <v>Ф/32343-600/10-30</v>
          </cell>
          <cell r="FS69" t="str">
            <v>Пристенная панель СЛОТЕКС - Мрамор Анкара (2343/SL) (3000*600*10)</v>
          </cell>
          <cell r="FT69" t="str">
            <v>Ф/32343-600/10-42</v>
          </cell>
          <cell r="FU69" t="str">
            <v>Пристенная панель СЛОТЕКС - Мрамор Анкара (2343/SL) (4200*600*10)</v>
          </cell>
          <cell r="FV69" t="str">
            <v>75/32343-42/СК</v>
          </cell>
          <cell r="FW69" t="str">
            <v>Кромка СЛОТЕКС - Мрамор Анкара (2343/SL) - 42 мм с/кл</v>
          </cell>
        </row>
        <row r="70">
          <cell r="DM70" t="str">
            <v>Калакатта(Белые камешки) (4030)</v>
          </cell>
          <cell r="DN70">
            <v>4030</v>
          </cell>
          <cell r="DO70">
            <v>1</v>
          </cell>
          <cell r="DP70" t="str">
            <v>Калакатта(Белые камешки)</v>
          </cell>
          <cell r="DQ70">
            <v>1233</v>
          </cell>
          <cell r="DR70" t="str">
            <v>17/14030-М</v>
          </cell>
          <cell r="DT70" t="str">
            <v>СА4030-28/600/1U</v>
          </cell>
          <cell r="DU70" t="str">
            <v>Столешница АНТАРЕС - Калакатта(Белые камешки) (4030) (3000*600*28-1U)</v>
          </cell>
          <cell r="DV70" t="str">
            <v>СА4030-38/600/1U</v>
          </cell>
          <cell r="DW70" t="str">
            <v>Столешница АНТАРЕС - Калакатта(Белые камешки) (4030) (3000*600*38-1U)</v>
          </cell>
          <cell r="DX70" t="str">
            <v>СА4030-28/600/0U</v>
          </cell>
          <cell r="DY70" t="str">
            <v>Столешница АНТАРЕС без PF - Калакатта(Белые камешки) (4030) (3000*600*28-0U)</v>
          </cell>
          <cell r="DZ70" t="str">
            <v>СА4030-38/600/0U</v>
          </cell>
          <cell r="EA70" t="str">
            <v>Столешница АНТАРЕС без PF - Калакатта(Белые камешки) (4030) (3000*600*38-0U)</v>
          </cell>
          <cell r="EB70" t="str">
            <v>СА4030-28/950</v>
          </cell>
          <cell r="EC70" t="str">
            <v>УГОЛ АНТАРЕС - Калакатта(Белые камешки) (4030) (950*950*28)</v>
          </cell>
          <cell r="ED70" t="str">
            <v>СА4030-38/950</v>
          </cell>
          <cell r="EE70" t="str">
            <v>УГОЛ АНТАРЕС - Калакатта(Белые камешки) (4030) (950*950*38)</v>
          </cell>
          <cell r="EF70" t="str">
            <v>СА4030-28/xxx/0U</v>
          </cell>
          <cell r="EG70" t="str">
            <v>Столешница АНТАРЕС без PF - Калакатта(Белые камешки) (4030) (3000*xxx*28-0U)</v>
          </cell>
          <cell r="EH70" t="str">
            <v>СА4030-38/xxx/0U</v>
          </cell>
          <cell r="EI70" t="str">
            <v>Столешница АНТАРЕС без PF - Калакатта(Белые камешки) (4030) (3000*xxx*38-0U)</v>
          </cell>
          <cell r="EJ70" t="str">
            <v>СА4030-28/xxx/1U</v>
          </cell>
          <cell r="EK70" t="str">
            <v>Столешница АНТАРЕС - Калакатта(Белые камешки) (4030) (3000*xxx*28-1U)</v>
          </cell>
          <cell r="EL70" t="str">
            <v>СА4030-38/xxx/1U</v>
          </cell>
          <cell r="EM70" t="str">
            <v>Столешница АНТАРЕС - Калакатта(Белые камешки) (4030) (3000*xxx*38-1U)</v>
          </cell>
          <cell r="EN70" t="str">
            <v>СА4030-28/xxx/2U</v>
          </cell>
          <cell r="EO70" t="str">
            <v>Столешница АНТАРЕС 2xPF- Калакатта(Белые камешки) (4030) (3000*xxx*28-2U)</v>
          </cell>
          <cell r="EP70" t="str">
            <v>СА4030-38/xxx/2U</v>
          </cell>
          <cell r="EQ70" t="str">
            <v>Столешница АНТАРЕС 2xPF - Калакатта(Белые камешки) (4030) (3000*xxx*38-2U)</v>
          </cell>
          <cell r="ER70" t="str">
            <v>СА4030-28/600/0U-2СТ</v>
          </cell>
          <cell r="ES70" t="str">
            <v>Столешница АНТАРЕС без PF - Калакатта(Белые камешки) (4030) (3000*600*28-0U/2х) / пластик с 2-х сторон</v>
          </cell>
          <cell r="ET70" t="str">
            <v>СА4030-38/600/0U-2СТ</v>
          </cell>
          <cell r="EU70" t="str">
            <v>Столешница АНТАРЕС без PF - Калакатта(Белые камешки) (4030) (3000*600*38-0U/2х) / пластик с 2-х сторон</v>
          </cell>
          <cell r="EV70" t="str">
            <v>СА4030-28/1200/0U-2СТ</v>
          </cell>
          <cell r="EW70" t="str">
            <v>Столешница АНТАРЕС без PF - Калакатта(Белые камешки) (4030) (3000*1200*28-0U/2х) / пластик с 2-х сторон</v>
          </cell>
          <cell r="EX70" t="str">
            <v>СА4030-28/1200/0U-2СТ</v>
          </cell>
          <cell r="EY70" t="str">
            <v>Столешница АНТАРЕС без PF - Калакатта(Белые камешки) (4030) (3000*1200*38-0U/2х) / пластик с 2-х сторон</v>
          </cell>
          <cell r="EZ70" t="str">
            <v>ФА4030-600/4</v>
          </cell>
          <cell r="FA70" t="str">
            <v>Пристенная панель АНТАРЕС - Калакатта(Белые камешки) (4030) (3000*600*4)</v>
          </cell>
          <cell r="FB70" t="str">
            <v>754030-32/СК</v>
          </cell>
          <cell r="FC70" t="str">
            <v>Кромка АНТАРЕС - Калакатта(Белые камешки) (4030) - 32 мм с/кл</v>
          </cell>
          <cell r="FD70" t="str">
            <v>754030-45/СК</v>
          </cell>
          <cell r="FE70" t="str">
            <v>Кромка АНТАРЕС - Калакатта(Белые камешки) (4030) - 45 мм с/кл</v>
          </cell>
          <cell r="FG70" t="str">
            <v>Мрамор императорский (5040/SL)</v>
          </cell>
          <cell r="FH70" t="str">
            <v>5040-</v>
          </cell>
          <cell r="FI70">
            <v>3</v>
          </cell>
          <cell r="FJ70" t="str">
            <v>Мрамор императорский</v>
          </cell>
          <cell r="FK70" t="str">
            <v>5040/SL</v>
          </cell>
          <cell r="FL70" t="str">
            <v>7215040/RPL</v>
          </cell>
          <cell r="FM70" t="str">
            <v>17/35040</v>
          </cell>
          <cell r="FN70" t="str">
            <v>С/35040-40/600/1U-30</v>
          </cell>
          <cell r="FO70" t="str">
            <v>Столешница СЛОТЕКС - Мрамор императорский (5040/SL) (3000*600*40-1U)</v>
          </cell>
          <cell r="FP70" t="str">
            <v>С/35040-40/600/1U-42</v>
          </cell>
          <cell r="FQ70" t="str">
            <v>Столешница СЛОТЕКС - Мрамор императорский (5040/SL) (4200*600*40-1U)</v>
          </cell>
          <cell r="FR70" t="str">
            <v>Ф/35040-600/10-30</v>
          </cell>
          <cell r="FS70" t="str">
            <v>Пристенная панель СЛОТЕКС - Мрамор императорский (5040/SL) (3000*600*10)</v>
          </cell>
          <cell r="FT70" t="str">
            <v>Ф/35040-600/10-42</v>
          </cell>
          <cell r="FU70" t="str">
            <v>Пристенная панель СЛОТЕКС - Мрамор императорский (5040/SL) (4200*600*10)</v>
          </cell>
          <cell r="FV70" t="str">
            <v>75/35040-42/СК</v>
          </cell>
          <cell r="FW70" t="str">
            <v>Кромка СЛОТЕКС - Мрамор императорский (5040/SL) - 42 мм с/кл</v>
          </cell>
        </row>
        <row r="71">
          <cell r="DM71" t="str">
            <v>Камешки (Пестрый камень) (4025)</v>
          </cell>
          <cell r="DN71">
            <v>4025</v>
          </cell>
          <cell r="DO71">
            <v>1</v>
          </cell>
          <cell r="DP71" t="str">
            <v>Камешки (Пестрый камень)</v>
          </cell>
          <cell r="DQ71">
            <v>1216</v>
          </cell>
          <cell r="DT71" t="str">
            <v>СА4025-28/600/1U</v>
          </cell>
          <cell r="DU71" t="str">
            <v>Столешница АНТАРЕС - Камешки (Пестрый камень) (4025) (3000*600*28-1U)</v>
          </cell>
          <cell r="DV71" t="str">
            <v>СА4025-38/600/1U</v>
          </cell>
          <cell r="DW71" t="str">
            <v>Столешница АНТАРЕС - Камешки (Пестрый камень) (4025) (3000*600*38-1U)</v>
          </cell>
          <cell r="DX71" t="str">
            <v>СА4025-28/600/0U</v>
          </cell>
          <cell r="DY71" t="str">
            <v>Столешница АНТАРЕС без PF - Камешки (Пестрый камень) (4025) (3000*600*28-0U)</v>
          </cell>
          <cell r="DZ71" t="str">
            <v>СА4025-38/600/0U</v>
          </cell>
          <cell r="EA71" t="str">
            <v>Столешница АНТАРЕС без PF - Камешки (Пестрый камень) (4025) (3000*600*38-0U)</v>
          </cell>
          <cell r="EB71" t="str">
            <v>СА4025-28/950</v>
          </cell>
          <cell r="EC71" t="str">
            <v>УГОЛ АНТАРЕС - Камешки (Пестрый камень) (4025) (950*950*28)</v>
          </cell>
          <cell r="ED71" t="str">
            <v>СА4025-38/950</v>
          </cell>
          <cell r="EE71" t="str">
            <v>УГОЛ АНТАРЕС - Камешки (Пестрый камень) (4025) (950*950*38)</v>
          </cell>
          <cell r="EF71" t="str">
            <v>СА4025-28/xxx/0U</v>
          </cell>
          <cell r="EG71" t="str">
            <v>Столешница АНТАРЕС без PF - Камешки (Пестрый камень) (4025) (3000*xxx*28-0U)</v>
          </cell>
          <cell r="EH71" t="str">
            <v>СА4025-38/xxx/0U</v>
          </cell>
          <cell r="EI71" t="str">
            <v>Столешница АНТАРЕС без PF - Камешки (Пестрый камень) (4025) (3000*xxx*38-0U)</v>
          </cell>
          <cell r="EJ71" t="str">
            <v>СА4025-28/xxx/1U</v>
          </cell>
          <cell r="EK71" t="str">
            <v>Столешница АНТАРЕС - Камешки (Пестрый камень) (4025) (3000*xxx*28-1U)</v>
          </cell>
          <cell r="EL71" t="str">
            <v>СА4025-38/xxx/1U</v>
          </cell>
          <cell r="EM71" t="str">
            <v>Столешница АНТАРЕС - Камешки (Пестрый камень) (4025) (3000*xxx*38-1U)</v>
          </cell>
          <cell r="EN71" t="str">
            <v>СА4025-28/xxx/2U</v>
          </cell>
          <cell r="EO71" t="str">
            <v>Столешница АНТАРЕС 2xPF- Камешки (Пестрый камень) (4025) (3000*xxx*28-2U)</v>
          </cell>
          <cell r="EP71" t="str">
            <v>СА4025-38/xxx/2U</v>
          </cell>
          <cell r="EQ71" t="str">
            <v>Столешница АНТАРЕС 2xPF - Камешки (Пестрый камень) (4025) (3000*xxx*38-2U)</v>
          </cell>
          <cell r="ER71" t="str">
            <v>СА4025-28/600/0U-2СТ</v>
          </cell>
          <cell r="ES71" t="str">
            <v>Столешница АНТАРЕС без PF - Камешки (Пестрый камень) (4025) (3000*600*28-0U/2х) / пластик с 2-х сторон</v>
          </cell>
          <cell r="ET71" t="str">
            <v>СА4025-38/600/0U-2СТ</v>
          </cell>
          <cell r="EU71" t="str">
            <v>Столешница АНТАРЕС без PF - Камешки (Пестрый камень) (4025) (3000*600*38-0U/2х) / пластик с 2-х сторон</v>
          </cell>
          <cell r="EV71" t="str">
            <v>СА4025-28/1200/0U-2СТ</v>
          </cell>
          <cell r="EW71" t="str">
            <v>Столешница АНТАРЕС без PF - Камешки (Пестрый камень) (4025) (3000*1200*28-0U/2х) / пластик с 2-х сторон</v>
          </cell>
          <cell r="EX71" t="str">
            <v>СА4025-28/1200/0U-2СТ</v>
          </cell>
          <cell r="EY71" t="str">
            <v>Столешница АНТАРЕС без PF - Камешки (Пестрый камень) (4025) (3000*1200*38-0U/2х) / пластик с 2-х сторон</v>
          </cell>
          <cell r="EZ71" t="str">
            <v>ФА4025-600/4</v>
          </cell>
          <cell r="FA71" t="str">
            <v>Пристенная панель АНТАРЕС - Камешки (Пестрый камень) (4025) (3000*600*4)</v>
          </cell>
          <cell r="FB71" t="str">
            <v>754025-32/СК</v>
          </cell>
          <cell r="FC71" t="str">
            <v>Кромка АНТАРЕС - Камешки (Пестрый камень) (4025) - 32 мм с/кл</v>
          </cell>
          <cell r="FD71" t="str">
            <v>754025-45/СК</v>
          </cell>
          <cell r="FE71" t="str">
            <v>Кромка АНТАРЕС - Камешки (Пестрый камень) (4025) - 45 мм с/кл</v>
          </cell>
          <cell r="FG71" t="str">
            <v>Мрамор Нуволато  (2341/Pt)</v>
          </cell>
          <cell r="FH71" t="str">
            <v>2341-</v>
          </cell>
          <cell r="FI71">
            <v>1</v>
          </cell>
          <cell r="FJ71" t="str">
            <v xml:space="preserve">Мрамор Нуволато </v>
          </cell>
          <cell r="FK71" t="str">
            <v>2341/Pt</v>
          </cell>
          <cell r="FN71" t="str">
            <v>С/32341-40/600/1U-30</v>
          </cell>
          <cell r="FO71" t="str">
            <v>Столешница СЛОТЕКС - Мрамор Нуволато  (2341/Pt) (3000*600*40-1U)</v>
          </cell>
          <cell r="FP71" t="str">
            <v>С/32341-40/600/1U-42</v>
          </cell>
          <cell r="FQ71" t="str">
            <v>Столешница СЛОТЕКС - Мрамор Нуволато  (2341/Pt) (4200*600*40-1U)</v>
          </cell>
          <cell r="FR71" t="str">
            <v>Ф/32341-600/10-30</v>
          </cell>
          <cell r="FS71" t="str">
            <v>Пристенная панель СЛОТЕКС - Мрамор Нуволато  (2341/Pt) (3000*600*10)</v>
          </cell>
          <cell r="FT71" t="str">
            <v>Ф/32341-600/10-42</v>
          </cell>
          <cell r="FU71" t="str">
            <v>Пристенная панель СЛОТЕКС - Мрамор Нуволато  (2341/Pt) (4200*600*10)</v>
          </cell>
          <cell r="FV71" t="str">
            <v>75/32341-42/СК</v>
          </cell>
          <cell r="FW71" t="str">
            <v>Кромка СЛОТЕКС - Мрамор Нуволато  (2341/Pt) - 42 мм с/кл</v>
          </cell>
        </row>
        <row r="72">
          <cell r="DM72" t="str">
            <v>Камешки светлые (6088/S)</v>
          </cell>
          <cell r="DN72" t="str">
            <v>6088/S</v>
          </cell>
          <cell r="DO72">
            <v>2</v>
          </cell>
          <cell r="DP72" t="str">
            <v>Камешки светлые</v>
          </cell>
          <cell r="DQ72">
            <v>1279</v>
          </cell>
          <cell r="DT72" t="str">
            <v>СА6088/S-28/600/1U</v>
          </cell>
          <cell r="DU72" t="str">
            <v>Столешница АНТАРЕС - Камешки светлые (6088/S) (3000*600*28-1U)</v>
          </cell>
          <cell r="DV72" t="str">
            <v>СА6088/S-38/600/1U</v>
          </cell>
          <cell r="DW72" t="str">
            <v>Столешница АНТАРЕС - Камешки светлые (6088/S) (3000*600*38-1U)</v>
          </cell>
          <cell r="DX72" t="str">
            <v>СА6088/S-28/600/0U</v>
          </cell>
          <cell r="DY72" t="str">
            <v>Столешница АНТАРЕС без PF - Камешки светлые (6088/S) (3000*600*28-0U)</v>
          </cell>
          <cell r="DZ72" t="str">
            <v>СА6088/S-38/600/0U</v>
          </cell>
          <cell r="EA72" t="str">
            <v>Столешница АНТАРЕС без PF - Камешки светлые (6088/S) (3000*600*38-0U)</v>
          </cell>
          <cell r="EB72" t="str">
            <v>СА6088/S-28/950</v>
          </cell>
          <cell r="EC72" t="str">
            <v>УГОЛ АНТАРЕС - Камешки светлые (6088/S) (950*950*28)</v>
          </cell>
          <cell r="ED72" t="str">
            <v>СА6088/S-38/950</v>
          </cell>
          <cell r="EE72" t="str">
            <v>УГОЛ АНТАРЕС - Камешки светлые (6088/S) (950*950*38)</v>
          </cell>
          <cell r="EF72" t="str">
            <v>СА6088/S-28/xxx/0U</v>
          </cell>
          <cell r="EG72" t="str">
            <v>Столешница АНТАРЕС без PF - Камешки светлые (6088/S) (3000*xxx*28-0U)</v>
          </cell>
          <cell r="EH72" t="str">
            <v>СА6088/S-38/xxx/0U</v>
          </cell>
          <cell r="EI72" t="str">
            <v>Столешница АНТАРЕС без PF - Камешки светлые (6088/S) (3000*xxx*38-0U)</v>
          </cell>
          <cell r="EJ72" t="str">
            <v>СА6088/S-28/xxx/1U</v>
          </cell>
          <cell r="EK72" t="str">
            <v>Столешница АНТАРЕС - Камешки светлые (6088/S) (3000*xxx*28-1U)</v>
          </cell>
          <cell r="EL72" t="str">
            <v>СА6088/S-38/xxx/1U</v>
          </cell>
          <cell r="EM72" t="str">
            <v>Столешница АНТАРЕС - Камешки светлые (6088/S) (3000*xxx*38-1U)</v>
          </cell>
          <cell r="EN72" t="str">
            <v>СА6088/S-28/xxx/2U</v>
          </cell>
          <cell r="EO72" t="str">
            <v>Столешница АНТАРЕС 2xPF- Камешки светлые (6088/S) (3000*xxx*28-2U)</v>
          </cell>
          <cell r="EP72" t="str">
            <v>СА6088/S-38/xxx/2U</v>
          </cell>
          <cell r="EQ72" t="str">
            <v>Столешница АНТАРЕС 2xPF - Камешки светлые (6088/S) (3000*xxx*38-2U)</v>
          </cell>
          <cell r="ER72" t="str">
            <v>СА6088/S-28/600/0U-2СТ</v>
          </cell>
          <cell r="ES72" t="str">
            <v>Столешница АНТАРЕС без PF - Камешки светлые (6088/S) (3000*600*28-0U/2х) / пластик с 2-х сторон</v>
          </cell>
          <cell r="ET72" t="str">
            <v>СА6088/S-38/600/0U-2СТ</v>
          </cell>
          <cell r="EU72" t="str">
            <v>Столешница АНТАРЕС без PF - Камешки светлые (6088/S) (3000*600*38-0U/2х) / пластик с 2-х сторон</v>
          </cell>
          <cell r="EV72" t="str">
            <v>СА6088/S-28/1200/0U-2СТ</v>
          </cell>
          <cell r="EW72" t="str">
            <v>Столешница АНТАРЕС без PF - Камешки светлые (6088/S) (3000*1200*28-0U/2х) / пластик с 2-х сторон</v>
          </cell>
          <cell r="EX72" t="str">
            <v>СА6088/S-28/1200/0U-2СТ</v>
          </cell>
          <cell r="EY72" t="str">
            <v>Столешница АНТАРЕС без PF - Камешки светлые (6088/S) (3000*1200*38-0U/2х) / пластик с 2-х сторон</v>
          </cell>
          <cell r="EZ72" t="str">
            <v>ФА6088/S-600/4</v>
          </cell>
          <cell r="FA72" t="str">
            <v>Пристенная панель АНТАРЕС - Камешки светлые (6088/S) (3000*600*4)</v>
          </cell>
          <cell r="FB72" t="str">
            <v>756088/S-32/СК</v>
          </cell>
          <cell r="FC72" t="str">
            <v>Кромка АНТАРЕС - Камешки светлые (6088/S) - 32 мм с/кл</v>
          </cell>
          <cell r="FD72" t="str">
            <v>756088/S-45/СК</v>
          </cell>
          <cell r="FE72" t="str">
            <v>Кромка АНТАРЕС - Камешки светлые (6088/S) - 45 мм с/кл</v>
          </cell>
          <cell r="FG72" t="str">
            <v>Мрамор серебристый (6035/SL )</v>
          </cell>
          <cell r="FH72" t="str">
            <v>6035-</v>
          </cell>
          <cell r="FI72">
            <v>2</v>
          </cell>
          <cell r="FJ72" t="str">
            <v>Мрамор серебристый</v>
          </cell>
          <cell r="FK72" t="str">
            <v xml:space="preserve">6035/SL </v>
          </cell>
          <cell r="FM72" t="str">
            <v>17/36035</v>
          </cell>
          <cell r="FN72" t="str">
            <v>С/36035-40/600/1U-30</v>
          </cell>
          <cell r="FO72" t="str">
            <v>Столешница СЛОТЕКС - Мрамор серебристый (6035/SL ) (3000*600*40-1U)</v>
          </cell>
          <cell r="FP72" t="str">
            <v>С/36035-40/600/1U-42</v>
          </cell>
          <cell r="FQ72" t="str">
            <v>Столешница СЛОТЕКС - Мрамор серебристый (6035/SL ) (4200*600*40-1U)</v>
          </cell>
          <cell r="FR72" t="str">
            <v>Ф/36035-600/10-30</v>
          </cell>
          <cell r="FS72" t="str">
            <v>Пристенная панель СЛОТЕКС - Мрамор серебристый (6035/SL ) (3000*600*10)</v>
          </cell>
          <cell r="FT72" t="str">
            <v>Ф/36035-600/10-42</v>
          </cell>
          <cell r="FU72" t="str">
            <v>Пристенная панель СЛОТЕКС - Мрамор серебристый (6035/SL ) (4200*600*10)</v>
          </cell>
          <cell r="FV72" t="str">
            <v>75/36035-42/СК</v>
          </cell>
          <cell r="FW72" t="str">
            <v>Кромка СЛОТЕКС - Мрамор серебристый (6035/SL ) - 42 мм с/кл</v>
          </cell>
        </row>
        <row r="73">
          <cell r="DM73" t="str">
            <v>Кантри (2047)</v>
          </cell>
          <cell r="DN73">
            <v>2047</v>
          </cell>
          <cell r="DO73">
            <v>1</v>
          </cell>
          <cell r="DP73" t="str">
            <v>Кантри</v>
          </cell>
          <cell r="DQ73">
            <v>1325</v>
          </cell>
          <cell r="DR73" t="str">
            <v>17/12047-М</v>
          </cell>
          <cell r="DT73" t="str">
            <v>СА2047-28/600/1U</v>
          </cell>
          <cell r="DU73" t="str">
            <v>Столешница АНТАРЕС - Кантри (2047) (3000*600*28-1U)</v>
          </cell>
          <cell r="DV73" t="str">
            <v>СА2047-38/600/1U</v>
          </cell>
          <cell r="DW73" t="str">
            <v>Столешница АНТАРЕС - Кантри (2047) (3000*600*38-1U)</v>
          </cell>
          <cell r="DX73" t="str">
            <v>СА2047-28/600/0U</v>
          </cell>
          <cell r="DY73" t="str">
            <v>Столешница АНТАРЕС без PF - Кантри (2047) (3000*600*28-0U)</v>
          </cell>
          <cell r="DZ73" t="str">
            <v>СА2047-38/600/0U</v>
          </cell>
          <cell r="EA73" t="str">
            <v>Столешница АНТАРЕС без PF - Кантри (2047) (3000*600*38-0U)</v>
          </cell>
          <cell r="EB73" t="str">
            <v>СА2047-28/950</v>
          </cell>
          <cell r="EC73" t="str">
            <v>УГОЛ АНТАРЕС - Кантри (2047) (950*950*28)</v>
          </cell>
          <cell r="ED73" t="str">
            <v>СА2047-38/950</v>
          </cell>
          <cell r="EE73" t="str">
            <v>УГОЛ АНТАРЕС - Кантри (2047) (950*950*38)</v>
          </cell>
          <cell r="EF73" t="str">
            <v>СА2047-28/xxx/0U</v>
          </cell>
          <cell r="EG73" t="str">
            <v>Столешница АНТАРЕС без PF - Кантри (2047) (3000*xxx*28-0U)</v>
          </cell>
          <cell r="EH73" t="str">
            <v>СА2047-38/xxx/0U</v>
          </cell>
          <cell r="EI73" t="str">
            <v>Столешница АНТАРЕС без PF - Кантри (2047) (3000*xxx*38-0U)</v>
          </cell>
          <cell r="EJ73" t="str">
            <v>СА2047-28/xxx/1U</v>
          </cell>
          <cell r="EK73" t="str">
            <v>Столешница АНТАРЕС - Кантри (2047) (3000*xxx*28-1U)</v>
          </cell>
          <cell r="EL73" t="str">
            <v>СА2047-38/xxx/1U</v>
          </cell>
          <cell r="EM73" t="str">
            <v>Столешница АНТАРЕС - Кантри (2047) (3000*xxx*38-1U)</v>
          </cell>
          <cell r="EN73" t="str">
            <v>СА2047-28/xxx/2U</v>
          </cell>
          <cell r="EO73" t="str">
            <v>Столешница АНТАРЕС 2xPF- Кантри (2047) (3000*xxx*28-2U)</v>
          </cell>
          <cell r="EP73" t="str">
            <v>СА2047-38/xxx/2U</v>
          </cell>
          <cell r="EQ73" t="str">
            <v>Столешница АНТАРЕС 2xPF - Кантри (2047) (3000*xxx*38-2U)</v>
          </cell>
          <cell r="ER73" t="str">
            <v>СА2047-28/600/0U-2СТ</v>
          </cell>
          <cell r="ES73" t="str">
            <v>Столешница АНТАРЕС без PF - Кантри (2047) (3000*600*28-0U/2х) / пластик с 2-х сторон</v>
          </cell>
          <cell r="ET73" t="str">
            <v>СА2047-38/600/0U-2СТ</v>
          </cell>
          <cell r="EU73" t="str">
            <v>Столешница АНТАРЕС без PF - Кантри (2047) (3000*600*38-0U/2х) / пластик с 2-х сторон</v>
          </cell>
          <cell r="EV73" t="str">
            <v>СА2047-28/1200/0U-2СТ</v>
          </cell>
          <cell r="EW73" t="str">
            <v>Столешница АНТАРЕС без PF - Кантри (2047) (3000*1200*28-0U/2х) / пластик с 2-х сторон</v>
          </cell>
          <cell r="EX73" t="str">
            <v>СА2047-28/1200/0U-2СТ</v>
          </cell>
          <cell r="EY73" t="str">
            <v>Столешница АНТАРЕС без PF - Кантри (2047) (3000*1200*38-0U/2х) / пластик с 2-х сторон</v>
          </cell>
          <cell r="EZ73" t="str">
            <v>ФА2047-600/4</v>
          </cell>
          <cell r="FA73" t="str">
            <v>Пристенная панель АНТАРЕС - Кантри (2047) (3000*600*4)</v>
          </cell>
          <cell r="FB73" t="str">
            <v>752047-32/СК</v>
          </cell>
          <cell r="FC73" t="str">
            <v>Кромка АНТАРЕС - Кантри (2047) - 32 мм с/кл</v>
          </cell>
          <cell r="FD73" t="str">
            <v>752047-45/СК</v>
          </cell>
          <cell r="FE73" t="str">
            <v>Кромка АНТАРЕС - Кантри (2047) - 45 мм с/кл</v>
          </cell>
          <cell r="FG73" t="str">
            <v>Мрамор серый (5055/A)</v>
          </cell>
          <cell r="FH73" t="str">
            <v>5055-</v>
          </cell>
          <cell r="FI73">
            <v>1</v>
          </cell>
          <cell r="FJ73" t="str">
            <v>Мрамор серый</v>
          </cell>
          <cell r="FK73" t="str">
            <v>5055/A</v>
          </cell>
          <cell r="FL73" t="str">
            <v>7215055/RPL</v>
          </cell>
          <cell r="FM73" t="str">
            <v>17/35055</v>
          </cell>
          <cell r="FN73" t="str">
            <v>С/35055-40/600/1U-30</v>
          </cell>
          <cell r="FO73" t="str">
            <v>Столешница СЛОТЕКС - Мрамор серый (5055/A) (3000*600*40-1U)</v>
          </cell>
          <cell r="FP73" t="str">
            <v>С/35055-40/600/1U-42</v>
          </cell>
          <cell r="FQ73" t="str">
            <v>Столешница СЛОТЕКС - Мрамор серый (5055/A) (4200*600*40-1U)</v>
          </cell>
          <cell r="FR73" t="str">
            <v>Ф/35055-600/10-30</v>
          </cell>
          <cell r="FS73" t="str">
            <v>Пристенная панель СЛОТЕКС - Мрамор серый (5055/A) (3000*600*10)</v>
          </cell>
          <cell r="FT73" t="str">
            <v>Ф/35055-600/10-42</v>
          </cell>
          <cell r="FU73" t="str">
            <v>Пристенная панель СЛОТЕКС - Мрамор серый (5055/A) (4200*600*10)</v>
          </cell>
          <cell r="FV73" t="str">
            <v>75/35055-42/СК</v>
          </cell>
          <cell r="FW73" t="str">
            <v>Кромка СЛОТЕКС - Мрамор серый (5055/A) - 42 мм с/кл</v>
          </cell>
        </row>
        <row r="74">
          <cell r="DM74" t="str">
            <v>Кастилло (4045)</v>
          </cell>
          <cell r="DN74">
            <v>4045</v>
          </cell>
          <cell r="DO74">
            <v>1</v>
          </cell>
          <cell r="DP74" t="str">
            <v>Кастилло</v>
          </cell>
          <cell r="DQ74">
            <v>1292</v>
          </cell>
          <cell r="DT74" t="str">
            <v>СА4045-28/600/1U</v>
          </cell>
          <cell r="DU74" t="str">
            <v>Столешница АНТАРЕС - Кастилло (4045) (3000*600*28-1U)</v>
          </cell>
          <cell r="DV74" t="str">
            <v>СА4045-38/600/1U</v>
          </cell>
          <cell r="DW74" t="str">
            <v>Столешница АНТАРЕС - Кастилло (4045) (3000*600*38-1U)</v>
          </cell>
          <cell r="DX74" t="str">
            <v>СА4045-28/600/0U</v>
          </cell>
          <cell r="DY74" t="str">
            <v>Столешница АНТАРЕС без PF - Кастилло (4045) (3000*600*28-0U)</v>
          </cell>
          <cell r="DZ74" t="str">
            <v>СА4045-38/600/0U</v>
          </cell>
          <cell r="EA74" t="str">
            <v>Столешница АНТАРЕС без PF - Кастилло (4045) (3000*600*38-0U)</v>
          </cell>
          <cell r="EB74" t="str">
            <v>СА4045-28/950</v>
          </cell>
          <cell r="EC74" t="str">
            <v>УГОЛ АНТАРЕС - Кастилло (4045) (950*950*28)</v>
          </cell>
          <cell r="ED74" t="str">
            <v>СА4045-38/950</v>
          </cell>
          <cell r="EE74" t="str">
            <v>УГОЛ АНТАРЕС - Кастилло (4045) (950*950*38)</v>
          </cell>
          <cell r="EF74" t="str">
            <v>СА4045-28/xxx/0U</v>
          </cell>
          <cell r="EG74" t="str">
            <v>Столешница АНТАРЕС без PF - Кастилло (4045) (3000*xxx*28-0U)</v>
          </cell>
          <cell r="EH74" t="str">
            <v>СА4045-38/xxx/0U</v>
          </cell>
          <cell r="EI74" t="str">
            <v>Столешница АНТАРЕС без PF - Кастилло (4045) (3000*xxx*38-0U)</v>
          </cell>
          <cell r="EJ74" t="str">
            <v>СА4045-28/xxx/1U</v>
          </cell>
          <cell r="EK74" t="str">
            <v>Столешница АНТАРЕС - Кастилло (4045) (3000*xxx*28-1U)</v>
          </cell>
          <cell r="EL74" t="str">
            <v>СА4045-38/xxx/1U</v>
          </cell>
          <cell r="EM74" t="str">
            <v>Столешница АНТАРЕС - Кастилло (4045) (3000*xxx*38-1U)</v>
          </cell>
          <cell r="EN74" t="str">
            <v>СА4045-28/xxx/2U</v>
          </cell>
          <cell r="EO74" t="str">
            <v>Столешница АНТАРЕС 2xPF- Кастилло (4045) (3000*xxx*28-2U)</v>
          </cell>
          <cell r="EP74" t="str">
            <v>СА4045-38/xxx/2U</v>
          </cell>
          <cell r="EQ74" t="str">
            <v>Столешница АНТАРЕС 2xPF - Кастилло (4045) (3000*xxx*38-2U)</v>
          </cell>
          <cell r="ER74" t="str">
            <v>СА4045-28/600/0U-2СТ</v>
          </cell>
          <cell r="ES74" t="str">
            <v>Столешница АНТАРЕС без PF - Кастилло (4045) (3000*600*28-0U/2х) / пластик с 2-х сторон</v>
          </cell>
          <cell r="ET74" t="str">
            <v>СА4045-38/600/0U-2СТ</v>
          </cell>
          <cell r="EU74" t="str">
            <v>Столешница АНТАРЕС без PF - Кастилло (4045) (3000*600*38-0U/2х) / пластик с 2-х сторон</v>
          </cell>
          <cell r="EV74" t="str">
            <v>СА4045-28/1200/0U-2СТ</v>
          </cell>
          <cell r="EW74" t="str">
            <v>Столешница АНТАРЕС без PF - Кастилло (4045) (3000*1200*28-0U/2х) / пластик с 2-х сторон</v>
          </cell>
          <cell r="EX74" t="str">
            <v>СА4045-28/1200/0U-2СТ</v>
          </cell>
          <cell r="EY74" t="str">
            <v>Столешница АНТАРЕС без PF - Кастилло (4045) (3000*1200*38-0U/2х) / пластик с 2-х сторон</v>
          </cell>
          <cell r="EZ74" t="str">
            <v>ФА4045-600/4</v>
          </cell>
          <cell r="FA74" t="str">
            <v>Пристенная панель АНТАРЕС - Кастилло (4045) (3000*600*4)</v>
          </cell>
          <cell r="FB74" t="str">
            <v>754045-32/СК</v>
          </cell>
          <cell r="FC74" t="str">
            <v>Кромка АНТАРЕС - Кастилло (4045) - 32 мм с/кл</v>
          </cell>
          <cell r="FD74" t="str">
            <v>754045-45/СК</v>
          </cell>
          <cell r="FE74" t="str">
            <v>Кромка АНТАРЕС - Кастилло (4045) - 45 мм с/кл</v>
          </cell>
          <cell r="FG74" t="str">
            <v>Неаполь (2926/А)</v>
          </cell>
          <cell r="FH74" t="str">
            <v>2926-</v>
          </cell>
          <cell r="FI74">
            <v>2</v>
          </cell>
          <cell r="FJ74" t="str">
            <v>Неаполь</v>
          </cell>
          <cell r="FK74" t="str">
            <v>2926/А</v>
          </cell>
          <cell r="FM74" t="str">
            <v>17/32926</v>
          </cell>
          <cell r="FN74" t="str">
            <v>С/32926-40/600/1U-30</v>
          </cell>
          <cell r="FO74" t="str">
            <v>Столешница СЛОТЕКС - Неаполь (2926/А) (3000*600*40-1U)</v>
          </cell>
          <cell r="FP74" t="str">
            <v>С/32926-40/600/1U-42</v>
          </cell>
          <cell r="FQ74" t="str">
            <v>Столешница СЛОТЕКС - Неаполь (2926/А) (4200*600*40-1U)</v>
          </cell>
          <cell r="FR74" t="str">
            <v>Ф/32926-600/10-30</v>
          </cell>
          <cell r="FS74" t="str">
            <v>Пристенная панель СЛОТЕКС - Неаполь (2926/А) (3000*600*10)</v>
          </cell>
          <cell r="FT74" t="str">
            <v>Ф/32926-600/10-42</v>
          </cell>
          <cell r="FU74" t="str">
            <v>Пристенная панель СЛОТЕКС - Неаполь (2926/А) (4200*600*10)</v>
          </cell>
          <cell r="FV74" t="str">
            <v>75/32926-42/СК</v>
          </cell>
          <cell r="FW74" t="str">
            <v>Кромка СЛОТЕКС - Неаполь (2926/А) - 42 мм с/кл</v>
          </cell>
        </row>
        <row r="75">
          <cell r="DM75" t="str">
            <v>Кастилло темный (4046)</v>
          </cell>
          <cell r="DN75">
            <v>4046</v>
          </cell>
          <cell r="DO75">
            <v>1</v>
          </cell>
          <cell r="DP75" t="str">
            <v>Кастилло темный</v>
          </cell>
          <cell r="DQ75">
            <v>1242</v>
          </cell>
          <cell r="DR75" t="str">
            <v>17/14046-М</v>
          </cell>
          <cell r="DT75" t="str">
            <v>СА4046-28/600/1U</v>
          </cell>
          <cell r="DU75" t="str">
            <v>Столешница АНТАРЕС - Кастилло темный (4046) (3000*600*28-1U)</v>
          </cell>
          <cell r="DV75" t="str">
            <v>СА4046-38/600/1U</v>
          </cell>
          <cell r="DW75" t="str">
            <v>Столешница АНТАРЕС - Кастилло темный (4046) (3000*600*38-1U)</v>
          </cell>
          <cell r="DX75" t="str">
            <v>СА4046-28/600/0U</v>
          </cell>
          <cell r="DY75" t="str">
            <v>Столешница АНТАРЕС без PF - Кастилло темный (4046) (3000*600*28-0U)</v>
          </cell>
          <cell r="DZ75" t="str">
            <v>СА4046-38/600/0U</v>
          </cell>
          <cell r="EA75" t="str">
            <v>Столешница АНТАРЕС без PF - Кастилло темный (4046) (3000*600*38-0U)</v>
          </cell>
          <cell r="EB75" t="str">
            <v>СА4046-28/950</v>
          </cell>
          <cell r="EC75" t="str">
            <v>УГОЛ АНТАРЕС - Кастилло темный (4046) (950*950*28)</v>
          </cell>
          <cell r="ED75" t="str">
            <v>СА4046-38/950</v>
          </cell>
          <cell r="EE75" t="str">
            <v>УГОЛ АНТАРЕС - Кастилло темный (4046) (950*950*38)</v>
          </cell>
          <cell r="EF75" t="str">
            <v>СА4046-28/xxx/0U</v>
          </cell>
          <cell r="EG75" t="str">
            <v>Столешница АНТАРЕС без PF - Кастилло темный (4046) (3000*xxx*28-0U)</v>
          </cell>
          <cell r="EH75" t="str">
            <v>СА4046-38/xxx/0U</v>
          </cell>
          <cell r="EI75" t="str">
            <v>Столешница АНТАРЕС без PF - Кастилло темный (4046) (3000*xxx*38-0U)</v>
          </cell>
          <cell r="EJ75" t="str">
            <v>СА4046-28/xxx/1U</v>
          </cell>
          <cell r="EK75" t="str">
            <v>Столешница АНТАРЕС - Кастилло темный (4046) (3000*xxx*28-1U)</v>
          </cell>
          <cell r="EL75" t="str">
            <v>СА4046-38/xxx/1U</v>
          </cell>
          <cell r="EM75" t="str">
            <v>Столешница АНТАРЕС - Кастилло темный (4046) (3000*xxx*38-1U)</v>
          </cell>
          <cell r="EN75" t="str">
            <v>СА4046-28/xxx/2U</v>
          </cell>
          <cell r="EO75" t="str">
            <v>Столешница АНТАРЕС 2xPF- Кастилло темный (4046) (3000*xxx*28-2U)</v>
          </cell>
          <cell r="EP75" t="str">
            <v>СА4046-38/xxx/2U</v>
          </cell>
          <cell r="EQ75" t="str">
            <v>Столешница АНТАРЕС 2xPF - Кастилло темный (4046) (3000*xxx*38-2U)</v>
          </cell>
          <cell r="ER75" t="str">
            <v>СА4046-28/600/0U-2СТ</v>
          </cell>
          <cell r="ES75" t="str">
            <v>Столешница АНТАРЕС без PF - Кастилло темный (4046) (3000*600*28-0U/2х) / пластик с 2-х сторон</v>
          </cell>
          <cell r="ET75" t="str">
            <v>СА4046-38/600/0U-2СТ</v>
          </cell>
          <cell r="EU75" t="str">
            <v>Столешница АНТАРЕС без PF - Кастилло темный (4046) (3000*600*38-0U/2х) / пластик с 2-х сторон</v>
          </cell>
          <cell r="EV75" t="str">
            <v>СА4046-28/1200/0U-2СТ</v>
          </cell>
          <cell r="EW75" t="str">
            <v>Столешница АНТАРЕС без PF - Кастилло темный (4046) (3000*1200*28-0U/2х) / пластик с 2-х сторон</v>
          </cell>
          <cell r="EX75" t="str">
            <v>СА4046-28/1200/0U-2СТ</v>
          </cell>
          <cell r="EY75" t="str">
            <v>Столешница АНТАРЕС без PF - Кастилло темный (4046) (3000*1200*38-0U/2х) / пластик с 2-х сторон</v>
          </cell>
          <cell r="EZ75" t="str">
            <v>ФА4046-600/4</v>
          </cell>
          <cell r="FA75" t="str">
            <v>Пристенная панель АНТАРЕС - Кастилло темный (4046) (3000*600*4)</v>
          </cell>
          <cell r="FB75" t="str">
            <v>754046-32/СК</v>
          </cell>
          <cell r="FC75" t="str">
            <v>Кромка АНТАРЕС - Кастилло темный (4046) - 32 мм с/кл</v>
          </cell>
          <cell r="FD75" t="str">
            <v>754046-45/СК</v>
          </cell>
          <cell r="FE75" t="str">
            <v>Кромка АНТАРЕС - Кастилло темный (4046) - 45 мм с/кл</v>
          </cell>
          <cell r="FG75" t="str">
            <v>Паттайя (2324/Bst)</v>
          </cell>
          <cell r="FH75" t="str">
            <v>2324-</v>
          </cell>
          <cell r="FI75">
            <v>2</v>
          </cell>
          <cell r="FJ75" t="str">
            <v>Паттайя</v>
          </cell>
          <cell r="FK75" t="str">
            <v>2324/Bst</v>
          </cell>
          <cell r="FN75" t="str">
            <v>С/32324-40/600/1U-30</v>
          </cell>
          <cell r="FO75" t="str">
            <v>Столешница СЛОТЕКС - Паттайя (2324/Bst) (3000*600*40-1U)</v>
          </cell>
          <cell r="FP75" t="str">
            <v>С/32324-40/600/1U-42</v>
          </cell>
          <cell r="FQ75" t="str">
            <v>Столешница СЛОТЕКС - Паттайя (2324/Bst) (4200*600*40-1U)</v>
          </cell>
          <cell r="FR75" t="str">
            <v>Ф/32324-600/10-30</v>
          </cell>
          <cell r="FS75" t="str">
            <v>Пристенная панель СЛОТЕКС - Паттайя (2324/Bst) (3000*600*10)</v>
          </cell>
          <cell r="FT75" t="str">
            <v>Ф/32324-600/10-42</v>
          </cell>
          <cell r="FU75" t="str">
            <v>Пристенная панель СЛОТЕКС - Паттайя (2324/Bst) (4200*600*10)</v>
          </cell>
          <cell r="FV75" t="str">
            <v>75/32324-42/СК</v>
          </cell>
          <cell r="FW75" t="str">
            <v>Кромка СЛОТЕКС - Паттайя (2324/Bst) - 42 мм с/кл</v>
          </cell>
        </row>
        <row r="76">
          <cell r="DM76" t="str">
            <v>Кливленд (5017/Pt)</v>
          </cell>
          <cell r="DN76" t="str">
            <v>5017/Pt</v>
          </cell>
          <cell r="DO76">
            <v>2</v>
          </cell>
          <cell r="DP76" t="str">
            <v>Кливленд</v>
          </cell>
          <cell r="DT76" t="str">
            <v>СА5017/Pt-28/600/1U</v>
          </cell>
          <cell r="DU76" t="str">
            <v>Столешница АНТАРЕС - Кливленд (5017/Pt) (3000*600*28-1U)</v>
          </cell>
          <cell r="DV76" t="str">
            <v>СА5017/Pt-38/600/1U</v>
          </cell>
          <cell r="DW76" t="str">
            <v>Столешница АНТАРЕС - Кливленд (5017/Pt) (3000*600*38-1U)</v>
          </cell>
          <cell r="DX76" t="str">
            <v>СА5017/Pt-28/600/0U</v>
          </cell>
          <cell r="DY76" t="str">
            <v>Столешница АНТАРЕС без PF - Кливленд (5017/Pt) (3000*600*28-0U)</v>
          </cell>
          <cell r="DZ76" t="str">
            <v>СА5017/Pt-38/600/0U</v>
          </cell>
          <cell r="EA76" t="str">
            <v>Столешница АНТАРЕС без PF - Кливленд (5017/Pt) (3000*600*38-0U)</v>
          </cell>
          <cell r="EB76" t="str">
            <v>СА5017/Pt-28/950</v>
          </cell>
          <cell r="EC76" t="str">
            <v>УГОЛ АНТАРЕС - Кливленд (5017/Pt) (950*950*28)</v>
          </cell>
          <cell r="ED76" t="str">
            <v>СА5017/Pt-38/950</v>
          </cell>
          <cell r="EE76" t="str">
            <v>УГОЛ АНТАРЕС - Кливленд (5017/Pt) (950*950*38)</v>
          </cell>
          <cell r="EF76" t="str">
            <v>СА5017/Pt-28/xxx/0U</v>
          </cell>
          <cell r="EG76" t="str">
            <v>Столешница АНТАРЕС без PF - Кливленд (5017/Pt) (3000*xxx*28-0U)</v>
          </cell>
          <cell r="EH76" t="str">
            <v>СА5017/Pt-38/xxx/0U</v>
          </cell>
          <cell r="EI76" t="str">
            <v>Столешница АНТАРЕС без PF - Кливленд (5017/Pt) (3000*xxx*38-0U)</v>
          </cell>
          <cell r="EJ76" t="str">
            <v>СА5017/Pt-28/xxx/1U</v>
          </cell>
          <cell r="EK76" t="str">
            <v>Столешница АНТАРЕС - Кливленд (5017/Pt) (3000*xxx*28-1U)</v>
          </cell>
          <cell r="EL76" t="str">
            <v>СА5017/Pt-38/xxx/1U</v>
          </cell>
          <cell r="EM76" t="str">
            <v>Столешница АНТАРЕС - Кливленд (5017/Pt) (3000*xxx*38-1U)</v>
          </cell>
          <cell r="EN76" t="str">
            <v>СА5017/Pt-28/xxx/2U</v>
          </cell>
          <cell r="EO76" t="str">
            <v>Столешница АНТАРЕС 2xPF- Кливленд (5017/Pt) (3000*xxx*28-2U)</v>
          </cell>
          <cell r="EP76" t="str">
            <v>СА5017/Pt-38/xxx/2U</v>
          </cell>
          <cell r="EQ76" t="str">
            <v>Столешница АНТАРЕС 2xPF - Кливленд (5017/Pt) (3000*xxx*38-2U)</v>
          </cell>
          <cell r="ER76" t="str">
            <v>СА5017/Pt-28/600/0U-2СТ</v>
          </cell>
          <cell r="ES76" t="str">
            <v>Столешница АНТАРЕС без PF - Кливленд (5017/Pt) (3000*600*28-0U/2х) / пластик с 2-х сторон</v>
          </cell>
          <cell r="ET76" t="str">
            <v>СА5017/Pt-38/600/0U-2СТ</v>
          </cell>
          <cell r="EU76" t="str">
            <v>Столешница АНТАРЕС без PF - Кливленд (5017/Pt) (3000*600*38-0U/2х) / пластик с 2-х сторон</v>
          </cell>
          <cell r="EV76" t="str">
            <v>СА5017/Pt-28/1200/0U-2СТ</v>
          </cell>
          <cell r="EW76" t="str">
            <v>Столешница АНТАРЕС без PF - Кливленд (5017/Pt) (3000*1200*28-0U/2х) / пластик с 2-х сторон</v>
          </cell>
          <cell r="EX76" t="str">
            <v>СА5017/Pt-28/1200/0U-2СТ</v>
          </cell>
          <cell r="EY76" t="str">
            <v>Столешница АНТАРЕС без PF - Кливленд (5017/Pt) (3000*1200*38-0U/2х) / пластик с 2-х сторон</v>
          </cell>
          <cell r="EZ76" t="str">
            <v>ФА5017/Pt-600/4</v>
          </cell>
          <cell r="FA76" t="str">
            <v>Пристенная панель АНТАРЕС - Кливленд (5017/Pt) (3000*600*4)</v>
          </cell>
          <cell r="FB76" t="str">
            <v>755017/Pt-32/СК</v>
          </cell>
          <cell r="FC76" t="str">
            <v>Кромка АНТАРЕС - Кливленд (5017/Pt) - 32 мм с/кл</v>
          </cell>
          <cell r="FD76" t="str">
            <v>755017/Pt-45/СК</v>
          </cell>
          <cell r="FE76" t="str">
            <v>Кромка АНТАРЕС - Кливленд (5017/Pt) - 45 мм с/кл</v>
          </cell>
          <cell r="FG76" t="str">
            <v>Пиетра (4404/R)</v>
          </cell>
          <cell r="FH76" t="str">
            <v>4404-</v>
          </cell>
          <cell r="FI76">
            <v>1</v>
          </cell>
          <cell r="FJ76" t="str">
            <v>Пиетра</v>
          </cell>
          <cell r="FK76" t="str">
            <v>4404/R</v>
          </cell>
          <cell r="FM76" t="str">
            <v>17/34404</v>
          </cell>
          <cell r="FN76" t="str">
            <v>С/34404-40/600/1U-30</v>
          </cell>
          <cell r="FO76" t="str">
            <v>Столешница СЛОТЕКС - Пиетра (4404/R) (3000*600*40-1U)</v>
          </cell>
          <cell r="FP76" t="str">
            <v>С/34404-40/600/1U-42</v>
          </cell>
          <cell r="FQ76" t="str">
            <v>Столешница СЛОТЕКС - Пиетра (4404/R) (4200*600*40-1U)</v>
          </cell>
          <cell r="FR76" t="str">
            <v>Ф/34404-600/10-30</v>
          </cell>
          <cell r="FS76" t="str">
            <v>Пристенная панель СЛОТЕКС - Пиетра (4404/R) (3000*600*10)</v>
          </cell>
          <cell r="FT76" t="str">
            <v>Ф/34404-600/10-42</v>
          </cell>
          <cell r="FU76" t="str">
            <v>Пристенная панель СЛОТЕКС - Пиетра (4404/R) (4200*600*10)</v>
          </cell>
          <cell r="FV76" t="str">
            <v>75/34404-42/СК</v>
          </cell>
          <cell r="FW76" t="str">
            <v>Кромка СЛОТЕКС - Пиетра (4404/R) - 42 мм с/кл</v>
          </cell>
        </row>
        <row r="77">
          <cell r="DM77" t="str">
            <v>Коко-боло (3255/М)</v>
          </cell>
          <cell r="DN77" t="str">
            <v>3255/М</v>
          </cell>
          <cell r="DO77">
            <v>2</v>
          </cell>
          <cell r="DP77" t="str">
            <v>Коко-боло</v>
          </cell>
          <cell r="DQ77">
            <v>1266</v>
          </cell>
          <cell r="DR77" t="str">
            <v>17/13255-М</v>
          </cell>
          <cell r="DT77" t="str">
            <v>СА3255/М-28/600/1U</v>
          </cell>
          <cell r="DU77" t="str">
            <v>Столешница АНТАРЕС - Коко-боло (3255/М) (3000*600*28-1U)</v>
          </cell>
          <cell r="DV77" t="str">
            <v>СА3255/М-38/600/1U</v>
          </cell>
          <cell r="DW77" t="str">
            <v>Столешница АНТАРЕС - Коко-боло (3255/М) (3000*600*38-1U)</v>
          </cell>
          <cell r="DX77" t="str">
            <v>СА3255/М-28/600/0U</v>
          </cell>
          <cell r="DY77" t="str">
            <v>Столешница АНТАРЕС без PF - Коко-боло (3255/М) (3000*600*28-0U)</v>
          </cell>
          <cell r="DZ77" t="str">
            <v>СА3255/М-38/600/0U</v>
          </cell>
          <cell r="EA77" t="str">
            <v>Столешница АНТАРЕС без PF - Коко-боло (3255/М) (3000*600*38-0U)</v>
          </cell>
          <cell r="EB77" t="str">
            <v>СА3255/М-28/950</v>
          </cell>
          <cell r="EC77" t="str">
            <v>УГОЛ АНТАРЕС - Коко-боло (3255/М) (950*950*28)</v>
          </cell>
          <cell r="ED77" t="str">
            <v>СА3255/М-38/950</v>
          </cell>
          <cell r="EE77" t="str">
            <v>УГОЛ АНТАРЕС - Коко-боло (3255/М) (950*950*38)</v>
          </cell>
          <cell r="EF77" t="str">
            <v>СА3255/М-28/xxx/0U</v>
          </cell>
          <cell r="EG77" t="str">
            <v>Столешница АНТАРЕС без PF - Коко-боло (3255/М) (3000*xxx*28-0U)</v>
          </cell>
          <cell r="EH77" t="str">
            <v>СА3255/М-38/xxx/0U</v>
          </cell>
          <cell r="EI77" t="str">
            <v>Столешница АНТАРЕС без PF - Коко-боло (3255/М) (3000*xxx*38-0U)</v>
          </cell>
          <cell r="EJ77" t="str">
            <v>СА3255/М-28/xxx/1U</v>
          </cell>
          <cell r="EK77" t="str">
            <v>Столешница АНТАРЕС - Коко-боло (3255/М) (3000*xxx*28-1U)</v>
          </cell>
          <cell r="EL77" t="str">
            <v>СА3255/М-38/xxx/1U</v>
          </cell>
          <cell r="EM77" t="str">
            <v>Столешница АНТАРЕС - Коко-боло (3255/М) (3000*xxx*38-1U)</v>
          </cell>
          <cell r="EN77" t="str">
            <v>СА3255/М-28/xxx/2U</v>
          </cell>
          <cell r="EO77" t="str">
            <v>Столешница АНТАРЕС 2xPF- Коко-боло (3255/М) (3000*xxx*28-2U)</v>
          </cell>
          <cell r="EP77" t="str">
            <v>СА3255/М-38/xxx/2U</v>
          </cell>
          <cell r="EQ77" t="str">
            <v>Столешница АНТАРЕС 2xPF - Коко-боло (3255/М) (3000*xxx*38-2U)</v>
          </cell>
          <cell r="ER77" t="str">
            <v>СА3255/М-28/600/0U-2СТ</v>
          </cell>
          <cell r="ES77" t="str">
            <v>Столешница АНТАРЕС без PF - Коко-боло (3255/М) (3000*600*28-0U/2х) / пластик с 2-х сторон</v>
          </cell>
          <cell r="ET77" t="str">
            <v>СА3255/М-38/600/0U-2СТ</v>
          </cell>
          <cell r="EU77" t="str">
            <v>Столешница АНТАРЕС без PF - Коко-боло (3255/М) (3000*600*38-0U/2х) / пластик с 2-х сторон</v>
          </cell>
          <cell r="EV77" t="str">
            <v>СА3255/М-28/1200/0U-2СТ</v>
          </cell>
          <cell r="EW77" t="str">
            <v>Столешница АНТАРЕС без PF - Коко-боло (3255/М) (3000*1200*28-0U/2х) / пластик с 2-х сторон</v>
          </cell>
          <cell r="EX77" t="str">
            <v>СА3255/М-28/1200/0U-2СТ</v>
          </cell>
          <cell r="EY77" t="str">
            <v>Столешница АНТАРЕС без PF - Коко-боло (3255/М) (3000*1200*38-0U/2х) / пластик с 2-х сторон</v>
          </cell>
          <cell r="EZ77" t="str">
            <v>ФА3255/М-600/4</v>
          </cell>
          <cell r="FA77" t="str">
            <v>Пристенная панель АНТАРЕС - Коко-боло (3255/М) (3000*600*4)</v>
          </cell>
          <cell r="FB77" t="str">
            <v>753255/М-32/СК</v>
          </cell>
          <cell r="FC77" t="str">
            <v>Кромка АНТАРЕС - Коко-боло (3255/М) - 32 мм с/кл</v>
          </cell>
          <cell r="FD77" t="str">
            <v>753255/М-45/СК</v>
          </cell>
          <cell r="FE77" t="str">
            <v>Кромка АНТАРЕС - Коко-боло (3255/М) - 45 мм с/кл</v>
          </cell>
          <cell r="FG77" t="str">
            <v>Рочестер  (5019/Pt)</v>
          </cell>
          <cell r="FH77" t="str">
            <v>5019-</v>
          </cell>
          <cell r="FI77">
            <v>2</v>
          </cell>
          <cell r="FJ77" t="str">
            <v xml:space="preserve">Рочестер </v>
          </cell>
          <cell r="FK77" t="str">
            <v>5019/Pt</v>
          </cell>
          <cell r="FN77" t="str">
            <v>С/35019-40/600/1U-30</v>
          </cell>
          <cell r="FO77" t="str">
            <v>Столешница СЛОТЕКС - Рочестер  (5019/Pt) (3000*600*40-1U)</v>
          </cell>
          <cell r="FP77" t="str">
            <v>С/35019-40/600/1U-42</v>
          </cell>
          <cell r="FQ77" t="str">
            <v>Столешница СЛОТЕКС - Рочестер  (5019/Pt) (4200*600*40-1U)</v>
          </cell>
          <cell r="FR77" t="str">
            <v>Ф/35019-600/10-30</v>
          </cell>
          <cell r="FS77" t="str">
            <v>Пристенная панель СЛОТЕКС - Рочестер  (5019/Pt) (3000*600*10)</v>
          </cell>
          <cell r="FT77" t="str">
            <v>Ф/35019-600/10-42</v>
          </cell>
          <cell r="FU77" t="str">
            <v>Пристенная панель СЛОТЕКС - Рочестер  (5019/Pt) (4200*600*10)</v>
          </cell>
          <cell r="FV77" t="str">
            <v>75/35019-42/СК</v>
          </cell>
          <cell r="FW77" t="str">
            <v>Кромка СЛОТЕКС - Рочестер  (5019/Pt) - 42 мм с/кл</v>
          </cell>
        </row>
        <row r="78">
          <cell r="DM78" t="str">
            <v>Королевский Опал Светлый Глянец (707/Г)</v>
          </cell>
          <cell r="DN78" t="str">
            <v>707/Г</v>
          </cell>
          <cell r="DO78">
            <v>3</v>
          </cell>
          <cell r="DP78" t="str">
            <v>Королевский Опал Светлый Глянец</v>
          </cell>
          <cell r="DQ78">
            <v>1232</v>
          </cell>
          <cell r="DT78" t="str">
            <v>СА707/Г-28/600/1U</v>
          </cell>
          <cell r="DU78" t="str">
            <v>Столешница АНТАРЕС - Королевский Опал Светлый Глянец (707/Г) (3000*600*28-1U)</v>
          </cell>
          <cell r="DV78" t="str">
            <v>СА707/Г-38/600/1U</v>
          </cell>
          <cell r="DW78" t="str">
            <v>Столешница АНТАРЕС - Королевский Опал Светлый Глянец (707/Г) (3000*600*38-1U)</v>
          </cell>
          <cell r="DX78" t="str">
            <v>СА707/Г-28/600/0U</v>
          </cell>
          <cell r="DY78" t="str">
            <v>Столешница АНТАРЕС без PF - Королевский Опал Светлый Глянец (707/Г) (3000*600*28-0U)</v>
          </cell>
          <cell r="DZ78" t="str">
            <v>СА707/Г-38/600/0U</v>
          </cell>
          <cell r="EA78" t="str">
            <v>Столешница АНТАРЕС без PF - Королевский Опал Светлый Глянец (707/Г) (3000*600*38-0U)</v>
          </cell>
          <cell r="EB78" t="str">
            <v>СА707/Г-28/950</v>
          </cell>
          <cell r="EC78" t="str">
            <v>УГОЛ АНТАРЕС - Королевский Опал Светлый Глянец (707/Г) (950*950*28)</v>
          </cell>
          <cell r="ED78" t="str">
            <v>СА707/Г-38/950</v>
          </cell>
          <cell r="EE78" t="str">
            <v>УГОЛ АНТАРЕС - Королевский Опал Светлый Глянец (707/Г) (950*950*38)</v>
          </cell>
          <cell r="EF78" t="str">
            <v>СА707/Г-28/xxx/0U</v>
          </cell>
          <cell r="EG78" t="str">
            <v>Столешница АНТАРЕС без PF - Королевский Опал Светлый Глянец (707/Г) (3000*xxx*28-0U)</v>
          </cell>
          <cell r="EH78" t="str">
            <v>СА707/Г-38/xxx/0U</v>
          </cell>
          <cell r="EI78" t="str">
            <v>Столешница АНТАРЕС без PF - Королевский Опал Светлый Глянец (707/Г) (3000*xxx*38-0U)</v>
          </cell>
          <cell r="EJ78" t="str">
            <v>СА707/Г-28/xxx/1U</v>
          </cell>
          <cell r="EK78" t="str">
            <v>Столешница АНТАРЕС - Королевский Опал Светлый Глянец (707/Г) (3000*xxx*28-1U)</v>
          </cell>
          <cell r="EL78" t="str">
            <v>СА707/Г-38/xxx/1U</v>
          </cell>
          <cell r="EM78" t="str">
            <v>Столешница АНТАРЕС - Королевский Опал Светлый Глянец (707/Г) (3000*xxx*38-1U)</v>
          </cell>
          <cell r="EN78" t="str">
            <v>СА707/Г-28/xxx/2U</v>
          </cell>
          <cell r="EO78" t="str">
            <v>Столешница АНТАРЕС 2xPF- Королевский Опал Светлый Глянец (707/Г) (3000*xxx*28-2U)</v>
          </cell>
          <cell r="EP78" t="str">
            <v>СА707/Г-38/xxx/2U</v>
          </cell>
          <cell r="EQ78" t="str">
            <v>Столешница АНТАРЕС 2xPF - Королевский Опал Светлый Глянец (707/Г) (3000*xxx*38-2U)</v>
          </cell>
          <cell r="ER78" t="str">
            <v>СА707/Г-28/600/0U-2СТ</v>
          </cell>
          <cell r="ES78" t="str">
            <v>Столешница АНТАРЕС без PF - Королевский Опал Светлый Глянец (707/Г) (3000*600*28-0U/2х) / пластик с 2-х сторон</v>
          </cell>
          <cell r="ET78" t="str">
            <v>СА707/Г-38/600/0U-2СТ</v>
          </cell>
          <cell r="EU78" t="str">
            <v>Столешница АНТАРЕС без PF - Королевский Опал Светлый Глянец (707/Г) (3000*600*38-0U/2х) / пластик с 2-х сторон</v>
          </cell>
          <cell r="EV78" t="str">
            <v>СА707/Г-28/1200/0U-2СТ</v>
          </cell>
          <cell r="EW78" t="str">
            <v>Столешница АНТАРЕС без PF - Королевский Опал Светлый Глянец (707/Г) (3000*1200*28-0U/2х) / пластик с 2-х сторон</v>
          </cell>
          <cell r="EX78" t="str">
            <v>СА707/Г-28/1200/0U-2СТ</v>
          </cell>
          <cell r="EY78" t="str">
            <v>Столешница АНТАРЕС без PF - Королевский Опал Светлый Глянец (707/Г) (3000*1200*38-0U/2х) / пластик с 2-х сторон</v>
          </cell>
          <cell r="EZ78" t="str">
            <v>ФА707/Г-600/4</v>
          </cell>
          <cell r="FA78" t="str">
            <v>Пристенная панель АНТАРЕС - Королевский Опал Светлый Глянец (707/Г) (3000*600*4)</v>
          </cell>
          <cell r="FB78" t="str">
            <v>75707/Г-32/СК</v>
          </cell>
          <cell r="FC78" t="str">
            <v>Кромка АНТАРЕС - Королевский Опал Светлый Глянец (707/Г) - 32 мм с/кл</v>
          </cell>
          <cell r="FD78" t="str">
            <v>75707/Г-45/СК</v>
          </cell>
          <cell r="FE78" t="str">
            <v>Кромка АНТАРЕС - Королевский Опал Светлый Глянец (707/Г) - 45 мм с/кл</v>
          </cell>
          <cell r="FG78" t="str">
            <v>Севильская олива светлая (3213/Р)</v>
          </cell>
          <cell r="FH78" t="str">
            <v>3213-</v>
          </cell>
          <cell r="FI78">
            <v>1</v>
          </cell>
          <cell r="FJ78" t="str">
            <v>Севильская олива светлая</v>
          </cell>
          <cell r="FK78" t="str">
            <v>3213/Р</v>
          </cell>
          <cell r="FN78" t="str">
            <v>С/33213-40/600/1U-30</v>
          </cell>
          <cell r="FO78" t="str">
            <v>Столешница СЛОТЕКС - Севильская олива светлая (3213/Р) (3000*600*40-1U)</v>
          </cell>
          <cell r="FP78" t="str">
            <v>С/33213-40/600/1U-42</v>
          </cell>
          <cell r="FQ78" t="str">
            <v>Столешница СЛОТЕКС - Севильская олива светлая (3213/Р) (4200*600*40-1U)</v>
          </cell>
          <cell r="FR78" t="str">
            <v>Ф/33213-600/10-30</v>
          </cell>
          <cell r="FS78" t="str">
            <v>Пристенная панель СЛОТЕКС - Севильская олива светлая (3213/Р) (3000*600*10)</v>
          </cell>
          <cell r="FT78" t="str">
            <v>Ф/33213-600/10-42</v>
          </cell>
          <cell r="FU78" t="str">
            <v>Пристенная панель СЛОТЕКС - Севильская олива светлая (3213/Р) (4200*600*10)</v>
          </cell>
          <cell r="FV78" t="str">
            <v>75/33213-42/СК</v>
          </cell>
          <cell r="FW78" t="str">
            <v>Кромка СЛОТЕКС - Севильская олива светлая (3213/Р) - 42 мм с/кл</v>
          </cell>
        </row>
        <row r="79">
          <cell r="DM79" t="str">
            <v>Королевский Опал Светлый СЛЮДА (707/S)</v>
          </cell>
          <cell r="DN79" t="str">
            <v>707/S</v>
          </cell>
          <cell r="DO79">
            <v>2</v>
          </cell>
          <cell r="DP79" t="str">
            <v>Королевский Опал Светлый СЛЮДА</v>
          </cell>
          <cell r="DQ79">
            <v>1232</v>
          </cell>
          <cell r="DR79" t="str">
            <v>17/10707-М</v>
          </cell>
          <cell r="DT79" t="str">
            <v>СА707/S-28/600/1U</v>
          </cell>
          <cell r="DU79" t="str">
            <v>Столешница АНТАРЕС - Королевский Опал Светлый СЛЮДА (707/S) (3000*600*28-1U)</v>
          </cell>
          <cell r="DV79" t="str">
            <v>СА707/S-38/600/1U</v>
          </cell>
          <cell r="DW79" t="str">
            <v>Столешница АНТАРЕС - Королевский Опал Светлый СЛЮДА (707/S) (3000*600*38-1U)</v>
          </cell>
          <cell r="DX79" t="str">
            <v>СА707/S-28/600/0U</v>
          </cell>
          <cell r="DY79" t="str">
            <v>Столешница АНТАРЕС без PF - Королевский Опал Светлый СЛЮДА (707/S) (3000*600*28-0U)</v>
          </cell>
          <cell r="DZ79" t="str">
            <v>СА707/S-38/600/0U</v>
          </cell>
          <cell r="EA79" t="str">
            <v>Столешница АНТАРЕС без PF - Королевский Опал Светлый СЛЮДА (707/S) (3000*600*38-0U)</v>
          </cell>
          <cell r="EB79" t="str">
            <v>СА707/S-28/950</v>
          </cell>
          <cell r="EC79" t="str">
            <v>УГОЛ АНТАРЕС - Королевский Опал Светлый СЛЮДА (707/S) (950*950*28)</v>
          </cell>
          <cell r="ED79" t="str">
            <v>СА707/S-38/950</v>
          </cell>
          <cell r="EE79" t="str">
            <v>УГОЛ АНТАРЕС - Королевский Опал Светлый СЛЮДА (707/S) (950*950*38)</v>
          </cell>
          <cell r="EF79" t="str">
            <v>СА707/S-28/xxx/0U</v>
          </cell>
          <cell r="EG79" t="str">
            <v>Столешница АНТАРЕС без PF - Королевский Опал Светлый СЛЮДА (707/S) (3000*xxx*28-0U)</v>
          </cell>
          <cell r="EH79" t="str">
            <v>СА707/S-38/xxx/0U</v>
          </cell>
          <cell r="EI79" t="str">
            <v>Столешница АНТАРЕС без PF - Королевский Опал Светлый СЛЮДА (707/S) (3000*xxx*38-0U)</v>
          </cell>
          <cell r="EJ79" t="str">
            <v>СА707/S-28/xxx/1U</v>
          </cell>
          <cell r="EK79" t="str">
            <v>Столешница АНТАРЕС - Королевский Опал Светлый СЛЮДА (707/S) (3000*xxx*28-1U)</v>
          </cell>
          <cell r="EL79" t="str">
            <v>СА707/S-38/xxx/1U</v>
          </cell>
          <cell r="EM79" t="str">
            <v>Столешница АНТАРЕС - Королевский Опал Светлый СЛЮДА (707/S) (3000*xxx*38-1U)</v>
          </cell>
          <cell r="EN79" t="str">
            <v>СА707/S-28/xxx/2U</v>
          </cell>
          <cell r="EO79" t="str">
            <v>Столешница АНТАРЕС 2xPF- Королевский Опал Светлый СЛЮДА (707/S) (3000*xxx*28-2U)</v>
          </cell>
          <cell r="EP79" t="str">
            <v>СА707/S-38/xxx/2U</v>
          </cell>
          <cell r="EQ79" t="str">
            <v>Столешница АНТАРЕС 2xPF - Королевский Опал Светлый СЛЮДА (707/S) (3000*xxx*38-2U)</v>
          </cell>
          <cell r="ER79" t="str">
            <v>СА707/S-28/600/0U-2СТ</v>
          </cell>
          <cell r="ES79" t="str">
            <v>Столешница АНТАРЕС без PF - Королевский Опал Светлый СЛЮДА (707/S) (3000*600*28-0U/2х) / пластик с 2-х сторон</v>
          </cell>
          <cell r="ET79" t="str">
            <v>СА707/S-38/600/0U-2СТ</v>
          </cell>
          <cell r="EU79" t="str">
            <v>Столешница АНТАРЕС без PF - Королевский Опал Светлый СЛЮДА (707/S) (3000*600*38-0U/2х) / пластик с 2-х сторон</v>
          </cell>
          <cell r="EV79" t="str">
            <v>СА707/S-28/1200/0U-2СТ</v>
          </cell>
          <cell r="EW79" t="str">
            <v>Столешница АНТАРЕС без PF - Королевский Опал Светлый СЛЮДА (707/S) (3000*1200*28-0U/2х) / пластик с 2-х сторон</v>
          </cell>
          <cell r="EX79" t="str">
            <v>СА707/S-28/1200/0U-2СТ</v>
          </cell>
          <cell r="EY79" t="str">
            <v>Столешница АНТАРЕС без PF - Королевский Опал Светлый СЛЮДА (707/S) (3000*1200*38-0U/2х) / пластик с 2-х сторон</v>
          </cell>
          <cell r="EZ79" t="str">
            <v>ФА707/S-600/4</v>
          </cell>
          <cell r="FA79" t="str">
            <v>Пристенная панель АНТАРЕС - Королевский Опал Светлый СЛЮДА (707/S) (3000*600*4)</v>
          </cell>
          <cell r="FB79" t="str">
            <v>75707/S-32/СК</v>
          </cell>
          <cell r="FC79" t="str">
            <v>Кромка АНТАРЕС - Королевский Опал Светлый СЛЮДА (707/S) - 32 мм с/кл</v>
          </cell>
          <cell r="FD79" t="str">
            <v>75707/S-45/СК</v>
          </cell>
          <cell r="FE79" t="str">
            <v>Кромка АНТАРЕС - Королевский Опал Светлый СЛЮДА (707/S) - 45 мм с/кл</v>
          </cell>
          <cell r="FG79" t="str">
            <v>Сезамо (0093/A )</v>
          </cell>
          <cell r="FH79" t="str">
            <v>0093-</v>
          </cell>
          <cell r="FI79">
            <v>2</v>
          </cell>
          <cell r="FJ79" t="str">
            <v>Сезамо</v>
          </cell>
          <cell r="FK79" t="str">
            <v xml:space="preserve">0093/A </v>
          </cell>
          <cell r="FL79" t="str">
            <v>7210093/RPL</v>
          </cell>
          <cell r="FM79" t="str">
            <v>17/30093</v>
          </cell>
          <cell r="FN79" t="str">
            <v>С/30093-40/600/1U-30</v>
          </cell>
          <cell r="FO79" t="str">
            <v>Столешница СЛОТЕКС - Сезамо (0093/A ) (3000*600*40-1U)</v>
          </cell>
          <cell r="FP79" t="str">
            <v>С/30093-40/600/1U-42</v>
          </cell>
          <cell r="FQ79" t="str">
            <v>Столешница СЛОТЕКС - Сезамо (0093/A ) (4200*600*40-1U)</v>
          </cell>
          <cell r="FR79" t="str">
            <v>Ф/30093-600/10-30</v>
          </cell>
          <cell r="FS79" t="str">
            <v>Пристенная панель СЛОТЕКС - Сезамо (0093/A ) (3000*600*10)</v>
          </cell>
          <cell r="FT79" t="str">
            <v>Ф/30093-600/10-42</v>
          </cell>
          <cell r="FU79" t="str">
            <v>Пристенная панель СЛОТЕКС - Сезамо (0093/A ) (4200*600*10)</v>
          </cell>
          <cell r="FV79" t="str">
            <v>75/30093-42/СК</v>
          </cell>
          <cell r="FW79" t="str">
            <v>Кромка СЛОТЕКС - Сезамо (0093/A ) - 42 мм с/кл</v>
          </cell>
        </row>
        <row r="80">
          <cell r="DM80" t="str">
            <v>Королевский Опал Темный Глянец (706/Г)</v>
          </cell>
          <cell r="DN80" t="str">
            <v>706/Г</v>
          </cell>
          <cell r="DO80">
            <v>3</v>
          </cell>
          <cell r="DP80" t="str">
            <v>Королевский Опал Темный Глянец</v>
          </cell>
          <cell r="DQ80">
            <v>1283</v>
          </cell>
          <cell r="DR80" t="str">
            <v>17/10706-Г</v>
          </cell>
          <cell r="DT80" t="str">
            <v>СА706/Г-28/600/1U</v>
          </cell>
          <cell r="DU80" t="str">
            <v>Столешница АНТАРЕС - Королевский Опал Темный Глянец (706/Г) (3000*600*28-1U)</v>
          </cell>
          <cell r="DV80" t="str">
            <v>СА706/Г-38/600/1U</v>
          </cell>
          <cell r="DW80" t="str">
            <v>Столешница АНТАРЕС - Королевский Опал Темный Глянец (706/Г) (3000*600*38-1U)</v>
          </cell>
          <cell r="DX80" t="str">
            <v>СА706/Г-28/600/0U</v>
          </cell>
          <cell r="DY80" t="str">
            <v>Столешница АНТАРЕС без PF - Королевский Опал Темный Глянец (706/Г) (3000*600*28-0U)</v>
          </cell>
          <cell r="DZ80" t="str">
            <v>СА706/Г-38/600/0U</v>
          </cell>
          <cell r="EA80" t="str">
            <v>Столешница АНТАРЕС без PF - Королевский Опал Темный Глянец (706/Г) (3000*600*38-0U)</v>
          </cell>
          <cell r="EB80" t="str">
            <v>СА706/Г-28/950</v>
          </cell>
          <cell r="EC80" t="str">
            <v>УГОЛ АНТАРЕС - Королевский Опал Темный Глянец (706/Г) (950*950*28)</v>
          </cell>
          <cell r="ED80" t="str">
            <v>СА706/Г-38/950</v>
          </cell>
          <cell r="EE80" t="str">
            <v>УГОЛ АНТАРЕС - Королевский Опал Темный Глянец (706/Г) (950*950*38)</v>
          </cell>
          <cell r="EF80" t="str">
            <v>СА706/Г-28/xxx/0U</v>
          </cell>
          <cell r="EG80" t="str">
            <v>Столешница АНТАРЕС без PF - Королевский Опал Темный Глянец (706/Г) (3000*xxx*28-0U)</v>
          </cell>
          <cell r="EH80" t="str">
            <v>СА706/Г-38/xxx/0U</v>
          </cell>
          <cell r="EI80" t="str">
            <v>Столешница АНТАРЕС без PF - Королевский Опал Темный Глянец (706/Г) (3000*xxx*38-0U)</v>
          </cell>
          <cell r="EJ80" t="str">
            <v>СА706/Г-28/xxx/1U</v>
          </cell>
          <cell r="EK80" t="str">
            <v>Столешница АНТАРЕС - Королевский Опал Темный Глянец (706/Г) (3000*xxx*28-1U)</v>
          </cell>
          <cell r="EL80" t="str">
            <v>СА706/Г-38/xxx/1U</v>
          </cell>
          <cell r="EM80" t="str">
            <v>Столешница АНТАРЕС - Королевский Опал Темный Глянец (706/Г) (3000*xxx*38-1U)</v>
          </cell>
          <cell r="EN80" t="str">
            <v>СА706/Г-28/xxx/2U</v>
          </cell>
          <cell r="EO80" t="str">
            <v>Столешница АНТАРЕС 2xPF- Королевский Опал Темный Глянец (706/Г) (3000*xxx*28-2U)</v>
          </cell>
          <cell r="EP80" t="str">
            <v>СА706/Г-38/xxx/2U</v>
          </cell>
          <cell r="EQ80" t="str">
            <v>Столешница АНТАРЕС 2xPF - Королевский Опал Темный Глянец (706/Г) (3000*xxx*38-2U)</v>
          </cell>
          <cell r="ER80" t="str">
            <v>СА706/Г-28/600/0U-2СТ</v>
          </cell>
          <cell r="ES80" t="str">
            <v>Столешница АНТАРЕС без PF - Королевский Опал Темный Глянец (706/Г) (3000*600*28-0U/2х) / пластик с 2-х сторон</v>
          </cell>
          <cell r="ET80" t="str">
            <v>СА706/Г-38/600/0U-2СТ</v>
          </cell>
          <cell r="EU80" t="str">
            <v>Столешница АНТАРЕС без PF - Королевский Опал Темный Глянец (706/Г) (3000*600*38-0U/2х) / пластик с 2-х сторон</v>
          </cell>
          <cell r="EV80" t="str">
            <v>СА706/Г-28/1200/0U-2СТ</v>
          </cell>
          <cell r="EW80" t="str">
            <v>Столешница АНТАРЕС без PF - Королевский Опал Темный Глянец (706/Г) (3000*1200*28-0U/2х) / пластик с 2-х сторон</v>
          </cell>
          <cell r="EX80" t="str">
            <v>СА706/Г-28/1200/0U-2СТ</v>
          </cell>
          <cell r="EY80" t="str">
            <v>Столешница АНТАРЕС без PF - Королевский Опал Темный Глянец (706/Г) (3000*1200*38-0U/2х) / пластик с 2-х сторон</v>
          </cell>
          <cell r="EZ80" t="str">
            <v>ФА706/Г-600/4</v>
          </cell>
          <cell r="FA80" t="str">
            <v>Пристенная панель АНТАРЕС - Королевский Опал Темный Глянец (706/Г) (3000*600*4)</v>
          </cell>
          <cell r="FB80" t="str">
            <v>75706/Г-32/СК</v>
          </cell>
          <cell r="FC80" t="str">
            <v>Кромка АНТАРЕС - Королевский Опал Темный Глянец (706/Г) - 32 мм с/кл</v>
          </cell>
          <cell r="FD80" t="str">
            <v>75706/Г-45/СК</v>
          </cell>
          <cell r="FE80" t="str">
            <v>Кромка АНТАРЕС - Королевский Опал Темный Глянец (706/Г) - 45 мм с/кл</v>
          </cell>
          <cell r="FG80" t="str">
            <v>Семолина бежевая (2236/S)</v>
          </cell>
          <cell r="FH80" t="str">
            <v>2236-</v>
          </cell>
          <cell r="FI80">
            <v>1</v>
          </cell>
          <cell r="FJ80" t="str">
            <v>Семолина бежевая</v>
          </cell>
          <cell r="FK80" t="str">
            <v>2236/S</v>
          </cell>
          <cell r="FM80" t="str">
            <v>17/32236</v>
          </cell>
          <cell r="FN80" t="str">
            <v>С/32236-40/600/1U-30</v>
          </cell>
          <cell r="FO80" t="str">
            <v>Столешница СЛОТЕКС - Семолина бежевая (2236/S) (3000*600*40-1U)</v>
          </cell>
          <cell r="FP80" t="str">
            <v>С/32236-40/600/1U-42</v>
          </cell>
          <cell r="FQ80" t="str">
            <v>Столешница СЛОТЕКС - Семолина бежевая (2236/S) (4200*600*40-1U)</v>
          </cell>
          <cell r="FR80" t="str">
            <v>Ф/32236-600/10-30</v>
          </cell>
          <cell r="FS80" t="str">
            <v>Пристенная панель СЛОТЕКС - Семолина бежевая (2236/S) (3000*600*10)</v>
          </cell>
          <cell r="FT80" t="str">
            <v>Ф/32236-600/10-42</v>
          </cell>
          <cell r="FU80" t="str">
            <v>Пристенная панель СЛОТЕКС - Семолина бежевая (2236/S) (4200*600*10)</v>
          </cell>
          <cell r="FV80" t="str">
            <v>75/32236-42/СК</v>
          </cell>
          <cell r="FW80" t="str">
            <v>Кромка СЛОТЕКС - Семолина бежевая (2236/S) - 42 мм с/кл</v>
          </cell>
        </row>
        <row r="81">
          <cell r="DM81" t="str">
            <v>Королевский Опал Темный СЛЮДА (706/S)</v>
          </cell>
          <cell r="DN81" t="str">
            <v>706/S</v>
          </cell>
          <cell r="DO81">
            <v>2</v>
          </cell>
          <cell r="DP81" t="str">
            <v>Королевский Опал Темный СЛЮДА</v>
          </cell>
          <cell r="DQ81">
            <v>1283</v>
          </cell>
          <cell r="DR81" t="str">
            <v>17/10706-С</v>
          </cell>
          <cell r="DT81" t="str">
            <v>СА706/S-28/600/1U</v>
          </cell>
          <cell r="DU81" t="str">
            <v>Столешница АНТАРЕС - Королевский Опал Темный СЛЮДА (706/S) (3000*600*28-1U)</v>
          </cell>
          <cell r="DV81" t="str">
            <v>СА706/S-38/600/1U</v>
          </cell>
          <cell r="DW81" t="str">
            <v>Столешница АНТАРЕС - Королевский Опал Темный СЛЮДА (706/S) (3000*600*38-1U)</v>
          </cell>
          <cell r="DX81" t="str">
            <v>СА706/S-28/600/0U</v>
          </cell>
          <cell r="DY81" t="str">
            <v>Столешница АНТАРЕС без PF - Королевский Опал Темный СЛЮДА (706/S) (3000*600*28-0U)</v>
          </cell>
          <cell r="DZ81" t="str">
            <v>СА706/S-38/600/0U</v>
          </cell>
          <cell r="EA81" t="str">
            <v>Столешница АНТАРЕС без PF - Королевский Опал Темный СЛЮДА (706/S) (3000*600*38-0U)</v>
          </cell>
          <cell r="EB81" t="str">
            <v>СА706/S-28/950</v>
          </cell>
          <cell r="EC81" t="str">
            <v>УГОЛ АНТАРЕС - Королевский Опал Темный СЛЮДА (706/S) (950*950*28)</v>
          </cell>
          <cell r="ED81" t="str">
            <v>СА706/S-38/950</v>
          </cell>
          <cell r="EE81" t="str">
            <v>УГОЛ АНТАРЕС - Королевский Опал Темный СЛЮДА (706/S) (950*950*38)</v>
          </cell>
          <cell r="EF81" t="str">
            <v>СА706/S-28/xxx/0U</v>
          </cell>
          <cell r="EG81" t="str">
            <v>Столешница АНТАРЕС без PF - Королевский Опал Темный СЛЮДА (706/S) (3000*xxx*28-0U)</v>
          </cell>
          <cell r="EH81" t="str">
            <v>СА706/S-38/xxx/0U</v>
          </cell>
          <cell r="EI81" t="str">
            <v>Столешница АНТАРЕС без PF - Королевский Опал Темный СЛЮДА (706/S) (3000*xxx*38-0U)</v>
          </cell>
          <cell r="EJ81" t="str">
            <v>СА706/S-28/xxx/1U</v>
          </cell>
          <cell r="EK81" t="str">
            <v>Столешница АНТАРЕС - Королевский Опал Темный СЛЮДА (706/S) (3000*xxx*28-1U)</v>
          </cell>
          <cell r="EL81" t="str">
            <v>СА706/S-38/xxx/1U</v>
          </cell>
          <cell r="EM81" t="str">
            <v>Столешница АНТАРЕС - Королевский Опал Темный СЛЮДА (706/S) (3000*xxx*38-1U)</v>
          </cell>
          <cell r="EN81" t="str">
            <v>СА706/S-28/xxx/2U</v>
          </cell>
          <cell r="EO81" t="str">
            <v>Столешница АНТАРЕС 2xPF- Королевский Опал Темный СЛЮДА (706/S) (3000*xxx*28-2U)</v>
          </cell>
          <cell r="EP81" t="str">
            <v>СА706/S-38/xxx/2U</v>
          </cell>
          <cell r="EQ81" t="str">
            <v>Столешница АНТАРЕС 2xPF - Королевский Опал Темный СЛЮДА (706/S) (3000*xxx*38-2U)</v>
          </cell>
          <cell r="ER81" t="str">
            <v>СА706/S-28/600/0U-2СТ</v>
          </cell>
          <cell r="ES81" t="str">
            <v>Столешница АНТАРЕС без PF - Королевский Опал Темный СЛЮДА (706/S) (3000*600*28-0U/2х) / пластик с 2-х сторон</v>
          </cell>
          <cell r="ET81" t="str">
            <v>СА706/S-38/600/0U-2СТ</v>
          </cell>
          <cell r="EU81" t="str">
            <v>Столешница АНТАРЕС без PF - Королевский Опал Темный СЛЮДА (706/S) (3000*600*38-0U/2х) / пластик с 2-х сторон</v>
          </cell>
          <cell r="EV81" t="str">
            <v>СА706/S-28/1200/0U-2СТ</v>
          </cell>
          <cell r="EW81" t="str">
            <v>Столешница АНТАРЕС без PF - Королевский Опал Темный СЛЮДА (706/S) (3000*1200*28-0U/2х) / пластик с 2-х сторон</v>
          </cell>
          <cell r="EX81" t="str">
            <v>СА706/S-28/1200/0U-2СТ</v>
          </cell>
          <cell r="EY81" t="str">
            <v>Столешница АНТАРЕС без PF - Королевский Опал Темный СЛЮДА (706/S) (3000*1200*38-0U/2х) / пластик с 2-х сторон</v>
          </cell>
          <cell r="EZ81" t="str">
            <v>ФА706/S-600/4</v>
          </cell>
          <cell r="FA81" t="str">
            <v>Пристенная панель АНТАРЕС - Королевский Опал Темный СЛЮДА (706/S) (3000*600*4)</v>
          </cell>
          <cell r="FB81" t="str">
            <v>75706/S-32/СК</v>
          </cell>
          <cell r="FC81" t="str">
            <v>Кромка АНТАРЕС - Королевский Опал Темный СЛЮДА (706/S) - 32 мм с/кл</v>
          </cell>
          <cell r="FD81" t="str">
            <v>75706/S-45/СК</v>
          </cell>
          <cell r="FE81" t="str">
            <v>Кромка АНТАРЕС - Королевский Опал Темный СЛЮДА (706/S) - 45 мм с/кл</v>
          </cell>
          <cell r="FG81" t="str">
            <v>Семолина карамельная (2237/6)</v>
          </cell>
          <cell r="FH81" t="str">
            <v>2237-</v>
          </cell>
          <cell r="FI81">
            <v>1</v>
          </cell>
          <cell r="FJ81" t="str">
            <v>Семолина карамельная</v>
          </cell>
          <cell r="FK81" t="str">
            <v>2237/6</v>
          </cell>
          <cell r="FM81" t="str">
            <v>17/32237</v>
          </cell>
          <cell r="FN81" t="str">
            <v>С/32237-40/600/1U-30</v>
          </cell>
          <cell r="FO81" t="str">
            <v>Столешница СЛОТЕКС - Семолина карамельная (2237/6) (3000*600*40-1U)</v>
          </cell>
          <cell r="FP81" t="str">
            <v>С/32237-40/600/1U-42</v>
          </cell>
          <cell r="FQ81" t="str">
            <v>Столешница СЛОТЕКС - Семолина карамельная (2237/6) (4200*600*40-1U)</v>
          </cell>
          <cell r="FR81" t="str">
            <v>Ф/32237-600/10-30</v>
          </cell>
          <cell r="FS81" t="str">
            <v>Пристенная панель СЛОТЕКС - Семолина карамельная (2237/6) (3000*600*10)</v>
          </cell>
          <cell r="FT81" t="str">
            <v>Ф/32237-600/10-42</v>
          </cell>
          <cell r="FU81" t="str">
            <v>Пристенная панель СЛОТЕКС - Семолина карамельная (2237/6) (4200*600*10)</v>
          </cell>
          <cell r="FV81" t="str">
            <v>75/32237-42/СК</v>
          </cell>
          <cell r="FW81" t="str">
            <v>Кромка СЛОТЕКС - Семолина карамельная (2237/6) - 42 мм с/кл</v>
          </cell>
        </row>
        <row r="82">
          <cell r="DM82" t="str">
            <v>Кумана ТИСНЕНИЕ (9742)</v>
          </cell>
          <cell r="DN82">
            <v>9742</v>
          </cell>
          <cell r="DO82">
            <v>2</v>
          </cell>
          <cell r="DP82" t="str">
            <v>Кумана ТИСНЕНИЕ</v>
          </cell>
          <cell r="DQ82">
            <v>1325</v>
          </cell>
          <cell r="DT82" t="str">
            <v>СА9742-28/600/1U</v>
          </cell>
          <cell r="DU82" t="str">
            <v>Столешница АНТАРЕС - Кумана ТИСНЕНИЕ (9742) (3000*600*28-1U)</v>
          </cell>
          <cell r="DV82" t="str">
            <v>СА9742-38/600/1U</v>
          </cell>
          <cell r="DW82" t="str">
            <v>Столешница АНТАРЕС - Кумана ТИСНЕНИЕ (9742) (3000*600*38-1U)</v>
          </cell>
          <cell r="DX82" t="str">
            <v>СА9742-28/600/0U</v>
          </cell>
          <cell r="DY82" t="str">
            <v>Столешница АНТАРЕС без PF - Кумана ТИСНЕНИЕ (9742) (3000*600*28-0U)</v>
          </cell>
          <cell r="DZ82" t="str">
            <v>СА9742-38/600/0U</v>
          </cell>
          <cell r="EA82" t="str">
            <v>Столешница АНТАРЕС без PF - Кумана ТИСНЕНИЕ (9742) (3000*600*38-0U)</v>
          </cell>
          <cell r="EB82" t="str">
            <v>СА9742-28/950</v>
          </cell>
          <cell r="EC82" t="str">
            <v>УГОЛ АНТАРЕС - Кумана ТИСНЕНИЕ (9742) (950*950*28)</v>
          </cell>
          <cell r="ED82" t="str">
            <v>СА9742-38/950</v>
          </cell>
          <cell r="EE82" t="str">
            <v>УГОЛ АНТАРЕС - Кумана ТИСНЕНИЕ (9742) (950*950*38)</v>
          </cell>
          <cell r="EF82" t="str">
            <v>СА9742-28/xxx/0U</v>
          </cell>
          <cell r="EG82" t="str">
            <v>Столешница АНТАРЕС без PF - Кумана ТИСНЕНИЕ (9742) (3000*xxx*28-0U)</v>
          </cell>
          <cell r="EH82" t="str">
            <v>СА9742-38/xxx/0U</v>
          </cell>
          <cell r="EI82" t="str">
            <v>Столешница АНТАРЕС без PF - Кумана ТИСНЕНИЕ (9742) (3000*xxx*38-0U)</v>
          </cell>
          <cell r="EJ82" t="str">
            <v>СА9742-28/xxx/1U</v>
          </cell>
          <cell r="EK82" t="str">
            <v>Столешница АНТАРЕС - Кумана ТИСНЕНИЕ (9742) (3000*xxx*28-1U)</v>
          </cell>
          <cell r="EL82" t="str">
            <v>СА9742-38/xxx/1U</v>
          </cell>
          <cell r="EM82" t="str">
            <v>Столешница АНТАРЕС - Кумана ТИСНЕНИЕ (9742) (3000*xxx*38-1U)</v>
          </cell>
          <cell r="EN82" t="str">
            <v>СА9742-28/xxx/2U</v>
          </cell>
          <cell r="EO82" t="str">
            <v>Столешница АНТАРЕС 2xPF- Кумана ТИСНЕНИЕ (9742) (3000*xxx*28-2U)</v>
          </cell>
          <cell r="EP82" t="str">
            <v>СА9742-38/xxx/2U</v>
          </cell>
          <cell r="EQ82" t="str">
            <v>Столешница АНТАРЕС 2xPF - Кумана ТИСНЕНИЕ (9742) (3000*xxx*38-2U)</v>
          </cell>
          <cell r="ER82" t="str">
            <v>СА9742-28/600/0U-2СТ</v>
          </cell>
          <cell r="ES82" t="str">
            <v>Столешница АНТАРЕС без PF - Кумана ТИСНЕНИЕ (9742) (3000*600*28-0U/2х) / пластик с 2-х сторон</v>
          </cell>
          <cell r="ET82" t="str">
            <v>СА9742-38/600/0U-2СТ</v>
          </cell>
          <cell r="EU82" t="str">
            <v>Столешница АНТАРЕС без PF - Кумана ТИСНЕНИЕ (9742) (3000*600*38-0U/2х) / пластик с 2-х сторон</v>
          </cell>
          <cell r="EV82" t="str">
            <v>СА9742-28/1200/0U-2СТ</v>
          </cell>
          <cell r="EW82" t="str">
            <v>Столешница АНТАРЕС без PF - Кумана ТИСНЕНИЕ (9742) (3000*1200*28-0U/2х) / пластик с 2-х сторон</v>
          </cell>
          <cell r="EX82" t="str">
            <v>СА9742-28/1200/0U-2СТ</v>
          </cell>
          <cell r="EY82" t="str">
            <v>Столешница АНТАРЕС без PF - Кумана ТИСНЕНИЕ (9742) (3000*1200*38-0U/2х) / пластик с 2-х сторон</v>
          </cell>
          <cell r="EZ82" t="str">
            <v>ФА9742-600/4</v>
          </cell>
          <cell r="FA82" t="str">
            <v>Пристенная панель АНТАРЕС - Кумана ТИСНЕНИЕ (9742) (3000*600*4)</v>
          </cell>
          <cell r="FB82" t="str">
            <v>759742-32/СК</v>
          </cell>
          <cell r="FC82" t="str">
            <v>Кромка АНТАРЕС - Кумана ТИСНЕНИЕ (9742) - 32 мм с/кл</v>
          </cell>
          <cell r="FD82" t="str">
            <v>759742-45/СК</v>
          </cell>
          <cell r="FE82" t="str">
            <v>Кромка АНТАРЕС - Кумана ТИСНЕНИЕ (9742) - 45 мм с/кл</v>
          </cell>
          <cell r="FG82" t="str">
            <v>Травертин римский (2580/S)</v>
          </cell>
          <cell r="FH82" t="str">
            <v>2580-</v>
          </cell>
          <cell r="FI82">
            <v>1</v>
          </cell>
          <cell r="FJ82" t="str">
            <v>Травертин римский</v>
          </cell>
          <cell r="FK82" t="str">
            <v>2580/S</v>
          </cell>
          <cell r="FM82" t="str">
            <v>17/32580</v>
          </cell>
          <cell r="FN82" t="str">
            <v>С/32580-40/600/1U-30</v>
          </cell>
          <cell r="FO82" t="str">
            <v>Столешница СЛОТЕКС - Травертин римский (2580/S) (3000*600*40-1U)</v>
          </cell>
          <cell r="FP82" t="str">
            <v>С/32580-40/600/1U-42</v>
          </cell>
          <cell r="FQ82" t="str">
            <v>Столешница СЛОТЕКС - Травертин римский (2580/S) (4200*600*40-1U)</v>
          </cell>
          <cell r="FR82" t="str">
            <v>Ф/32580-600/10-30</v>
          </cell>
          <cell r="FS82" t="str">
            <v>Пристенная панель СЛОТЕКС - Травертин римский (2580/S) (3000*600*10)</v>
          </cell>
          <cell r="FT82" t="str">
            <v>Ф/32580-600/10-42</v>
          </cell>
          <cell r="FU82" t="str">
            <v>Пристенная панель СЛОТЕКС - Травертин римский (2580/S) (4200*600*10)</v>
          </cell>
          <cell r="FV82" t="str">
            <v>75/32580-42/СК</v>
          </cell>
          <cell r="FW82" t="str">
            <v>Кромка СЛОТЕКС - Травертин римский (2580/S) - 42 мм с/кл</v>
          </cell>
        </row>
        <row r="83">
          <cell r="DM83" t="str">
            <v>Кунгур ИНЕЙ (921)</v>
          </cell>
          <cell r="DN83">
            <v>921</v>
          </cell>
          <cell r="DO83">
            <v>2</v>
          </cell>
          <cell r="DP83" t="str">
            <v>Кунгур ИНЕЙ</v>
          </cell>
          <cell r="DQ83">
            <v>1294</v>
          </cell>
          <cell r="DT83" t="str">
            <v>СА921-28/600/1U</v>
          </cell>
          <cell r="DU83" t="str">
            <v>Столешница АНТАРЕС - Кунгур ИНЕЙ (921) (3000*600*28-1U)</v>
          </cell>
          <cell r="DV83" t="str">
            <v>СА921-38/600/1U</v>
          </cell>
          <cell r="DW83" t="str">
            <v>Столешница АНТАРЕС - Кунгур ИНЕЙ (921) (3000*600*38-1U)</v>
          </cell>
          <cell r="DX83" t="str">
            <v>СА921-28/600/0U</v>
          </cell>
          <cell r="DY83" t="str">
            <v>Столешница АНТАРЕС без PF - Кунгур ИНЕЙ (921) (3000*600*28-0U)</v>
          </cell>
          <cell r="DZ83" t="str">
            <v>СА921-38/600/0U</v>
          </cell>
          <cell r="EA83" t="str">
            <v>Столешница АНТАРЕС без PF - Кунгур ИНЕЙ (921) (3000*600*38-0U)</v>
          </cell>
          <cell r="EB83" t="str">
            <v>СА921-28/950</v>
          </cell>
          <cell r="EC83" t="str">
            <v>УГОЛ АНТАРЕС - Кунгур ИНЕЙ (921) (950*950*28)</v>
          </cell>
          <cell r="ED83" t="str">
            <v>СА921-38/950</v>
          </cell>
          <cell r="EE83" t="str">
            <v>УГОЛ АНТАРЕС - Кунгур ИНЕЙ (921) (950*950*38)</v>
          </cell>
          <cell r="EF83" t="str">
            <v>СА921-28/xxx/0U</v>
          </cell>
          <cell r="EG83" t="str">
            <v>Столешница АНТАРЕС без PF - Кунгур ИНЕЙ (921) (3000*xxx*28-0U)</v>
          </cell>
          <cell r="EH83" t="str">
            <v>СА921-38/xxx/0U</v>
          </cell>
          <cell r="EI83" t="str">
            <v>Столешница АНТАРЕС без PF - Кунгур ИНЕЙ (921) (3000*xxx*38-0U)</v>
          </cell>
          <cell r="EJ83" t="str">
            <v>СА921-28/xxx/1U</v>
          </cell>
          <cell r="EK83" t="str">
            <v>Столешница АНТАРЕС - Кунгур ИНЕЙ (921) (3000*xxx*28-1U)</v>
          </cell>
          <cell r="EL83" t="str">
            <v>СА921-38/xxx/1U</v>
          </cell>
          <cell r="EM83" t="str">
            <v>Столешница АНТАРЕС - Кунгур ИНЕЙ (921) (3000*xxx*38-1U)</v>
          </cell>
          <cell r="EN83" t="str">
            <v>СА921-28/xxx/2U</v>
          </cell>
          <cell r="EO83" t="str">
            <v>Столешница АНТАРЕС 2xPF- Кунгур ИНЕЙ (921) (3000*xxx*28-2U)</v>
          </cell>
          <cell r="EP83" t="str">
            <v>СА921-38/xxx/2U</v>
          </cell>
          <cell r="EQ83" t="str">
            <v>Столешница АНТАРЕС 2xPF - Кунгур ИНЕЙ (921) (3000*xxx*38-2U)</v>
          </cell>
          <cell r="ER83" t="str">
            <v>СА921-28/600/0U-2СТ</v>
          </cell>
          <cell r="ES83" t="str">
            <v>Столешница АНТАРЕС без PF - Кунгур ИНЕЙ (921) (3000*600*28-0U/2х) / пластик с 2-х сторон</v>
          </cell>
          <cell r="ET83" t="str">
            <v>СА921-38/600/0U-2СТ</v>
          </cell>
          <cell r="EU83" t="str">
            <v>Столешница АНТАРЕС без PF - Кунгур ИНЕЙ (921) (3000*600*38-0U/2х) / пластик с 2-х сторон</v>
          </cell>
          <cell r="EV83" t="str">
            <v>СА921-28/1200/0U-2СТ</v>
          </cell>
          <cell r="EW83" t="str">
            <v>Столешница АНТАРЕС без PF - Кунгур ИНЕЙ (921) (3000*1200*28-0U/2х) / пластик с 2-х сторон</v>
          </cell>
          <cell r="EX83" t="str">
            <v>СА921-28/1200/0U-2СТ</v>
          </cell>
          <cell r="EY83" t="str">
            <v>Столешница АНТАРЕС без PF - Кунгур ИНЕЙ (921) (3000*1200*38-0U/2х) / пластик с 2-х сторон</v>
          </cell>
          <cell r="EZ83" t="str">
            <v>ФА921-600/4</v>
          </cell>
          <cell r="FA83" t="str">
            <v>Пристенная панель АНТАРЕС - Кунгур ИНЕЙ (921) (3000*600*4)</v>
          </cell>
          <cell r="FB83" t="str">
            <v>75921-32/СК</v>
          </cell>
          <cell r="FC83" t="str">
            <v>Кромка АНТАРЕС - Кунгур ИНЕЙ (921) - 32 мм с/кл</v>
          </cell>
          <cell r="FD83" t="str">
            <v>75921-45/СК</v>
          </cell>
          <cell r="FE83" t="str">
            <v>Кромка АНТАРЕС - Кунгур ИНЕЙ (921) - 45 мм с/кл</v>
          </cell>
          <cell r="FG83" t="str">
            <v>Фристайл  (5018/Pt)</v>
          </cell>
          <cell r="FH83" t="str">
            <v>5018-</v>
          </cell>
          <cell r="FI83">
            <v>2</v>
          </cell>
          <cell r="FJ83" t="str">
            <v xml:space="preserve">Фристайл </v>
          </cell>
          <cell r="FK83" t="str">
            <v>5018/Pt</v>
          </cell>
          <cell r="FN83" t="str">
            <v>С/35018-40/600/1U-30</v>
          </cell>
          <cell r="FO83" t="str">
            <v>Столешница СЛОТЕКС - Фристайл  (5018/Pt) (3000*600*40-1U)</v>
          </cell>
          <cell r="FP83" t="str">
            <v>С/35018-40/600/1U-42</v>
          </cell>
          <cell r="FQ83" t="str">
            <v>Столешница СЛОТЕКС - Фристайл  (5018/Pt) (4200*600*40-1U)</v>
          </cell>
          <cell r="FR83" t="str">
            <v>Ф/35018-600/10-30</v>
          </cell>
          <cell r="FS83" t="str">
            <v>Пристенная панель СЛОТЕКС - Фристайл  (5018/Pt) (3000*600*10)</v>
          </cell>
          <cell r="FT83" t="str">
            <v>Ф/35018-600/10-42</v>
          </cell>
          <cell r="FU83" t="str">
            <v>Пристенная панель СЛОТЕКС - Фристайл  (5018/Pt) (4200*600*10)</v>
          </cell>
          <cell r="FV83" t="str">
            <v>75/35018-42/СК</v>
          </cell>
          <cell r="FW83" t="str">
            <v>Кромка СЛОТЕКС - Фристайл  (5018/Pt) - 42 мм с/кл</v>
          </cell>
        </row>
        <row r="84">
          <cell r="DM84" t="str">
            <v>Латте СЛЮДА (1117)</v>
          </cell>
          <cell r="DN84">
            <v>1117</v>
          </cell>
          <cell r="DO84">
            <v>2</v>
          </cell>
          <cell r="DP84" t="str">
            <v>Латте СЛЮДА</v>
          </cell>
          <cell r="DT84" t="str">
            <v>СА1117-28/600/1U</v>
          </cell>
          <cell r="DU84" t="str">
            <v>Столешница АНТАРЕС - Латте СЛЮДА (1117) (3000*600*28-1U)</v>
          </cell>
          <cell r="DV84" t="str">
            <v>СА1117-38/600/1U</v>
          </cell>
          <cell r="DW84" t="str">
            <v>Столешница АНТАРЕС - Латте СЛЮДА (1117) (3000*600*38-1U)</v>
          </cell>
          <cell r="DX84" t="str">
            <v>СА1117-28/600/0U</v>
          </cell>
          <cell r="DY84" t="str">
            <v>Столешница АНТАРЕС без PF - Латте СЛЮДА (1117) (3000*600*28-0U)</v>
          </cell>
          <cell r="DZ84" t="str">
            <v>СА1117-38/600/0U</v>
          </cell>
          <cell r="EA84" t="str">
            <v>Столешница АНТАРЕС без PF - Латте СЛЮДА (1117) (3000*600*38-0U)</v>
          </cell>
          <cell r="EB84" t="str">
            <v>СА1117-28/950</v>
          </cell>
          <cell r="EC84" t="str">
            <v>УГОЛ АНТАРЕС - Латте СЛЮДА (1117) (950*950*28)</v>
          </cell>
          <cell r="ED84" t="str">
            <v>СА1117-38/950</v>
          </cell>
          <cell r="EE84" t="str">
            <v>УГОЛ АНТАРЕС - Латте СЛЮДА (1117) (950*950*38)</v>
          </cell>
          <cell r="EF84" t="str">
            <v>СА1117-28/xxx/0U</v>
          </cell>
          <cell r="EG84" t="str">
            <v>Столешница АНТАРЕС без PF - Латте СЛЮДА (1117) (3000*xxx*28-0U)</v>
          </cell>
          <cell r="EH84" t="str">
            <v>СА1117-38/xxx/0U</v>
          </cell>
          <cell r="EI84" t="str">
            <v>Столешница АНТАРЕС без PF - Латте СЛЮДА (1117) (3000*xxx*38-0U)</v>
          </cell>
          <cell r="EJ84" t="str">
            <v>СА1117-28/xxx/1U</v>
          </cell>
          <cell r="EK84" t="str">
            <v>Столешница АНТАРЕС - Латте СЛЮДА (1117) (3000*xxx*28-1U)</v>
          </cell>
          <cell r="EL84" t="str">
            <v>СА1117-38/xxx/1U</v>
          </cell>
          <cell r="EM84" t="str">
            <v>Столешница АНТАРЕС - Латте СЛЮДА (1117) (3000*xxx*38-1U)</v>
          </cell>
          <cell r="EN84" t="str">
            <v>СА1117-28/xxx/2U</v>
          </cell>
          <cell r="EO84" t="str">
            <v>Столешница АНТАРЕС 2xPF- Латте СЛЮДА (1117) (3000*xxx*28-2U)</v>
          </cell>
          <cell r="EP84" t="str">
            <v>СА1117-38/xxx/2U</v>
          </cell>
          <cell r="EQ84" t="str">
            <v>Столешница АНТАРЕС 2xPF - Латте СЛЮДА (1117) (3000*xxx*38-2U)</v>
          </cell>
          <cell r="ER84" t="str">
            <v>СА1117-28/600/0U-2СТ</v>
          </cell>
          <cell r="ES84" t="str">
            <v>Столешница АНТАРЕС без PF - Латте СЛЮДА (1117) (3000*600*28-0U/2х) / пластик с 2-х сторон</v>
          </cell>
          <cell r="ET84" t="str">
            <v>СА1117-38/600/0U-2СТ</v>
          </cell>
          <cell r="EU84" t="str">
            <v>Столешница АНТАРЕС без PF - Латте СЛЮДА (1117) (3000*600*38-0U/2х) / пластик с 2-х сторон</v>
          </cell>
          <cell r="EV84" t="str">
            <v>СА1117-28/1200/0U-2СТ</v>
          </cell>
          <cell r="EW84" t="str">
            <v>Столешница АНТАРЕС без PF - Латте СЛЮДА (1117) (3000*1200*28-0U/2х) / пластик с 2-х сторон</v>
          </cell>
          <cell r="EX84" t="str">
            <v>СА1117-28/1200/0U-2СТ</v>
          </cell>
          <cell r="EY84" t="str">
            <v>Столешница АНТАРЕС без PF - Латте СЛЮДА (1117) (3000*1200*38-0U/2х) / пластик с 2-х сторон</v>
          </cell>
          <cell r="EZ84" t="str">
            <v>ФА1117-600/4</v>
          </cell>
          <cell r="FA84" t="str">
            <v>Пристенная панель АНТАРЕС - Латте СЛЮДА (1117) (3000*600*4)</v>
          </cell>
          <cell r="FB84" t="str">
            <v>751117-32/СК</v>
          </cell>
          <cell r="FC84" t="str">
            <v>Кромка АНТАРЕС - Латте СЛЮДА (1117) - 32 мм с/кл</v>
          </cell>
          <cell r="FD84" t="str">
            <v>751117-45/СК</v>
          </cell>
          <cell r="FE84" t="str">
            <v>Кромка АНТАРЕС - Латте СЛЮДА (1117) - 45 мм с/кл</v>
          </cell>
          <cell r="FG84" t="str">
            <v>Черный (1021/Q )</v>
          </cell>
          <cell r="FH84" t="str">
            <v>1021-</v>
          </cell>
          <cell r="FI84">
            <v>1</v>
          </cell>
          <cell r="FJ84" t="str">
            <v>Черный</v>
          </cell>
          <cell r="FK84" t="str">
            <v xml:space="preserve">1021/Q </v>
          </cell>
          <cell r="FM84" t="str">
            <v>17/31021</v>
          </cell>
          <cell r="FN84" t="str">
            <v>С/31021-40/600/1U-30</v>
          </cell>
          <cell r="FO84" t="str">
            <v>Столешница СЛОТЕКС - Черный (1021/Q ) (3000*600*40-1U)</v>
          </cell>
          <cell r="FP84" t="str">
            <v>С/31021-40/600/1U-42</v>
          </cell>
          <cell r="FQ84" t="str">
            <v>Столешница СЛОТЕКС - Черный (1021/Q ) (4200*600*40-1U)</v>
          </cell>
          <cell r="FR84" t="str">
            <v>Ф/31021-600/10-30</v>
          </cell>
          <cell r="FS84" t="str">
            <v>Пристенная панель СЛОТЕКС - Черный (1021/Q ) (3000*600*10)</v>
          </cell>
          <cell r="FT84" t="str">
            <v>Ф/31021-600/10-42</v>
          </cell>
          <cell r="FU84" t="str">
            <v>Пристенная панель СЛОТЕКС - Черный (1021/Q ) (4200*600*10)</v>
          </cell>
          <cell r="FV84" t="str">
            <v>75/31021-42/СК</v>
          </cell>
          <cell r="FW84" t="str">
            <v>Кромка СЛОТЕКС - Черный (1021/Q ) - 42 мм с/кл</v>
          </cell>
        </row>
        <row r="85">
          <cell r="DM85" t="str">
            <v>Ледяная искра (Эверест) (5108/1)</v>
          </cell>
          <cell r="DN85" t="str">
            <v>5108/1</v>
          </cell>
          <cell r="DO85">
            <v>5</v>
          </cell>
          <cell r="DP85" t="str">
            <v>Ледяная искра (Эверест)</v>
          </cell>
          <cell r="DQ85">
            <v>1303</v>
          </cell>
          <cell r="DR85" t="str">
            <v>17/15108-Г</v>
          </cell>
          <cell r="DT85" t="str">
            <v>СА5108/1-28/600/1U</v>
          </cell>
          <cell r="DU85" t="str">
            <v>Столешница АНТАРЕС - Ледяная искра (Эверест) (5108/1) (3000*600*28-1U)</v>
          </cell>
          <cell r="DV85" t="str">
            <v>СА5108/1-38/600/1U</v>
          </cell>
          <cell r="DW85" t="str">
            <v>Столешница АНТАРЕС - Ледяная искра (Эверест) (5108/1) (3000*600*38-1U)</v>
          </cell>
          <cell r="DX85" t="str">
            <v>СА5108/1-28/600/0U</v>
          </cell>
          <cell r="DY85" t="str">
            <v>Столешница АНТАРЕС без PF - Ледяная искра (Эверест) (5108/1) (3000*600*28-0U)</v>
          </cell>
          <cell r="DZ85" t="str">
            <v>СА5108/1-38/600/0U</v>
          </cell>
          <cell r="EA85" t="str">
            <v>Столешница АНТАРЕС без PF - Ледяная искра (Эверест) (5108/1) (3000*600*38-0U)</v>
          </cell>
          <cell r="EB85" t="str">
            <v>СА5108/1-28/950</v>
          </cell>
          <cell r="EC85" t="str">
            <v>УГОЛ АНТАРЕС - Ледяная искра (Эверест) (5108/1) (950*950*28)</v>
          </cell>
          <cell r="ED85" t="str">
            <v>СА5108/1-38/950</v>
          </cell>
          <cell r="EE85" t="str">
            <v>УГОЛ АНТАРЕС - Ледяная искра (Эверест) (5108/1) (950*950*38)</v>
          </cell>
          <cell r="EF85" t="str">
            <v>СА5108/1-28/xxx/0U</v>
          </cell>
          <cell r="EG85" t="str">
            <v>Столешница АНТАРЕС без PF - Ледяная искра (Эверест) (5108/1) (3000*xxx*28-0U)</v>
          </cell>
          <cell r="EH85" t="str">
            <v>СА5108/1-38/xxx/0U</v>
          </cell>
          <cell r="EI85" t="str">
            <v>Столешница АНТАРЕС без PF - Ледяная искра (Эверест) (5108/1) (3000*xxx*38-0U)</v>
          </cell>
          <cell r="EJ85" t="str">
            <v>СА5108/1-28/xxx/1U</v>
          </cell>
          <cell r="EK85" t="str">
            <v>Столешница АНТАРЕС - Ледяная искра (Эверест) (5108/1) (3000*xxx*28-1U)</v>
          </cell>
          <cell r="EL85" t="str">
            <v>СА5108/1-38/xxx/1U</v>
          </cell>
          <cell r="EM85" t="str">
            <v>Столешница АНТАРЕС - Ледяная искра (Эверест) (5108/1) (3000*xxx*38-1U)</v>
          </cell>
          <cell r="EN85" t="str">
            <v>СА5108/1-28/xxx/2U</v>
          </cell>
          <cell r="EO85" t="str">
            <v>Столешница АНТАРЕС 2xPF- Ледяная искра (Эверест) (5108/1) (3000*xxx*28-2U)</v>
          </cell>
          <cell r="EP85" t="str">
            <v>СА5108/1-38/xxx/2U</v>
          </cell>
          <cell r="EQ85" t="str">
            <v>Столешница АНТАРЕС 2xPF - Ледяная искра (Эверест) (5108/1) (3000*xxx*38-2U)</v>
          </cell>
          <cell r="ER85" t="str">
            <v>СА5108/1-28/600/0U-2СТ</v>
          </cell>
          <cell r="ES85" t="str">
            <v>Столешница АНТАРЕС без PF - Ледяная искра (Эверест) (5108/1) (3000*600*28-0U/2х) / пластик с 2-х сторон</v>
          </cell>
          <cell r="ET85" t="str">
            <v>СА5108/1-38/600/0U-2СТ</v>
          </cell>
          <cell r="EU85" t="str">
            <v>Столешница АНТАРЕС без PF - Ледяная искра (Эверест) (5108/1) (3000*600*38-0U/2х) / пластик с 2-х сторон</v>
          </cell>
          <cell r="EV85" t="str">
            <v>СА5108/1-28/1200/0U-2СТ</v>
          </cell>
          <cell r="EW85" t="str">
            <v>Столешница АНТАРЕС без PF - Ледяная искра (Эверест) (5108/1) (3000*1200*28-0U/2х) / пластик с 2-х сторон</v>
          </cell>
          <cell r="EX85" t="str">
            <v>СА5108/1-28/1200/0U-2СТ</v>
          </cell>
          <cell r="EY85" t="str">
            <v>Столешница АНТАРЕС без PF - Ледяная искра (Эверест) (5108/1) (3000*1200*38-0U/2х) / пластик с 2-х сторон</v>
          </cell>
          <cell r="EZ85" t="str">
            <v>ФА5108/1-600/4</v>
          </cell>
          <cell r="FA85" t="str">
            <v>Пристенная панель АНТАРЕС - Ледяная искра (Эверест) (5108/1) (3000*600*4)</v>
          </cell>
          <cell r="FB85" t="str">
            <v>755108/1-32/СК</v>
          </cell>
          <cell r="FC85" t="str">
            <v>Кромка АНТАРЕС - Ледяная искра (Эверест) (5108/1) - 32 мм с/кл</v>
          </cell>
          <cell r="FD85" t="str">
            <v>755108/1-45/СК</v>
          </cell>
          <cell r="FE85" t="str">
            <v>Кромка АНТАРЕС - Ледяная искра (Эверест) (5108/1) - 45 мм с/кл</v>
          </cell>
          <cell r="FG85" t="str">
            <v>Черный камень (5045/Bst)</v>
          </cell>
          <cell r="FH85" t="str">
            <v>5045-</v>
          </cell>
          <cell r="FI85">
            <v>3</v>
          </cell>
          <cell r="FJ85" t="str">
            <v>Черный камень</v>
          </cell>
          <cell r="FK85" t="str">
            <v>5045/Bst</v>
          </cell>
          <cell r="FL85" t="str">
            <v>7215045/RPL</v>
          </cell>
          <cell r="FM85" t="str">
            <v>17/35045</v>
          </cell>
          <cell r="FN85" t="str">
            <v>С/35045-40/600/1U-30</v>
          </cell>
          <cell r="FO85" t="str">
            <v>Столешница СЛОТЕКС - Черный камень (5045/Bst) (3000*600*40-1U)</v>
          </cell>
          <cell r="FP85" t="str">
            <v>С/35045-40/600/1U-42</v>
          </cell>
          <cell r="FQ85" t="str">
            <v>Столешница СЛОТЕКС - Черный камень (5045/Bst) (4200*600*40-1U)</v>
          </cell>
          <cell r="FR85" t="str">
            <v>Ф/35045-600/10-30</v>
          </cell>
          <cell r="FS85" t="str">
            <v>Пристенная панель СЛОТЕКС - Черный камень (5045/Bst) (3000*600*10)</v>
          </cell>
          <cell r="FT85" t="str">
            <v>Ф/35045-600/10-42</v>
          </cell>
          <cell r="FU85" t="str">
            <v>Пристенная панель СЛОТЕКС - Черный камень (5045/Bst) (4200*600*10)</v>
          </cell>
          <cell r="FV85" t="str">
            <v>75/35045-42/СК</v>
          </cell>
          <cell r="FW85" t="str">
            <v>Кромка СЛОТЕКС - Черный камень (5045/Bst) - 42 мм с/кл</v>
          </cell>
        </row>
        <row r="86">
          <cell r="DM86" t="str">
            <v>Лиственница (2045)</v>
          </cell>
          <cell r="DN86">
            <v>2045</v>
          </cell>
          <cell r="DO86">
            <v>1</v>
          </cell>
          <cell r="DP86" t="str">
            <v>Лиственница</v>
          </cell>
          <cell r="DQ86">
            <v>1366</v>
          </cell>
          <cell r="DT86" t="str">
            <v>СА2045-28/600/1U</v>
          </cell>
          <cell r="DU86" t="str">
            <v>Столешница АНТАРЕС - Лиственница (2045) (3000*600*28-1U)</v>
          </cell>
          <cell r="DV86" t="str">
            <v>СА2045-38/600/1U</v>
          </cell>
          <cell r="DW86" t="str">
            <v>Столешница АНТАРЕС - Лиственница (2045) (3000*600*38-1U)</v>
          </cell>
          <cell r="DX86" t="str">
            <v>СА2045-28/600/0U</v>
          </cell>
          <cell r="DY86" t="str">
            <v>Столешница АНТАРЕС без PF - Лиственница (2045) (3000*600*28-0U)</v>
          </cell>
          <cell r="DZ86" t="str">
            <v>СА2045-38/600/0U</v>
          </cell>
          <cell r="EA86" t="str">
            <v>Столешница АНТАРЕС без PF - Лиственница (2045) (3000*600*38-0U)</v>
          </cell>
          <cell r="EB86" t="str">
            <v>СА2045-28/950</v>
          </cell>
          <cell r="EC86" t="str">
            <v>УГОЛ АНТАРЕС - Лиственница (2045) (950*950*28)</v>
          </cell>
          <cell r="ED86" t="str">
            <v>СА2045-38/950</v>
          </cell>
          <cell r="EE86" t="str">
            <v>УГОЛ АНТАРЕС - Лиственница (2045) (950*950*38)</v>
          </cell>
          <cell r="EF86" t="str">
            <v>СА2045-28/xxx/0U</v>
          </cell>
          <cell r="EG86" t="str">
            <v>Столешница АНТАРЕС без PF - Лиственница (2045) (3000*xxx*28-0U)</v>
          </cell>
          <cell r="EH86" t="str">
            <v>СА2045-38/xxx/0U</v>
          </cell>
          <cell r="EI86" t="str">
            <v>Столешница АНТАРЕС без PF - Лиственница (2045) (3000*xxx*38-0U)</v>
          </cell>
          <cell r="EJ86" t="str">
            <v>СА2045-28/xxx/1U</v>
          </cell>
          <cell r="EK86" t="str">
            <v>Столешница АНТАРЕС - Лиственница (2045) (3000*xxx*28-1U)</v>
          </cell>
          <cell r="EL86" t="str">
            <v>СА2045-38/xxx/1U</v>
          </cell>
          <cell r="EM86" t="str">
            <v>Столешница АНТАРЕС - Лиственница (2045) (3000*xxx*38-1U)</v>
          </cell>
          <cell r="EN86" t="str">
            <v>СА2045-28/xxx/2U</v>
          </cell>
          <cell r="EO86" t="str">
            <v>Столешница АНТАРЕС 2xPF- Лиственница (2045) (3000*xxx*28-2U)</v>
          </cell>
          <cell r="EP86" t="str">
            <v>СА2045-38/xxx/2U</v>
          </cell>
          <cell r="EQ86" t="str">
            <v>Столешница АНТАРЕС 2xPF - Лиственница (2045) (3000*xxx*38-2U)</v>
          </cell>
          <cell r="ER86" t="str">
            <v>СА2045-28/600/0U-2СТ</v>
          </cell>
          <cell r="ES86" t="str">
            <v>Столешница АНТАРЕС без PF - Лиственница (2045) (3000*600*28-0U/2х) / пластик с 2-х сторон</v>
          </cell>
          <cell r="ET86" t="str">
            <v>СА2045-38/600/0U-2СТ</v>
          </cell>
          <cell r="EU86" t="str">
            <v>Столешница АНТАРЕС без PF - Лиственница (2045) (3000*600*38-0U/2х) / пластик с 2-х сторон</v>
          </cell>
          <cell r="EV86" t="str">
            <v>СА2045-28/1200/0U-2СТ</v>
          </cell>
          <cell r="EW86" t="str">
            <v>Столешница АНТАРЕС без PF - Лиственница (2045) (3000*1200*28-0U/2х) / пластик с 2-х сторон</v>
          </cell>
          <cell r="EX86" t="str">
            <v>СА2045-28/1200/0U-2СТ</v>
          </cell>
          <cell r="EY86" t="str">
            <v>Столешница АНТАРЕС без PF - Лиственница (2045) (3000*1200*38-0U/2х) / пластик с 2-х сторон</v>
          </cell>
          <cell r="EZ86" t="str">
            <v>ФА2045-600/4</v>
          </cell>
          <cell r="FA86" t="str">
            <v>Пристенная панель АНТАРЕС - Лиственница (2045) (3000*600*4)</v>
          </cell>
          <cell r="FB86" t="str">
            <v>752045-32/СК</v>
          </cell>
          <cell r="FC86" t="str">
            <v>Кромка АНТАРЕС - Лиственница (2045) - 32 мм с/кл</v>
          </cell>
          <cell r="FD86" t="str">
            <v>752045-45/СК</v>
          </cell>
          <cell r="FE86" t="str">
            <v>Кромка АНТАРЕС - Лиственница (2045) - 45 мм с/кл</v>
          </cell>
          <cell r="FG86" t="str">
            <v>Этна (2323/Bst)</v>
          </cell>
          <cell r="FH86" t="str">
            <v>2323-</v>
          </cell>
          <cell r="FI86">
            <v>2</v>
          </cell>
          <cell r="FJ86" t="str">
            <v>Этна</v>
          </cell>
          <cell r="FK86" t="str">
            <v>2323/Bst</v>
          </cell>
          <cell r="FL86" t="str">
            <v>7212323/RPL</v>
          </cell>
          <cell r="FM86" t="str">
            <v>17/32323</v>
          </cell>
          <cell r="FN86" t="str">
            <v>С/32323-40/600/1U-30</v>
          </cell>
          <cell r="FO86" t="str">
            <v>Столешница СЛОТЕКС - Этна (2323/Bst) (3000*600*40-1U)</v>
          </cell>
          <cell r="FP86" t="str">
            <v>С/32323-40/600/1U-42</v>
          </cell>
          <cell r="FQ86" t="str">
            <v>Столешница СЛОТЕКС - Этна (2323/Bst) (4200*600*40-1U)</v>
          </cell>
          <cell r="FR86" t="str">
            <v>Ф/32323-600/10-30</v>
          </cell>
          <cell r="FS86" t="str">
            <v>Пристенная панель СЛОТЕКС - Этна (2323/Bst) (3000*600*10)</v>
          </cell>
          <cell r="FT86" t="str">
            <v>Ф/32323-600/10-42</v>
          </cell>
          <cell r="FU86" t="str">
            <v>Пристенная панель СЛОТЕКС - Этна (2323/Bst) (4200*600*10)</v>
          </cell>
          <cell r="FV86" t="str">
            <v>75/32323-42/СК</v>
          </cell>
          <cell r="FW86" t="str">
            <v>Кромка СЛОТЕКС - Этна (2323/Bst) - 42 мм с/кл</v>
          </cell>
        </row>
        <row r="87">
          <cell r="DM87" t="str">
            <v>Лофт (5012/Bst)</v>
          </cell>
          <cell r="DN87" t="str">
            <v>5012/Bst</v>
          </cell>
          <cell r="DO87">
            <v>2</v>
          </cell>
          <cell r="DP87" t="str">
            <v>Лофт</v>
          </cell>
          <cell r="DQ87">
            <v>1331</v>
          </cell>
          <cell r="DR87" t="str">
            <v>17/15012-М</v>
          </cell>
          <cell r="DT87" t="str">
            <v>СА5012/Bst-28/600/1U</v>
          </cell>
          <cell r="DU87" t="str">
            <v>Столешница АНТАРЕС - Лофт (5012/Bst) (3000*600*28-1U)</v>
          </cell>
          <cell r="DV87" t="str">
            <v>СА5012/Bst-38/600/1U</v>
          </cell>
          <cell r="DW87" t="str">
            <v>Столешница АНТАРЕС - Лофт (5012/Bst) (3000*600*38-1U)</v>
          </cell>
          <cell r="DX87" t="str">
            <v>СА5012/Bst-28/600/0U</v>
          </cell>
          <cell r="DY87" t="str">
            <v>Столешница АНТАРЕС без PF - Лофт (5012/Bst) (3000*600*28-0U)</v>
          </cell>
          <cell r="DZ87" t="str">
            <v>СА5012/Bst-38/600/0U</v>
          </cell>
          <cell r="EA87" t="str">
            <v>Столешница АНТАРЕС без PF - Лофт (5012/Bst) (3000*600*38-0U)</v>
          </cell>
          <cell r="EB87" t="str">
            <v>СА5012/Bst-28/950</v>
          </cell>
          <cell r="EC87" t="str">
            <v>УГОЛ АНТАРЕС - Лофт (5012/Bst) (950*950*28)</v>
          </cell>
          <cell r="ED87" t="str">
            <v>СА5012/Bst-38/950</v>
          </cell>
          <cell r="EE87" t="str">
            <v>УГОЛ АНТАРЕС - Лофт (5012/Bst) (950*950*38)</v>
          </cell>
          <cell r="EF87" t="str">
            <v>СА5012/Bst-28/xxx/0U</v>
          </cell>
          <cell r="EG87" t="str">
            <v>Столешница АНТАРЕС без PF - Лофт (5012/Bst) (3000*xxx*28-0U)</v>
          </cell>
          <cell r="EH87" t="str">
            <v>СА5012/Bst-38/xxx/0U</v>
          </cell>
          <cell r="EI87" t="str">
            <v>Столешница АНТАРЕС без PF - Лофт (5012/Bst) (3000*xxx*38-0U)</v>
          </cell>
          <cell r="EJ87" t="str">
            <v>СА5012/Bst-28/xxx/1U</v>
          </cell>
          <cell r="EK87" t="str">
            <v>Столешница АНТАРЕС - Лофт (5012/Bst) (3000*xxx*28-1U)</v>
          </cell>
          <cell r="EL87" t="str">
            <v>СА5012/Bst-38/xxx/1U</v>
          </cell>
          <cell r="EM87" t="str">
            <v>Столешница АНТАРЕС - Лофт (5012/Bst) (3000*xxx*38-1U)</v>
          </cell>
          <cell r="EN87" t="str">
            <v>СА5012/Bst-28/xxx/2U</v>
          </cell>
          <cell r="EO87" t="str">
            <v>Столешница АНТАРЕС 2xPF- Лофт (5012/Bst) (3000*xxx*28-2U)</v>
          </cell>
          <cell r="EP87" t="str">
            <v>СА5012/Bst-38/xxx/2U</v>
          </cell>
          <cell r="EQ87" t="str">
            <v>Столешница АНТАРЕС 2xPF - Лофт (5012/Bst) (3000*xxx*38-2U)</v>
          </cell>
          <cell r="ER87" t="str">
            <v>СА5012/Bst-28/600/0U-2СТ</v>
          </cell>
          <cell r="ES87" t="str">
            <v>Столешница АНТАРЕС без PF - Лофт (5012/Bst) (3000*600*28-0U/2х) / пластик с 2-х сторон</v>
          </cell>
          <cell r="ET87" t="str">
            <v>СА5012/Bst-38/600/0U-2СТ</v>
          </cell>
          <cell r="EU87" t="str">
            <v>Столешница АНТАРЕС без PF - Лофт (5012/Bst) (3000*600*38-0U/2х) / пластик с 2-х сторон</v>
          </cell>
          <cell r="EV87" t="str">
            <v>СА5012/Bst-28/1200/0U-2СТ</v>
          </cell>
          <cell r="EW87" t="str">
            <v>Столешница АНТАРЕС без PF - Лофт (5012/Bst) (3000*1200*28-0U/2х) / пластик с 2-х сторон</v>
          </cell>
          <cell r="EX87" t="str">
            <v>СА5012/Bst-28/1200/0U-2СТ</v>
          </cell>
          <cell r="EY87" t="str">
            <v>Столешница АНТАРЕС без PF - Лофт (5012/Bst) (3000*1200*38-0U/2х) / пластик с 2-х сторон</v>
          </cell>
          <cell r="EZ87" t="str">
            <v>ФА5012/Bst-600/4</v>
          </cell>
          <cell r="FA87" t="str">
            <v>Пристенная панель АНТАРЕС - Лофт (5012/Bst) (3000*600*4)</v>
          </cell>
          <cell r="FB87" t="str">
            <v>755012/Bst-32/СК</v>
          </cell>
          <cell r="FC87" t="str">
            <v>Кромка АНТАРЕС - Лофт (5012/Bst) - 32 мм с/кл</v>
          </cell>
          <cell r="FD87" t="str">
            <v>755012/Bst-45/СК</v>
          </cell>
          <cell r="FE87" t="str">
            <v>Кромка АНТАРЕС - Лофт (5012/Bst) - 45 мм с/кл</v>
          </cell>
          <cell r="FG87" t="str">
            <v>Юрский камень (2013/SO)</v>
          </cell>
          <cell r="FH87" t="str">
            <v>2013-</v>
          </cell>
          <cell r="FI87">
            <v>1</v>
          </cell>
          <cell r="FJ87" t="str">
            <v>Юрский камень</v>
          </cell>
          <cell r="FK87" t="str">
            <v>2013/SO</v>
          </cell>
          <cell r="FN87" t="str">
            <v>С/32013-40/600/1U-30</v>
          </cell>
          <cell r="FO87" t="str">
            <v>Столешница СЛОТЕКС - Юрский камень (2013/SO) (3000*600*40-1U)</v>
          </cell>
          <cell r="FP87" t="str">
            <v>С/32013-40/600/1U-42</v>
          </cell>
          <cell r="FQ87" t="str">
            <v>Столешница СЛОТЕКС - Юрский камень (2013/SO) (4200*600*40-1U)</v>
          </cell>
          <cell r="FR87" t="str">
            <v>Ф/32013-600/10-30</v>
          </cell>
          <cell r="FS87" t="str">
            <v>Пристенная панель СЛОТЕКС - Юрский камень (2013/SO) (3000*600*10)</v>
          </cell>
          <cell r="FT87" t="str">
            <v>Ф/32013-600/10-42</v>
          </cell>
          <cell r="FU87" t="str">
            <v>Пристенная панель СЛОТЕКС - Юрский камень (2013/SO) (4200*600*10)</v>
          </cell>
          <cell r="FV87" t="str">
            <v>75/32013-42/СК</v>
          </cell>
          <cell r="FW87" t="str">
            <v>Кромка СЛОТЕКС - Юрский камень (2013/SO) - 42 мм с/кл</v>
          </cell>
        </row>
        <row r="88">
          <cell r="DM88" t="str">
            <v>Лукка (Калипсо) (4021)</v>
          </cell>
          <cell r="DN88">
            <v>4021</v>
          </cell>
          <cell r="DO88">
            <v>1</v>
          </cell>
          <cell r="DP88" t="str">
            <v>Лукка (Калипсо)</v>
          </cell>
          <cell r="DQ88">
            <v>1211</v>
          </cell>
          <cell r="DT88" t="str">
            <v>СА4021-28/600/1U</v>
          </cell>
          <cell r="DU88" t="str">
            <v>Столешница АНТАРЕС - Лукка (Калипсо) (4021) (3000*600*28-1U)</v>
          </cell>
          <cell r="DV88" t="str">
            <v>СА4021-38/600/1U</v>
          </cell>
          <cell r="DW88" t="str">
            <v>Столешница АНТАРЕС - Лукка (Калипсо) (4021) (3000*600*38-1U)</v>
          </cell>
          <cell r="DX88" t="str">
            <v>СА4021-28/600/0U</v>
          </cell>
          <cell r="DY88" t="str">
            <v>Столешница АНТАРЕС без PF - Лукка (Калипсо) (4021) (3000*600*28-0U)</v>
          </cell>
          <cell r="DZ88" t="str">
            <v>СА4021-38/600/0U</v>
          </cell>
          <cell r="EA88" t="str">
            <v>Столешница АНТАРЕС без PF - Лукка (Калипсо) (4021) (3000*600*38-0U)</v>
          </cell>
          <cell r="EB88" t="str">
            <v>СА4021-28/950</v>
          </cell>
          <cell r="EC88" t="str">
            <v>УГОЛ АНТАРЕС - Лукка (Калипсо) (4021) (950*950*28)</v>
          </cell>
          <cell r="ED88" t="str">
            <v>СА4021-38/950</v>
          </cell>
          <cell r="EE88" t="str">
            <v>УГОЛ АНТАРЕС - Лукка (Калипсо) (4021) (950*950*38)</v>
          </cell>
          <cell r="EF88" t="str">
            <v>СА4021-28/xxx/0U</v>
          </cell>
          <cell r="EG88" t="str">
            <v>Столешница АНТАРЕС без PF - Лукка (Калипсо) (4021) (3000*xxx*28-0U)</v>
          </cell>
          <cell r="EH88" t="str">
            <v>СА4021-38/xxx/0U</v>
          </cell>
          <cell r="EI88" t="str">
            <v>Столешница АНТАРЕС без PF - Лукка (Калипсо) (4021) (3000*xxx*38-0U)</v>
          </cell>
          <cell r="EJ88" t="str">
            <v>СА4021-28/xxx/1U</v>
          </cell>
          <cell r="EK88" t="str">
            <v>Столешница АНТАРЕС - Лукка (Калипсо) (4021) (3000*xxx*28-1U)</v>
          </cell>
          <cell r="EL88" t="str">
            <v>СА4021-38/xxx/1U</v>
          </cell>
          <cell r="EM88" t="str">
            <v>Столешница АНТАРЕС - Лукка (Калипсо) (4021) (3000*xxx*38-1U)</v>
          </cell>
          <cell r="EN88" t="str">
            <v>СА4021-28/xxx/2U</v>
          </cell>
          <cell r="EO88" t="str">
            <v>Столешница АНТАРЕС 2xPF- Лукка (Калипсо) (4021) (3000*xxx*28-2U)</v>
          </cell>
          <cell r="EP88" t="str">
            <v>СА4021-38/xxx/2U</v>
          </cell>
          <cell r="EQ88" t="str">
            <v>Столешница АНТАРЕС 2xPF - Лукка (Калипсо) (4021) (3000*xxx*38-2U)</v>
          </cell>
          <cell r="ER88" t="str">
            <v>СА4021-28/600/0U-2СТ</v>
          </cell>
          <cell r="ES88" t="str">
            <v>Столешница АНТАРЕС без PF - Лукка (Калипсо) (4021) (3000*600*28-0U/2х) / пластик с 2-х сторон</v>
          </cell>
          <cell r="ET88" t="str">
            <v>СА4021-38/600/0U-2СТ</v>
          </cell>
          <cell r="EU88" t="str">
            <v>Столешница АНТАРЕС без PF - Лукка (Калипсо) (4021) (3000*600*38-0U/2х) / пластик с 2-х сторон</v>
          </cell>
          <cell r="EV88" t="str">
            <v>СА4021-28/1200/0U-2СТ</v>
          </cell>
          <cell r="EW88" t="str">
            <v>Столешница АНТАРЕС без PF - Лукка (Калипсо) (4021) (3000*1200*28-0U/2х) / пластик с 2-х сторон</v>
          </cell>
          <cell r="EX88" t="str">
            <v>СА4021-28/1200/0U-2СТ</v>
          </cell>
          <cell r="EY88" t="str">
            <v>Столешница АНТАРЕС без PF - Лукка (Калипсо) (4021) (3000*1200*38-0U/2х) / пластик с 2-х сторон</v>
          </cell>
          <cell r="EZ88" t="str">
            <v>ФА4021-600/4</v>
          </cell>
          <cell r="FA88" t="str">
            <v>Пристенная панель АНТАРЕС - Лукка (Калипсо) (4021) (3000*600*4)</v>
          </cell>
          <cell r="FB88" t="str">
            <v>754021-32/СК</v>
          </cell>
          <cell r="FC88" t="str">
            <v>Кромка АНТАРЕС - Лукка (Калипсо) (4021) - 32 мм с/кл</v>
          </cell>
          <cell r="FD88" t="str">
            <v>754021-45/СК</v>
          </cell>
          <cell r="FE88" t="str">
            <v>Кромка АНТАРЕС - Лукка (Калипсо) (4021) - 45 мм с/кл</v>
          </cell>
        </row>
        <row r="89">
          <cell r="DM89" t="str">
            <v>Луксор (Новое бистро) (4050)</v>
          </cell>
          <cell r="DN89">
            <v>4050</v>
          </cell>
          <cell r="DO89">
            <v>1</v>
          </cell>
          <cell r="DP89" t="str">
            <v>Луксор (Новое бистро)</v>
          </cell>
          <cell r="DQ89">
            <v>1221</v>
          </cell>
          <cell r="DR89" t="str">
            <v>17/14050-М</v>
          </cell>
          <cell r="DT89" t="str">
            <v>СА4050-28/600/1U</v>
          </cell>
          <cell r="DU89" t="str">
            <v>Столешница АНТАРЕС - Луксор (Новое бистро) (4050) (3000*600*28-1U)</v>
          </cell>
          <cell r="DV89" t="str">
            <v>СА4050-38/600/1U</v>
          </cell>
          <cell r="DW89" t="str">
            <v>Столешница АНТАРЕС - Луксор (Новое бистро) (4050) (3000*600*38-1U)</v>
          </cell>
          <cell r="DX89" t="str">
            <v>СА4050-28/600/0U</v>
          </cell>
          <cell r="DY89" t="str">
            <v>Столешница АНТАРЕС без PF - Луксор (Новое бистро) (4050) (3000*600*28-0U)</v>
          </cell>
          <cell r="DZ89" t="str">
            <v>СА4050-38/600/0U</v>
          </cell>
          <cell r="EA89" t="str">
            <v>Столешница АНТАРЕС без PF - Луксор (Новое бистро) (4050) (3000*600*38-0U)</v>
          </cell>
          <cell r="EB89" t="str">
            <v>СА4050-28/950</v>
          </cell>
          <cell r="EC89" t="str">
            <v>УГОЛ АНТАРЕС - Луксор (Новое бистро) (4050) (950*950*28)</v>
          </cell>
          <cell r="ED89" t="str">
            <v>СА4050-38/950</v>
          </cell>
          <cell r="EE89" t="str">
            <v>УГОЛ АНТАРЕС - Луксор (Новое бистро) (4050) (950*950*38)</v>
          </cell>
          <cell r="EF89" t="str">
            <v>СА4050-28/xxx/0U</v>
          </cell>
          <cell r="EG89" t="str">
            <v>Столешница АНТАРЕС без PF - Луксор (Новое бистро) (4050) (3000*xxx*28-0U)</v>
          </cell>
          <cell r="EH89" t="str">
            <v>СА4050-38/xxx/0U</v>
          </cell>
          <cell r="EI89" t="str">
            <v>Столешница АНТАРЕС без PF - Луксор (Новое бистро) (4050) (3000*xxx*38-0U)</v>
          </cell>
          <cell r="EJ89" t="str">
            <v>СА4050-28/xxx/1U</v>
          </cell>
          <cell r="EK89" t="str">
            <v>Столешница АНТАРЕС - Луксор (Новое бистро) (4050) (3000*xxx*28-1U)</v>
          </cell>
          <cell r="EL89" t="str">
            <v>СА4050-38/xxx/1U</v>
          </cell>
          <cell r="EM89" t="str">
            <v>Столешница АНТАРЕС - Луксор (Новое бистро) (4050) (3000*xxx*38-1U)</v>
          </cell>
          <cell r="EN89" t="str">
            <v>СА4050-28/xxx/2U</v>
          </cell>
          <cell r="EO89" t="str">
            <v>Столешница АНТАРЕС 2xPF- Луксор (Новое бистро) (4050) (3000*xxx*28-2U)</v>
          </cell>
          <cell r="EP89" t="str">
            <v>СА4050-38/xxx/2U</v>
          </cell>
          <cell r="EQ89" t="str">
            <v>Столешница АНТАРЕС 2xPF - Луксор (Новое бистро) (4050) (3000*xxx*38-2U)</v>
          </cell>
          <cell r="ER89" t="str">
            <v>СА4050-28/600/0U-2СТ</v>
          </cell>
          <cell r="ES89" t="str">
            <v>Столешница АНТАРЕС без PF - Луксор (Новое бистро) (4050) (3000*600*28-0U/2х) / пластик с 2-х сторон</v>
          </cell>
          <cell r="ET89" t="str">
            <v>СА4050-38/600/0U-2СТ</v>
          </cell>
          <cell r="EU89" t="str">
            <v>Столешница АНТАРЕС без PF - Луксор (Новое бистро) (4050) (3000*600*38-0U/2х) / пластик с 2-х сторон</v>
          </cell>
          <cell r="EV89" t="str">
            <v>СА4050-28/1200/0U-2СТ</v>
          </cell>
          <cell r="EW89" t="str">
            <v>Столешница АНТАРЕС без PF - Луксор (Новое бистро) (4050) (3000*1200*28-0U/2х) / пластик с 2-х сторон</v>
          </cell>
          <cell r="EX89" t="str">
            <v>СА4050-28/1200/0U-2СТ</v>
          </cell>
          <cell r="EY89" t="str">
            <v>Столешница АНТАРЕС без PF - Луксор (Новое бистро) (4050) (3000*1200*38-0U/2х) / пластик с 2-х сторон</v>
          </cell>
          <cell r="EZ89" t="str">
            <v>ФА4050-600/4</v>
          </cell>
          <cell r="FA89" t="str">
            <v>Пристенная панель АНТАРЕС - Луксор (Новое бистро) (4050) (3000*600*4)</v>
          </cell>
          <cell r="FB89" t="str">
            <v>754050-32/СК</v>
          </cell>
          <cell r="FC89" t="str">
            <v>Кромка АНТАРЕС - Луксор (Новое бистро) (4050) - 32 мм с/кл</v>
          </cell>
          <cell r="FD89" t="str">
            <v>754050-45/СК</v>
          </cell>
          <cell r="FE89" t="str">
            <v>Кромка АНТАРЕС - Луксор (Новое бистро) (4050) - 45 мм с/кл</v>
          </cell>
        </row>
        <row r="90">
          <cell r="DM90" t="str">
            <v>Малахит светлый (3016)</v>
          </cell>
          <cell r="DN90">
            <v>3016</v>
          </cell>
          <cell r="DO90">
            <v>1</v>
          </cell>
          <cell r="DP90" t="str">
            <v>Малахит светлый</v>
          </cell>
          <cell r="DQ90">
            <v>1215</v>
          </cell>
          <cell r="DT90" t="str">
            <v>СА3016-28/600/1U</v>
          </cell>
          <cell r="DU90" t="str">
            <v>Столешница АНТАРЕС - Малахит светлый (3016) (3000*600*28-1U)</v>
          </cell>
          <cell r="DV90" t="str">
            <v>СА3016-38/600/1U</v>
          </cell>
          <cell r="DW90" t="str">
            <v>Столешница АНТАРЕС - Малахит светлый (3016) (3000*600*38-1U)</v>
          </cell>
          <cell r="DX90" t="str">
            <v>СА3016-28/600/0U</v>
          </cell>
          <cell r="DY90" t="str">
            <v>Столешница АНТАРЕС без PF - Малахит светлый (3016) (3000*600*28-0U)</v>
          </cell>
          <cell r="DZ90" t="str">
            <v>СА3016-38/600/0U</v>
          </cell>
          <cell r="EA90" t="str">
            <v>Столешница АНТАРЕС без PF - Малахит светлый (3016) (3000*600*38-0U)</v>
          </cell>
          <cell r="EB90" t="str">
            <v>СА3016-28/950</v>
          </cell>
          <cell r="EC90" t="str">
            <v>УГОЛ АНТАРЕС - Малахит светлый (3016) (950*950*28)</v>
          </cell>
          <cell r="ED90" t="str">
            <v>СА3016-38/950</v>
          </cell>
          <cell r="EE90" t="str">
            <v>УГОЛ АНТАРЕС - Малахит светлый (3016) (950*950*38)</v>
          </cell>
          <cell r="EF90" t="str">
            <v>СА3016-28/xxx/0U</v>
          </cell>
          <cell r="EG90" t="str">
            <v>Столешница АНТАРЕС без PF - Малахит светлый (3016) (3000*xxx*28-0U)</v>
          </cell>
          <cell r="EH90" t="str">
            <v>СА3016-38/xxx/0U</v>
          </cell>
          <cell r="EI90" t="str">
            <v>Столешница АНТАРЕС без PF - Малахит светлый (3016) (3000*xxx*38-0U)</v>
          </cell>
          <cell r="EJ90" t="str">
            <v>СА3016-28/xxx/1U</v>
          </cell>
          <cell r="EK90" t="str">
            <v>Столешница АНТАРЕС - Малахит светлый (3016) (3000*xxx*28-1U)</v>
          </cell>
          <cell r="EL90" t="str">
            <v>СА3016-38/xxx/1U</v>
          </cell>
          <cell r="EM90" t="str">
            <v>Столешница АНТАРЕС - Малахит светлый (3016) (3000*xxx*38-1U)</v>
          </cell>
          <cell r="EN90" t="str">
            <v>СА3016-28/xxx/2U</v>
          </cell>
          <cell r="EO90" t="str">
            <v>Столешница АНТАРЕС 2xPF- Малахит светлый (3016) (3000*xxx*28-2U)</v>
          </cell>
          <cell r="EP90" t="str">
            <v>СА3016-38/xxx/2U</v>
          </cell>
          <cell r="EQ90" t="str">
            <v>Столешница АНТАРЕС 2xPF - Малахит светлый (3016) (3000*xxx*38-2U)</v>
          </cell>
          <cell r="ER90" t="str">
            <v>СА3016-28/600/0U-2СТ</v>
          </cell>
          <cell r="ES90" t="str">
            <v>Столешница АНТАРЕС без PF - Малахит светлый (3016) (3000*600*28-0U/2х) / пластик с 2-х сторон</v>
          </cell>
          <cell r="ET90" t="str">
            <v>СА3016-38/600/0U-2СТ</v>
          </cell>
          <cell r="EU90" t="str">
            <v>Столешница АНТАРЕС без PF - Малахит светлый (3016) (3000*600*38-0U/2х) / пластик с 2-х сторон</v>
          </cell>
          <cell r="EV90" t="str">
            <v>СА3016-28/1200/0U-2СТ</v>
          </cell>
          <cell r="EW90" t="str">
            <v>Столешница АНТАРЕС без PF - Малахит светлый (3016) (3000*1200*28-0U/2х) / пластик с 2-х сторон</v>
          </cell>
          <cell r="EX90" t="str">
            <v>СА3016-28/1200/0U-2СТ</v>
          </cell>
          <cell r="EY90" t="str">
            <v>Столешница АНТАРЕС без PF - Малахит светлый (3016) (3000*1200*38-0U/2х) / пластик с 2-х сторон</v>
          </cell>
          <cell r="EZ90" t="str">
            <v>ФА3016-600/4</v>
          </cell>
          <cell r="FA90" t="str">
            <v>Пристенная панель АНТАРЕС - Малахит светлый (3016) (3000*600*4)</v>
          </cell>
          <cell r="FB90" t="str">
            <v>753016-32/СК</v>
          </cell>
          <cell r="FC90" t="str">
            <v>Кромка АНТАРЕС - Малахит светлый (3016) - 32 мм с/кл</v>
          </cell>
          <cell r="FD90" t="str">
            <v>753016-45/СК</v>
          </cell>
          <cell r="FE90" t="str">
            <v>Кромка АНТАРЕС - Малахит светлый (3016) - 45 мм с/кл</v>
          </cell>
        </row>
        <row r="91">
          <cell r="Y91" t="str">
            <v>Стенд №1</v>
          </cell>
          <cell r="Z91" t="str">
            <v>ФУРН_РУЧКА_СТ1</v>
          </cell>
          <cell r="DM91" t="str">
            <v>Марокканский камень (3013)</v>
          </cell>
          <cell r="DN91">
            <v>3013</v>
          </cell>
          <cell r="DO91">
            <v>1</v>
          </cell>
          <cell r="DP91" t="str">
            <v>Марокканский камень</v>
          </cell>
          <cell r="DQ91">
            <v>1220</v>
          </cell>
          <cell r="DR91" t="str">
            <v>17/13013-М</v>
          </cell>
          <cell r="DT91" t="str">
            <v>СА3013-28/600/1U</v>
          </cell>
          <cell r="DU91" t="str">
            <v>Столешница АНТАРЕС - Марокканский камень (3013) (3000*600*28-1U)</v>
          </cell>
          <cell r="DV91" t="str">
            <v>СА3013-38/600/1U</v>
          </cell>
          <cell r="DW91" t="str">
            <v>Столешница АНТАРЕС - Марокканский камень (3013) (3000*600*38-1U)</v>
          </cell>
          <cell r="DX91" t="str">
            <v>СА3013-28/600/0U</v>
          </cell>
          <cell r="DY91" t="str">
            <v>Столешница АНТАРЕС без PF - Марокканский камень (3013) (3000*600*28-0U)</v>
          </cell>
          <cell r="DZ91" t="str">
            <v>СА3013-38/600/0U</v>
          </cell>
          <cell r="EA91" t="str">
            <v>Столешница АНТАРЕС без PF - Марокканский камень (3013) (3000*600*38-0U)</v>
          </cell>
          <cell r="EB91" t="str">
            <v>СА3013-28/950</v>
          </cell>
          <cell r="EC91" t="str">
            <v>УГОЛ АНТАРЕС - Марокканский камень (3013) (950*950*28)</v>
          </cell>
          <cell r="ED91" t="str">
            <v>СА3013-38/950</v>
          </cell>
          <cell r="EE91" t="str">
            <v>УГОЛ АНТАРЕС - Марокканский камень (3013) (950*950*38)</v>
          </cell>
          <cell r="EF91" t="str">
            <v>СА3013-28/xxx/0U</v>
          </cell>
          <cell r="EG91" t="str">
            <v>Столешница АНТАРЕС без PF - Марокканский камень (3013) (3000*xxx*28-0U)</v>
          </cell>
          <cell r="EH91" t="str">
            <v>СА3013-38/xxx/0U</v>
          </cell>
          <cell r="EI91" t="str">
            <v>Столешница АНТАРЕС без PF - Марокканский камень (3013) (3000*xxx*38-0U)</v>
          </cell>
          <cell r="EJ91" t="str">
            <v>СА3013-28/xxx/1U</v>
          </cell>
          <cell r="EK91" t="str">
            <v>Столешница АНТАРЕС - Марокканский камень (3013) (3000*xxx*28-1U)</v>
          </cell>
          <cell r="EL91" t="str">
            <v>СА3013-38/xxx/1U</v>
          </cell>
          <cell r="EM91" t="str">
            <v>Столешница АНТАРЕС - Марокканский камень (3013) (3000*xxx*38-1U)</v>
          </cell>
          <cell r="EN91" t="str">
            <v>СА3013-28/xxx/2U</v>
          </cell>
          <cell r="EO91" t="str">
            <v>Столешница АНТАРЕС 2xPF- Марокканский камень (3013) (3000*xxx*28-2U)</v>
          </cell>
          <cell r="EP91" t="str">
            <v>СА3013-38/xxx/2U</v>
          </cell>
          <cell r="EQ91" t="str">
            <v>Столешница АНТАРЕС 2xPF - Марокканский камень (3013) (3000*xxx*38-2U)</v>
          </cell>
          <cell r="ER91" t="str">
            <v>СА3013-28/600/0U-2СТ</v>
          </cell>
          <cell r="ES91" t="str">
            <v>Столешница АНТАРЕС без PF - Марокканский камень (3013) (3000*600*28-0U/2х) / пластик с 2-х сторон</v>
          </cell>
          <cell r="ET91" t="str">
            <v>СА3013-38/600/0U-2СТ</v>
          </cell>
          <cell r="EU91" t="str">
            <v>Столешница АНТАРЕС без PF - Марокканский камень (3013) (3000*600*38-0U/2х) / пластик с 2-х сторон</v>
          </cell>
          <cell r="EV91" t="str">
            <v>СА3013-28/1200/0U-2СТ</v>
          </cell>
          <cell r="EW91" t="str">
            <v>Столешница АНТАРЕС без PF - Марокканский камень (3013) (3000*1200*28-0U/2х) / пластик с 2-х сторон</v>
          </cell>
          <cell r="EX91" t="str">
            <v>СА3013-28/1200/0U-2СТ</v>
          </cell>
          <cell r="EY91" t="str">
            <v>Столешница АНТАРЕС без PF - Марокканский камень (3013) (3000*1200*38-0U/2х) / пластик с 2-х сторон</v>
          </cell>
          <cell r="EZ91" t="str">
            <v>ФА3013-600/4</v>
          </cell>
          <cell r="FA91" t="str">
            <v>Пристенная панель АНТАРЕС - Марокканский камень (3013) (3000*600*4)</v>
          </cell>
          <cell r="FB91" t="str">
            <v>753013-32/СК</v>
          </cell>
          <cell r="FC91" t="str">
            <v>Кромка АНТАРЕС - Марокканский камень (3013) - 32 мм с/кл</v>
          </cell>
          <cell r="FD91" t="str">
            <v>753013-45/СК</v>
          </cell>
          <cell r="FE91" t="str">
            <v>Кромка АНТАРЕС - Марокканский камень (3013) - 45 мм с/кл</v>
          </cell>
        </row>
        <row r="92">
          <cell r="Y92" t="str">
            <v>Стенд №2</v>
          </cell>
          <cell r="Z92" t="str">
            <v>ФУРН_РУЧКА_СТ2</v>
          </cell>
          <cell r="DM92" t="str">
            <v>Мейсен ваниль (Керамика) (4020)</v>
          </cell>
          <cell r="DN92">
            <v>4020</v>
          </cell>
          <cell r="DO92">
            <v>1</v>
          </cell>
          <cell r="DP92" t="str">
            <v>Мейсен ваниль (Керамика)</v>
          </cell>
          <cell r="DQ92">
            <v>1210</v>
          </cell>
          <cell r="DT92" t="str">
            <v>СА4020-28/600/1U</v>
          </cell>
          <cell r="DU92" t="str">
            <v>Столешница АНТАРЕС - Мейсен ваниль (Керамика) (4020) (3000*600*28-1U)</v>
          </cell>
          <cell r="DV92" t="str">
            <v>СА4020-38/600/1U</v>
          </cell>
          <cell r="DW92" t="str">
            <v>Столешница АНТАРЕС - Мейсен ваниль (Керамика) (4020) (3000*600*38-1U)</v>
          </cell>
          <cell r="DX92" t="str">
            <v>СА4020-28/600/0U</v>
          </cell>
          <cell r="DY92" t="str">
            <v>Столешница АНТАРЕС без PF - Мейсен ваниль (Керамика) (4020) (3000*600*28-0U)</v>
          </cell>
          <cell r="DZ92" t="str">
            <v>СА4020-38/600/0U</v>
          </cell>
          <cell r="EA92" t="str">
            <v>Столешница АНТАРЕС без PF - Мейсен ваниль (Керамика) (4020) (3000*600*38-0U)</v>
          </cell>
          <cell r="EB92" t="str">
            <v>СА4020-28/950</v>
          </cell>
          <cell r="EC92" t="str">
            <v>УГОЛ АНТАРЕС - Мейсен ваниль (Керамика) (4020) (950*950*28)</v>
          </cell>
          <cell r="ED92" t="str">
            <v>СА4020-38/950</v>
          </cell>
          <cell r="EE92" t="str">
            <v>УГОЛ АНТАРЕС - Мейсен ваниль (Керамика) (4020) (950*950*38)</v>
          </cell>
          <cell r="EF92" t="str">
            <v>СА4020-28/xxx/0U</v>
          </cell>
          <cell r="EG92" t="str">
            <v>Столешница АНТАРЕС без PF - Мейсен ваниль (Керамика) (4020) (3000*xxx*28-0U)</v>
          </cell>
          <cell r="EH92" t="str">
            <v>СА4020-38/xxx/0U</v>
          </cell>
          <cell r="EI92" t="str">
            <v>Столешница АНТАРЕС без PF - Мейсен ваниль (Керамика) (4020) (3000*xxx*38-0U)</v>
          </cell>
          <cell r="EJ92" t="str">
            <v>СА4020-28/xxx/1U</v>
          </cell>
          <cell r="EK92" t="str">
            <v>Столешница АНТАРЕС - Мейсен ваниль (Керамика) (4020) (3000*xxx*28-1U)</v>
          </cell>
          <cell r="EL92" t="str">
            <v>СА4020-38/xxx/1U</v>
          </cell>
          <cell r="EM92" t="str">
            <v>Столешница АНТАРЕС - Мейсен ваниль (Керамика) (4020) (3000*xxx*38-1U)</v>
          </cell>
          <cell r="EN92" t="str">
            <v>СА4020-28/xxx/2U</v>
          </cell>
          <cell r="EO92" t="str">
            <v>Столешница АНТАРЕС 2xPF- Мейсен ваниль (Керамика) (4020) (3000*xxx*28-2U)</v>
          </cell>
          <cell r="EP92" t="str">
            <v>СА4020-38/xxx/2U</v>
          </cell>
          <cell r="EQ92" t="str">
            <v>Столешница АНТАРЕС 2xPF - Мейсен ваниль (Керамика) (4020) (3000*xxx*38-2U)</v>
          </cell>
          <cell r="ER92" t="str">
            <v>СА4020-28/600/0U-2СТ</v>
          </cell>
          <cell r="ES92" t="str">
            <v>Столешница АНТАРЕС без PF - Мейсен ваниль (Керамика) (4020) (3000*600*28-0U/2х) / пластик с 2-х сторон</v>
          </cell>
          <cell r="ET92" t="str">
            <v>СА4020-38/600/0U-2СТ</v>
          </cell>
          <cell r="EU92" t="str">
            <v>Столешница АНТАРЕС без PF - Мейсен ваниль (Керамика) (4020) (3000*600*38-0U/2х) / пластик с 2-х сторон</v>
          </cell>
          <cell r="EV92" t="str">
            <v>СА4020-28/1200/0U-2СТ</v>
          </cell>
          <cell r="EW92" t="str">
            <v>Столешница АНТАРЕС без PF - Мейсен ваниль (Керамика) (4020) (3000*1200*28-0U/2х) / пластик с 2-х сторон</v>
          </cell>
          <cell r="EX92" t="str">
            <v>СА4020-28/1200/0U-2СТ</v>
          </cell>
          <cell r="EY92" t="str">
            <v>Столешница АНТАРЕС без PF - Мейсен ваниль (Керамика) (4020) (3000*1200*38-0U/2х) / пластик с 2-х сторон</v>
          </cell>
          <cell r="EZ92" t="str">
            <v>ФА4020-600/4</v>
          </cell>
          <cell r="FA92" t="str">
            <v>Пристенная панель АНТАРЕС - Мейсен ваниль (Керамика) (4020) (3000*600*4)</v>
          </cell>
          <cell r="FB92" t="str">
            <v>754020-32/СК</v>
          </cell>
          <cell r="FC92" t="str">
            <v>Кромка АНТАРЕС - Мейсен ваниль (Керамика) (4020) - 32 мм с/кл</v>
          </cell>
          <cell r="FD92" t="str">
            <v>754020-45/СК</v>
          </cell>
          <cell r="FE92" t="str">
            <v>Кромка АНТАРЕС - Мейсен ваниль (Керамика) (4020) - 45 мм с/кл</v>
          </cell>
        </row>
        <row r="93">
          <cell r="Y93" t="str">
            <v>Стенд №3</v>
          </cell>
          <cell r="Z93" t="str">
            <v>ФУРН_РУЧКА_СТ3</v>
          </cell>
          <cell r="DM93" t="str">
            <v>Металлик (Серебро) (5011)</v>
          </cell>
          <cell r="DN93">
            <v>5011</v>
          </cell>
          <cell r="DO93">
            <v>2</v>
          </cell>
          <cell r="DP93" t="str">
            <v>Металлик (Серебро)</v>
          </cell>
          <cell r="DQ93">
            <v>820</v>
          </cell>
          <cell r="DR93" t="str">
            <v>17/15011-М</v>
          </cell>
          <cell r="DT93" t="str">
            <v>СА5011-28/600/1U</v>
          </cell>
          <cell r="DU93" t="str">
            <v>Столешница АНТАРЕС - Металлик (Серебро) (5011) (3000*600*28-1U)</v>
          </cell>
          <cell r="DV93" t="str">
            <v>СА5011-38/600/1U</v>
          </cell>
          <cell r="DW93" t="str">
            <v>Столешница АНТАРЕС - Металлик (Серебро) (5011) (3000*600*38-1U)</v>
          </cell>
          <cell r="DX93" t="str">
            <v>СА5011-28/600/0U</v>
          </cell>
          <cell r="DY93" t="str">
            <v>Столешница АНТАРЕС без PF - Металлик (Серебро) (5011) (3000*600*28-0U)</v>
          </cell>
          <cell r="DZ93" t="str">
            <v>СА5011-38/600/0U</v>
          </cell>
          <cell r="EA93" t="str">
            <v>Столешница АНТАРЕС без PF - Металлик (Серебро) (5011) (3000*600*38-0U)</v>
          </cell>
          <cell r="EB93" t="str">
            <v>СА5011-28/950</v>
          </cell>
          <cell r="EC93" t="str">
            <v>УГОЛ АНТАРЕС - Металлик (Серебро) (5011) (950*950*28)</v>
          </cell>
          <cell r="ED93" t="str">
            <v>СА5011-38/950</v>
          </cell>
          <cell r="EE93" t="str">
            <v>УГОЛ АНТАРЕС - Металлик (Серебро) (5011) (950*950*38)</v>
          </cell>
          <cell r="EF93" t="str">
            <v>СА5011-28/xxx/0U</v>
          </cell>
          <cell r="EG93" t="str">
            <v>Столешница АНТАРЕС без PF - Металлик (Серебро) (5011) (3000*xxx*28-0U)</v>
          </cell>
          <cell r="EH93" t="str">
            <v>СА5011-38/xxx/0U</v>
          </cell>
          <cell r="EI93" t="str">
            <v>Столешница АНТАРЕС без PF - Металлик (Серебро) (5011) (3000*xxx*38-0U)</v>
          </cell>
          <cell r="EJ93" t="str">
            <v>СА5011-28/xxx/1U</v>
          </cell>
          <cell r="EK93" t="str">
            <v>Столешница АНТАРЕС - Металлик (Серебро) (5011) (3000*xxx*28-1U)</v>
          </cell>
          <cell r="EL93" t="str">
            <v>СА5011-38/xxx/1U</v>
          </cell>
          <cell r="EM93" t="str">
            <v>Столешница АНТАРЕС - Металлик (Серебро) (5011) (3000*xxx*38-1U)</v>
          </cell>
          <cell r="EN93" t="str">
            <v>СА5011-28/xxx/2U</v>
          </cell>
          <cell r="EO93" t="str">
            <v>Столешница АНТАРЕС 2xPF- Металлик (Серебро) (5011) (3000*xxx*28-2U)</v>
          </cell>
          <cell r="EP93" t="str">
            <v>СА5011-38/xxx/2U</v>
          </cell>
          <cell r="EQ93" t="str">
            <v>Столешница АНТАРЕС 2xPF - Металлик (Серебро) (5011) (3000*xxx*38-2U)</v>
          </cell>
          <cell r="ER93" t="str">
            <v>СА5011-28/600/0U-2СТ</v>
          </cell>
          <cell r="ES93" t="str">
            <v>Столешница АНТАРЕС без PF - Металлик (Серебро) (5011) (3000*600*28-0U/2х) / пластик с 2-х сторон</v>
          </cell>
          <cell r="ET93" t="str">
            <v>СА5011-38/600/0U-2СТ</v>
          </cell>
          <cell r="EU93" t="str">
            <v>Столешница АНТАРЕС без PF - Металлик (Серебро) (5011) (3000*600*38-0U/2х) / пластик с 2-х сторон</v>
          </cell>
          <cell r="EV93" t="str">
            <v>СА5011-28/1200/0U-2СТ</v>
          </cell>
          <cell r="EW93" t="str">
            <v>Столешница АНТАРЕС без PF - Металлик (Серебро) (5011) (3000*1200*28-0U/2х) / пластик с 2-х сторон</v>
          </cell>
          <cell r="EX93" t="str">
            <v>СА5011-28/1200/0U-2СТ</v>
          </cell>
          <cell r="EY93" t="str">
            <v>Столешница АНТАРЕС без PF - Металлик (Серебро) (5011) (3000*1200*38-0U/2х) / пластик с 2-х сторон</v>
          </cell>
          <cell r="EZ93" t="str">
            <v>ФА5011-600/4</v>
          </cell>
          <cell r="FA93" t="str">
            <v>Пристенная панель АНТАРЕС - Металлик (Серебро) (5011) (3000*600*4)</v>
          </cell>
          <cell r="FB93" t="str">
            <v>755011-32/СК</v>
          </cell>
          <cell r="FC93" t="str">
            <v>Кромка АНТАРЕС - Металлик (Серебро) (5011) - 32 мм с/кл</v>
          </cell>
          <cell r="FD93" t="str">
            <v>755011-45/СК</v>
          </cell>
          <cell r="FE93" t="str">
            <v>Кромка АНТАРЕС - Металлик (Серебро) (5011) - 45 мм с/кл</v>
          </cell>
        </row>
        <row r="94">
          <cell r="CX94">
            <v>3</v>
          </cell>
          <cell r="CY94">
            <v>28</v>
          </cell>
          <cell r="CZ94">
            <v>38</v>
          </cell>
          <cell r="DA94">
            <v>40</v>
          </cell>
          <cell r="DB94" t="str">
            <v>размер</v>
          </cell>
          <cell r="DM94" t="str">
            <v>Металлик Глянец (1147/Г)</v>
          </cell>
          <cell r="DN94" t="str">
            <v>1147/Г</v>
          </cell>
          <cell r="DO94">
            <v>3</v>
          </cell>
          <cell r="DP94" t="str">
            <v>Металлик Глянец</v>
          </cell>
          <cell r="DQ94">
            <v>820</v>
          </cell>
          <cell r="DT94" t="str">
            <v>СА1147/Г-28/600/1U</v>
          </cell>
          <cell r="DU94" t="str">
            <v>Столешница АНТАРЕС - Металлик Глянец (1147/Г) (3000*600*28-1U)</v>
          </cell>
          <cell r="DV94" t="str">
            <v>СА1147/Г-38/600/1U</v>
          </cell>
          <cell r="DW94" t="str">
            <v>Столешница АНТАРЕС - Металлик Глянец (1147/Г) (3000*600*38-1U)</v>
          </cell>
          <cell r="DX94" t="str">
            <v>СА1147/Г-28/600/0U</v>
          </cell>
          <cell r="DY94" t="str">
            <v>Столешница АНТАРЕС без PF - Металлик Глянец (1147/Г) (3000*600*28-0U)</v>
          </cell>
          <cell r="DZ94" t="str">
            <v>СА1147/Г-38/600/0U</v>
          </cell>
          <cell r="EA94" t="str">
            <v>Столешница АНТАРЕС без PF - Металлик Глянец (1147/Г) (3000*600*38-0U)</v>
          </cell>
          <cell r="EB94" t="str">
            <v>СА1147/Г-28/950</v>
          </cell>
          <cell r="EC94" t="str">
            <v>УГОЛ АНТАРЕС - Металлик Глянец (1147/Г) (950*950*28)</v>
          </cell>
          <cell r="ED94" t="str">
            <v>СА1147/Г-38/950</v>
          </cell>
          <cell r="EE94" t="str">
            <v>УГОЛ АНТАРЕС - Металлик Глянец (1147/Г) (950*950*38)</v>
          </cell>
          <cell r="EF94" t="str">
            <v>СА1147/Г-28/xxx/0U</v>
          </cell>
          <cell r="EG94" t="str">
            <v>Столешница АНТАРЕС без PF - Металлик Глянец (1147/Г) (3000*xxx*28-0U)</v>
          </cell>
          <cell r="EH94" t="str">
            <v>СА1147/Г-38/xxx/0U</v>
          </cell>
          <cell r="EI94" t="str">
            <v>Столешница АНТАРЕС без PF - Металлик Глянец (1147/Г) (3000*xxx*38-0U)</v>
          </cell>
          <cell r="EJ94" t="str">
            <v>СА1147/Г-28/xxx/1U</v>
          </cell>
          <cell r="EK94" t="str">
            <v>Столешница АНТАРЕС - Металлик Глянец (1147/Г) (3000*xxx*28-1U)</v>
          </cell>
          <cell r="EL94" t="str">
            <v>СА1147/Г-38/xxx/1U</v>
          </cell>
          <cell r="EM94" t="str">
            <v>Столешница АНТАРЕС - Металлик Глянец (1147/Г) (3000*xxx*38-1U)</v>
          </cell>
          <cell r="EN94" t="str">
            <v>СА1147/Г-28/xxx/2U</v>
          </cell>
          <cell r="EO94" t="str">
            <v>Столешница АНТАРЕС 2xPF- Металлик Глянец (1147/Г) (3000*xxx*28-2U)</v>
          </cell>
          <cell r="EP94" t="str">
            <v>СА1147/Г-38/xxx/2U</v>
          </cell>
          <cell r="EQ94" t="str">
            <v>Столешница АНТАРЕС 2xPF - Металлик Глянец (1147/Г) (3000*xxx*38-2U)</v>
          </cell>
          <cell r="ER94" t="str">
            <v>СА1147/Г-28/600/0U-2СТ</v>
          </cell>
          <cell r="ES94" t="str">
            <v>Столешница АНТАРЕС без PF - Металлик Глянец (1147/Г) (3000*600*28-0U/2х) / пластик с 2-х сторон</v>
          </cell>
          <cell r="ET94" t="str">
            <v>СА1147/Г-38/600/0U-2СТ</v>
          </cell>
          <cell r="EU94" t="str">
            <v>Столешница АНТАРЕС без PF - Металлик Глянец (1147/Г) (3000*600*38-0U/2х) / пластик с 2-х сторон</v>
          </cell>
          <cell r="EV94" t="str">
            <v>СА1147/Г-28/1200/0U-2СТ</v>
          </cell>
          <cell r="EW94" t="str">
            <v>Столешница АНТАРЕС без PF - Металлик Глянец (1147/Г) (3000*1200*28-0U/2х) / пластик с 2-х сторон</v>
          </cell>
          <cell r="EX94" t="str">
            <v>СА1147/Г-28/1200/0U-2СТ</v>
          </cell>
          <cell r="EY94" t="str">
            <v>Столешница АНТАРЕС без PF - Металлик Глянец (1147/Г) (3000*1200*38-0U/2х) / пластик с 2-х сторон</v>
          </cell>
          <cell r="EZ94" t="str">
            <v>ФА1147/Г-600/4</v>
          </cell>
          <cell r="FA94" t="str">
            <v>Пристенная панель АНТАРЕС - Металлик Глянец (1147/Г) (3000*600*4)</v>
          </cell>
          <cell r="FB94" t="str">
            <v>751147/Г-32/СК</v>
          </cell>
          <cell r="FC94" t="str">
            <v>Кромка АНТАРЕС - Металлик Глянец (1147/Г) - 32 мм с/кл</v>
          </cell>
          <cell r="FD94" t="str">
            <v>751147/Г-45/СК</v>
          </cell>
          <cell r="FE94" t="str">
            <v>Кромка АНТАРЕС - Металлик Глянец (1147/Г) - 45 мм с/кл</v>
          </cell>
        </row>
        <row r="95">
          <cell r="CX95" t="str">
            <v>1 x PF</v>
          </cell>
          <cell r="CY95">
            <v>5</v>
          </cell>
          <cell r="CZ95">
            <v>8</v>
          </cell>
          <cell r="DA95">
            <v>8</v>
          </cell>
          <cell r="DB95">
            <v>2</v>
          </cell>
          <cell r="DM95" t="str">
            <v>Метрополитан (2046)</v>
          </cell>
          <cell r="DN95">
            <v>2046</v>
          </cell>
          <cell r="DO95">
            <v>1</v>
          </cell>
          <cell r="DP95" t="str">
            <v>Метрополитан</v>
          </cell>
          <cell r="DQ95">
            <v>1321</v>
          </cell>
          <cell r="DR95" t="str">
            <v>17/12046-М</v>
          </cell>
          <cell r="DT95" t="str">
            <v>СА2046-28/600/1U</v>
          </cell>
          <cell r="DU95" t="str">
            <v>Столешница АНТАРЕС - Метрополитан (2046) (3000*600*28-1U)</v>
          </cell>
          <cell r="DV95" t="str">
            <v>СА2046-38/600/1U</v>
          </cell>
          <cell r="DW95" t="str">
            <v>Столешница АНТАРЕС - Метрополитан (2046) (3000*600*38-1U)</v>
          </cell>
          <cell r="DX95" t="str">
            <v>СА2046-28/600/0U</v>
          </cell>
          <cell r="DY95" t="str">
            <v>Столешница АНТАРЕС без PF - Метрополитан (2046) (3000*600*28-0U)</v>
          </cell>
          <cell r="DZ95" t="str">
            <v>СА2046-38/600/0U</v>
          </cell>
          <cell r="EA95" t="str">
            <v>Столешница АНТАРЕС без PF - Метрополитан (2046) (3000*600*38-0U)</v>
          </cell>
          <cell r="EB95" t="str">
            <v>СА2046-28/950</v>
          </cell>
          <cell r="EC95" t="str">
            <v>УГОЛ АНТАРЕС - Метрополитан (2046) (950*950*28)</v>
          </cell>
          <cell r="ED95" t="str">
            <v>СА2046-38/950</v>
          </cell>
          <cell r="EE95" t="str">
            <v>УГОЛ АНТАРЕС - Метрополитан (2046) (950*950*38)</v>
          </cell>
          <cell r="EF95" t="str">
            <v>СА2046-28/xxx/0U</v>
          </cell>
          <cell r="EG95" t="str">
            <v>Столешница АНТАРЕС без PF - Метрополитан (2046) (3000*xxx*28-0U)</v>
          </cell>
          <cell r="EH95" t="str">
            <v>СА2046-38/xxx/0U</v>
          </cell>
          <cell r="EI95" t="str">
            <v>Столешница АНТАРЕС без PF - Метрополитан (2046) (3000*xxx*38-0U)</v>
          </cell>
          <cell r="EJ95" t="str">
            <v>СА2046-28/xxx/1U</v>
          </cell>
          <cell r="EK95" t="str">
            <v>Столешница АНТАРЕС - Метрополитан (2046) (3000*xxx*28-1U)</v>
          </cell>
          <cell r="EL95" t="str">
            <v>СА2046-38/xxx/1U</v>
          </cell>
          <cell r="EM95" t="str">
            <v>Столешница АНТАРЕС - Метрополитан (2046) (3000*xxx*38-1U)</v>
          </cell>
          <cell r="EN95" t="str">
            <v>СА2046-28/xxx/2U</v>
          </cell>
          <cell r="EO95" t="str">
            <v>Столешница АНТАРЕС 2xPF- Метрополитан (2046) (3000*xxx*28-2U)</v>
          </cell>
          <cell r="EP95" t="str">
            <v>СА2046-38/xxx/2U</v>
          </cell>
          <cell r="EQ95" t="str">
            <v>Столешница АНТАРЕС 2xPF - Метрополитан (2046) (3000*xxx*38-2U)</v>
          </cell>
          <cell r="ER95" t="str">
            <v>СА2046-28/600/0U-2СТ</v>
          </cell>
          <cell r="ES95" t="str">
            <v>Столешница АНТАРЕС без PF - Метрополитан (2046) (3000*600*28-0U/2х) / пластик с 2-х сторон</v>
          </cell>
          <cell r="ET95" t="str">
            <v>СА2046-38/600/0U-2СТ</v>
          </cell>
          <cell r="EU95" t="str">
            <v>Столешница АНТАРЕС без PF - Метрополитан (2046) (3000*600*38-0U/2х) / пластик с 2-х сторон</v>
          </cell>
          <cell r="EV95" t="str">
            <v>СА2046-28/1200/0U-2СТ</v>
          </cell>
          <cell r="EW95" t="str">
            <v>Столешница АНТАРЕС без PF - Метрополитан (2046) (3000*1200*28-0U/2х) / пластик с 2-х сторон</v>
          </cell>
          <cell r="EX95" t="str">
            <v>СА2046-28/1200/0U-2СТ</v>
          </cell>
          <cell r="EY95" t="str">
            <v>Столешница АНТАРЕС без PF - Метрополитан (2046) (3000*1200*38-0U/2х) / пластик с 2-х сторон</v>
          </cell>
          <cell r="EZ95" t="str">
            <v>ФА2046-600/4</v>
          </cell>
          <cell r="FA95" t="str">
            <v>Пристенная панель АНТАРЕС - Метрополитан (2046) (3000*600*4)</v>
          </cell>
          <cell r="FB95" t="str">
            <v>752046-32/СК</v>
          </cell>
          <cell r="FC95" t="str">
            <v>Кромка АНТАРЕС - Метрополитан (2046) - 32 мм с/кл</v>
          </cell>
          <cell r="FD95" t="str">
            <v>752046-45/СК</v>
          </cell>
          <cell r="FE95" t="str">
            <v>Кромка АНТАРЕС - Метрополитан (2046) - 45 мм с/кл</v>
          </cell>
        </row>
        <row r="96">
          <cell r="CX96" t="str">
            <v>2 x PF</v>
          </cell>
          <cell r="CY96">
            <v>6</v>
          </cell>
          <cell r="CZ96">
            <v>9</v>
          </cell>
          <cell r="DA96">
            <v>9</v>
          </cell>
          <cell r="DB96">
            <v>3</v>
          </cell>
          <cell r="DM96" t="str">
            <v>Микадо (Дуглас темный) (2030)</v>
          </cell>
          <cell r="DN96">
            <v>2030</v>
          </cell>
          <cell r="DO96">
            <v>1</v>
          </cell>
          <cell r="DP96" t="str">
            <v>Микадо (Дуглас темный)</v>
          </cell>
          <cell r="DQ96">
            <v>1241</v>
          </cell>
          <cell r="DR96" t="str">
            <v>17/12030-М</v>
          </cell>
          <cell r="DT96" t="str">
            <v>СА2030-28/600/1U</v>
          </cell>
          <cell r="DU96" t="str">
            <v>Столешница АНТАРЕС - Микадо (Дуглас темный) (2030) (3000*600*28-1U)</v>
          </cell>
          <cell r="DV96" t="str">
            <v>СА2030-38/600/1U</v>
          </cell>
          <cell r="DW96" t="str">
            <v>Столешница АНТАРЕС - Микадо (Дуглас темный) (2030) (3000*600*38-1U)</v>
          </cell>
          <cell r="DX96" t="str">
            <v>СА2030-28/600/0U</v>
          </cell>
          <cell r="DY96" t="str">
            <v>Столешница АНТАРЕС без PF - Микадо (Дуглас темный) (2030) (3000*600*28-0U)</v>
          </cell>
          <cell r="DZ96" t="str">
            <v>СА2030-38/600/0U</v>
          </cell>
          <cell r="EA96" t="str">
            <v>Столешница АНТАРЕС без PF - Микадо (Дуглас темный) (2030) (3000*600*38-0U)</v>
          </cell>
          <cell r="EB96" t="str">
            <v>СА2030-28/950</v>
          </cell>
          <cell r="EC96" t="str">
            <v>УГОЛ АНТАРЕС - Микадо (Дуглас темный) (2030) (950*950*28)</v>
          </cell>
          <cell r="ED96" t="str">
            <v>СА2030-38/950</v>
          </cell>
          <cell r="EE96" t="str">
            <v>УГОЛ АНТАРЕС - Микадо (Дуглас темный) (2030) (950*950*38)</v>
          </cell>
          <cell r="EF96" t="str">
            <v>СА2030-28/xxx/0U</v>
          </cell>
          <cell r="EG96" t="str">
            <v>Столешница АНТАРЕС без PF - Микадо (Дуглас темный) (2030) (3000*xxx*28-0U)</v>
          </cell>
          <cell r="EH96" t="str">
            <v>СА2030-38/xxx/0U</v>
          </cell>
          <cell r="EI96" t="str">
            <v>Столешница АНТАРЕС без PF - Микадо (Дуглас темный) (2030) (3000*xxx*38-0U)</v>
          </cell>
          <cell r="EJ96" t="str">
            <v>СА2030-28/xxx/1U</v>
          </cell>
          <cell r="EK96" t="str">
            <v>Столешница АНТАРЕС - Микадо (Дуглас темный) (2030) (3000*xxx*28-1U)</v>
          </cell>
          <cell r="EL96" t="str">
            <v>СА2030-38/xxx/1U</v>
          </cell>
          <cell r="EM96" t="str">
            <v>Столешница АНТАРЕС - Микадо (Дуглас темный) (2030) (3000*xxx*38-1U)</v>
          </cell>
          <cell r="EN96" t="str">
            <v>СА2030-28/xxx/2U</v>
          </cell>
          <cell r="EO96" t="str">
            <v>Столешница АНТАРЕС 2xPF- Микадо (Дуглас темный) (2030) (3000*xxx*28-2U)</v>
          </cell>
          <cell r="EP96" t="str">
            <v>СА2030-38/xxx/2U</v>
          </cell>
          <cell r="EQ96" t="str">
            <v>Столешница АНТАРЕС 2xPF - Микадо (Дуглас темный) (2030) (3000*xxx*38-2U)</v>
          </cell>
          <cell r="ER96" t="str">
            <v>СА2030-28/600/0U-2СТ</v>
          </cell>
          <cell r="ES96" t="str">
            <v>Столешница АНТАРЕС без PF - Микадо (Дуглас темный) (2030) (3000*600*28-0U/2х) / пластик с 2-х сторон</v>
          </cell>
          <cell r="ET96" t="str">
            <v>СА2030-38/600/0U-2СТ</v>
          </cell>
          <cell r="EU96" t="str">
            <v>Столешница АНТАРЕС без PF - Микадо (Дуглас темный) (2030) (3000*600*38-0U/2х) / пластик с 2-х сторон</v>
          </cell>
          <cell r="EV96" t="str">
            <v>СА2030-28/1200/0U-2СТ</v>
          </cell>
          <cell r="EW96" t="str">
            <v>Столешница АНТАРЕС без PF - Микадо (Дуглас темный) (2030) (3000*1200*28-0U/2х) / пластик с 2-х сторон</v>
          </cell>
          <cell r="EX96" t="str">
            <v>СА2030-28/1200/0U-2СТ</v>
          </cell>
          <cell r="EY96" t="str">
            <v>Столешница АНТАРЕС без PF - Микадо (Дуглас темный) (2030) (3000*1200*38-0U/2х) / пластик с 2-х сторон</v>
          </cell>
          <cell r="EZ96" t="str">
            <v>ФА2030-600/4</v>
          </cell>
          <cell r="FA96" t="str">
            <v>Пристенная панель АНТАРЕС - Микадо (Дуглас темный) (2030) (3000*600*4)</v>
          </cell>
          <cell r="FB96" t="str">
            <v>752030-32/СК</v>
          </cell>
          <cell r="FC96" t="str">
            <v>Кромка АНТАРЕС - Микадо (Дуглас темный) (2030) - 32 мм с/кл</v>
          </cell>
          <cell r="FD96" t="str">
            <v>752030-45/СК</v>
          </cell>
          <cell r="FE96" t="str">
            <v>Кромка АНТАРЕС - Микадо (Дуглас темный) (2030) - 45 мм с/кл</v>
          </cell>
        </row>
        <row r="97">
          <cell r="CX97" t="str">
            <v>Без PF</v>
          </cell>
          <cell r="CY97">
            <v>7</v>
          </cell>
          <cell r="CZ97">
            <v>10</v>
          </cell>
          <cell r="DA97">
            <v>10</v>
          </cell>
          <cell r="DB97">
            <v>4</v>
          </cell>
          <cell r="DM97" t="str">
            <v>Микадо светлый (Дуглас светлый) (2031)</v>
          </cell>
          <cell r="DN97">
            <v>2031</v>
          </cell>
          <cell r="DO97">
            <v>1</v>
          </cell>
          <cell r="DP97" t="str">
            <v>Микадо светлый (Дуглас светлый)</v>
          </cell>
          <cell r="DQ97">
            <v>1237</v>
          </cell>
          <cell r="DR97" t="str">
            <v>17/13842-М</v>
          </cell>
          <cell r="DT97" t="str">
            <v>СА2031-28/600/1U</v>
          </cell>
          <cell r="DU97" t="str">
            <v>Столешница АНТАРЕС - Микадо светлый (Дуглас светлый) (2031) (3000*600*28-1U)</v>
          </cell>
          <cell r="DV97" t="str">
            <v>СА2031-38/600/1U</v>
          </cell>
          <cell r="DW97" t="str">
            <v>Столешница АНТАРЕС - Микадо светлый (Дуглас светлый) (2031) (3000*600*38-1U)</v>
          </cell>
          <cell r="DX97" t="str">
            <v>СА2031-28/600/0U</v>
          </cell>
          <cell r="DY97" t="str">
            <v>Столешница АНТАРЕС без PF - Микадо светлый (Дуглас светлый) (2031) (3000*600*28-0U)</v>
          </cell>
          <cell r="DZ97" t="str">
            <v>СА2031-38/600/0U</v>
          </cell>
          <cell r="EA97" t="str">
            <v>Столешница АНТАРЕС без PF - Микадо светлый (Дуглас светлый) (2031) (3000*600*38-0U)</v>
          </cell>
          <cell r="EB97" t="str">
            <v>СА2031-28/950</v>
          </cell>
          <cell r="EC97" t="str">
            <v>УГОЛ АНТАРЕС - Микадо светлый (Дуглас светлый) (2031) (950*950*28)</v>
          </cell>
          <cell r="ED97" t="str">
            <v>СА2031-38/950</v>
          </cell>
          <cell r="EE97" t="str">
            <v>УГОЛ АНТАРЕС - Микадо светлый (Дуглас светлый) (2031) (950*950*38)</v>
          </cell>
          <cell r="EF97" t="str">
            <v>СА2031-28/xxx/0U</v>
          </cell>
          <cell r="EG97" t="str">
            <v>Столешница АНТАРЕС без PF - Микадо светлый (Дуглас светлый) (2031) (3000*xxx*28-0U)</v>
          </cell>
          <cell r="EH97" t="str">
            <v>СА2031-38/xxx/0U</v>
          </cell>
          <cell r="EI97" t="str">
            <v>Столешница АНТАРЕС без PF - Микадо светлый (Дуглас светлый) (2031) (3000*xxx*38-0U)</v>
          </cell>
          <cell r="EJ97" t="str">
            <v>СА2031-28/xxx/1U</v>
          </cell>
          <cell r="EK97" t="str">
            <v>Столешница АНТАРЕС - Микадо светлый (Дуглас светлый) (2031) (3000*xxx*28-1U)</v>
          </cell>
          <cell r="EL97" t="str">
            <v>СА2031-38/xxx/1U</v>
          </cell>
          <cell r="EM97" t="str">
            <v>Столешница АНТАРЕС - Микадо светлый (Дуглас светлый) (2031) (3000*xxx*38-1U)</v>
          </cell>
          <cell r="EN97" t="str">
            <v>СА2031-28/xxx/2U</v>
          </cell>
          <cell r="EO97" t="str">
            <v>Столешница АНТАРЕС 2xPF- Микадо светлый (Дуглас светлый) (2031) (3000*xxx*28-2U)</v>
          </cell>
          <cell r="EP97" t="str">
            <v>СА2031-38/xxx/2U</v>
          </cell>
          <cell r="EQ97" t="str">
            <v>Столешница АНТАРЕС 2xPF - Микадо светлый (Дуглас светлый) (2031) (3000*xxx*38-2U)</v>
          </cell>
          <cell r="ER97" t="str">
            <v>СА2031-28/600/0U-2СТ</v>
          </cell>
          <cell r="ES97" t="str">
            <v>Столешница АНТАРЕС без PF - Микадо светлый (Дуглас светлый) (2031) (3000*600*28-0U/2х) / пластик с 2-х сторон</v>
          </cell>
          <cell r="ET97" t="str">
            <v>СА2031-38/600/0U-2СТ</v>
          </cell>
          <cell r="EU97" t="str">
            <v>Столешница АНТАРЕС без PF - Микадо светлый (Дуглас светлый) (2031) (3000*600*38-0U/2х) / пластик с 2-х сторон</v>
          </cell>
          <cell r="EV97" t="str">
            <v>СА2031-28/1200/0U-2СТ</v>
          </cell>
          <cell r="EW97" t="str">
            <v>Столешница АНТАРЕС без PF - Микадо светлый (Дуглас светлый) (2031) (3000*1200*28-0U/2х) / пластик с 2-х сторон</v>
          </cell>
          <cell r="EX97" t="str">
            <v>СА2031-28/1200/0U-2СТ</v>
          </cell>
          <cell r="EY97" t="str">
            <v>Столешница АНТАРЕС без PF - Микадо светлый (Дуглас светлый) (2031) (3000*1200*38-0U/2х) / пластик с 2-х сторон</v>
          </cell>
          <cell r="EZ97" t="str">
            <v>ФА2031-600/4</v>
          </cell>
          <cell r="FA97" t="str">
            <v>Пристенная панель АНТАРЕС - Микадо светлый (Дуглас светлый) (2031) (3000*600*4)</v>
          </cell>
          <cell r="FB97" t="str">
            <v>752031-32/СК</v>
          </cell>
          <cell r="FC97" t="str">
            <v>Кромка АНТАРЕС - Микадо светлый (Дуглас светлый) (2031) - 32 мм с/кл</v>
          </cell>
          <cell r="FD97" t="str">
            <v>752031-45/СК</v>
          </cell>
          <cell r="FE97" t="str">
            <v>Кромка АНТАРЕС - Микадо светлый (Дуглас светлый) (2031) - 45 мм с/кл</v>
          </cell>
        </row>
        <row r="98">
          <cell r="DM98" t="str">
            <v>Миланский Мрамор Глянец (920Г)</v>
          </cell>
          <cell r="DN98" t="str">
            <v>920Г</v>
          </cell>
          <cell r="DO98">
            <v>3</v>
          </cell>
          <cell r="DP98" t="str">
            <v>Миланский Мрамор Глянец</v>
          </cell>
          <cell r="DQ98">
            <v>1232</v>
          </cell>
          <cell r="DT98" t="str">
            <v>СА920Г-28/600/1U</v>
          </cell>
          <cell r="DU98" t="str">
            <v>Столешница АНТАРЕС - Миланский Мрамор Глянец (920Г) (3000*600*28-1U)</v>
          </cell>
          <cell r="DV98" t="str">
            <v>СА920Г-38/600/1U</v>
          </cell>
          <cell r="DW98" t="str">
            <v>Столешница АНТАРЕС - Миланский Мрамор Глянец (920Г) (3000*600*38-1U)</v>
          </cell>
          <cell r="DX98" t="str">
            <v>СА920Г-28/600/0U</v>
          </cell>
          <cell r="DY98" t="str">
            <v>Столешница АНТАРЕС без PF - Миланский Мрамор Глянец (920Г) (3000*600*28-0U)</v>
          </cell>
          <cell r="DZ98" t="str">
            <v>СА920Г-38/600/0U</v>
          </cell>
          <cell r="EA98" t="str">
            <v>Столешница АНТАРЕС без PF - Миланский Мрамор Глянец (920Г) (3000*600*38-0U)</v>
          </cell>
          <cell r="EB98" t="str">
            <v>СА920Г-28/950</v>
          </cell>
          <cell r="EC98" t="str">
            <v>УГОЛ АНТАРЕС - Миланский Мрамор Глянец (920Г) (950*950*28)</v>
          </cell>
          <cell r="ED98" t="str">
            <v>СА920Г-38/950</v>
          </cell>
          <cell r="EE98" t="str">
            <v>УГОЛ АНТАРЕС - Миланский Мрамор Глянец (920Г) (950*950*38)</v>
          </cell>
          <cell r="EF98" t="str">
            <v>СА920Г-28/xxx/0U</v>
          </cell>
          <cell r="EG98" t="str">
            <v>Столешница АНТАРЕС без PF - Миланский Мрамор Глянец (920Г) (3000*xxx*28-0U)</v>
          </cell>
          <cell r="EH98" t="str">
            <v>СА920Г-38/xxx/0U</v>
          </cell>
          <cell r="EI98" t="str">
            <v>Столешница АНТАРЕС без PF - Миланский Мрамор Глянец (920Г) (3000*xxx*38-0U)</v>
          </cell>
          <cell r="EJ98" t="str">
            <v>СА920Г-28/xxx/1U</v>
          </cell>
          <cell r="EK98" t="str">
            <v>Столешница АНТАРЕС - Миланский Мрамор Глянец (920Г) (3000*xxx*28-1U)</v>
          </cell>
          <cell r="EL98" t="str">
            <v>СА920Г-38/xxx/1U</v>
          </cell>
          <cell r="EM98" t="str">
            <v>Столешница АНТАРЕС - Миланский Мрамор Глянец (920Г) (3000*xxx*38-1U)</v>
          </cell>
          <cell r="EN98" t="str">
            <v>СА920Г-28/xxx/2U</v>
          </cell>
          <cell r="EO98" t="str">
            <v>Столешница АНТАРЕС 2xPF- Миланский Мрамор Глянец (920Г) (3000*xxx*28-2U)</v>
          </cell>
          <cell r="EP98" t="str">
            <v>СА920Г-38/xxx/2U</v>
          </cell>
          <cell r="EQ98" t="str">
            <v>Столешница АНТАРЕС 2xPF - Миланский Мрамор Глянец (920Г) (3000*xxx*38-2U)</v>
          </cell>
          <cell r="ER98" t="str">
            <v>СА920Г-28/600/0U-2СТ</v>
          </cell>
          <cell r="ES98" t="str">
            <v>Столешница АНТАРЕС без PF - Миланский Мрамор Глянец (920Г) (3000*600*28-0U/2х) / пластик с 2-х сторон</v>
          </cell>
          <cell r="ET98" t="str">
            <v>СА920Г-38/600/0U-2СТ</v>
          </cell>
          <cell r="EU98" t="str">
            <v>Столешница АНТАРЕС без PF - Миланский Мрамор Глянец (920Г) (3000*600*38-0U/2х) / пластик с 2-х сторон</v>
          </cell>
          <cell r="EV98" t="str">
            <v>СА920Г-28/1200/0U-2СТ</v>
          </cell>
          <cell r="EW98" t="str">
            <v>Столешница АНТАРЕС без PF - Миланский Мрамор Глянец (920Г) (3000*1200*28-0U/2х) / пластик с 2-х сторон</v>
          </cell>
          <cell r="EX98" t="str">
            <v>СА920Г-28/1200/0U-2СТ</v>
          </cell>
          <cell r="EY98" t="str">
            <v>Столешница АНТАРЕС без PF - Миланский Мрамор Глянец (920Г) (3000*1200*38-0U/2х) / пластик с 2-х сторон</v>
          </cell>
          <cell r="EZ98" t="str">
            <v>ФА920Г-600/4</v>
          </cell>
          <cell r="FA98" t="str">
            <v>Пристенная панель АНТАРЕС - Миланский Мрамор Глянец (920Г) (3000*600*4)</v>
          </cell>
          <cell r="FB98" t="str">
            <v>75920Г-32/СК</v>
          </cell>
          <cell r="FC98" t="str">
            <v>Кромка АНТАРЕС - Миланский Мрамор Глянец (920Г) - 32 мм с/кл</v>
          </cell>
          <cell r="FD98" t="str">
            <v>75920Г-45/СК</v>
          </cell>
          <cell r="FE98" t="str">
            <v>Кромка АНТАРЕС - Миланский Мрамор Глянец (920Г) - 45 мм с/кл</v>
          </cell>
        </row>
        <row r="99">
          <cell r="DM99" t="str">
            <v>Миланский Мрамор СЛЮДА (920)</v>
          </cell>
          <cell r="DN99">
            <v>920</v>
          </cell>
          <cell r="DO99">
            <v>2</v>
          </cell>
          <cell r="DP99" t="str">
            <v>Миланский Мрамор СЛЮДА</v>
          </cell>
          <cell r="DQ99">
            <v>1232</v>
          </cell>
          <cell r="DR99" t="str">
            <v>17/10920-М</v>
          </cell>
          <cell r="DT99" t="str">
            <v>СА920-28/600/1U</v>
          </cell>
          <cell r="DU99" t="str">
            <v>Столешница АНТАРЕС - Миланский Мрамор СЛЮДА (920) (3000*600*28-1U)</v>
          </cell>
          <cell r="DV99" t="str">
            <v>СА920-38/600/1U</v>
          </cell>
          <cell r="DW99" t="str">
            <v>Столешница АНТАРЕС - Миланский Мрамор СЛЮДА (920) (3000*600*38-1U)</v>
          </cell>
          <cell r="DX99" t="str">
            <v>СА920-28/600/0U</v>
          </cell>
          <cell r="DY99" t="str">
            <v>Столешница АНТАРЕС без PF - Миланский Мрамор СЛЮДА (920) (3000*600*28-0U)</v>
          </cell>
          <cell r="DZ99" t="str">
            <v>СА920-38/600/0U</v>
          </cell>
          <cell r="EA99" t="str">
            <v>Столешница АНТАРЕС без PF - Миланский Мрамор СЛЮДА (920) (3000*600*38-0U)</v>
          </cell>
          <cell r="EB99" t="str">
            <v>СА920-28/950</v>
          </cell>
          <cell r="EC99" t="str">
            <v>УГОЛ АНТАРЕС - Миланский Мрамор СЛЮДА (920) (950*950*28)</v>
          </cell>
          <cell r="ED99" t="str">
            <v>СА920-38/950</v>
          </cell>
          <cell r="EE99" t="str">
            <v>УГОЛ АНТАРЕС - Миланский Мрамор СЛЮДА (920) (950*950*38)</v>
          </cell>
          <cell r="EF99" t="str">
            <v>СА920-28/xxx/0U</v>
          </cell>
          <cell r="EG99" t="str">
            <v>Столешница АНТАРЕС без PF - Миланский Мрамор СЛЮДА (920) (3000*xxx*28-0U)</v>
          </cell>
          <cell r="EH99" t="str">
            <v>СА920-38/xxx/0U</v>
          </cell>
          <cell r="EI99" t="str">
            <v>Столешница АНТАРЕС без PF - Миланский Мрамор СЛЮДА (920) (3000*xxx*38-0U)</v>
          </cell>
          <cell r="EJ99" t="str">
            <v>СА920-28/xxx/1U</v>
          </cell>
          <cell r="EK99" t="str">
            <v>Столешница АНТАРЕС - Миланский Мрамор СЛЮДА (920) (3000*xxx*28-1U)</v>
          </cell>
          <cell r="EL99" t="str">
            <v>СА920-38/xxx/1U</v>
          </cell>
          <cell r="EM99" t="str">
            <v>Столешница АНТАРЕС - Миланский Мрамор СЛЮДА (920) (3000*xxx*38-1U)</v>
          </cell>
          <cell r="EN99" t="str">
            <v>СА920-28/xxx/2U</v>
          </cell>
          <cell r="EO99" t="str">
            <v>Столешница АНТАРЕС 2xPF- Миланский Мрамор СЛЮДА (920) (3000*xxx*28-2U)</v>
          </cell>
          <cell r="EP99" t="str">
            <v>СА920-38/xxx/2U</v>
          </cell>
          <cell r="EQ99" t="str">
            <v>Столешница АНТАРЕС 2xPF - Миланский Мрамор СЛЮДА (920) (3000*xxx*38-2U)</v>
          </cell>
          <cell r="ER99" t="str">
            <v>СА920-28/600/0U-2СТ</v>
          </cell>
          <cell r="ES99" t="str">
            <v>Столешница АНТАРЕС без PF - Миланский Мрамор СЛЮДА (920) (3000*600*28-0U/2х) / пластик с 2-х сторон</v>
          </cell>
          <cell r="ET99" t="str">
            <v>СА920-38/600/0U-2СТ</v>
          </cell>
          <cell r="EU99" t="str">
            <v>Столешница АНТАРЕС без PF - Миланский Мрамор СЛЮДА (920) (3000*600*38-0U/2х) / пластик с 2-х сторон</v>
          </cell>
          <cell r="EV99" t="str">
            <v>СА920-28/1200/0U-2СТ</v>
          </cell>
          <cell r="EW99" t="str">
            <v>Столешница АНТАРЕС без PF - Миланский Мрамор СЛЮДА (920) (3000*1200*28-0U/2х) / пластик с 2-х сторон</v>
          </cell>
          <cell r="EX99" t="str">
            <v>СА920-28/1200/0U-2СТ</v>
          </cell>
          <cell r="EY99" t="str">
            <v>Столешница АНТАРЕС без PF - Миланский Мрамор СЛЮДА (920) (3000*1200*38-0U/2х) / пластик с 2-х сторон</v>
          </cell>
          <cell r="EZ99" t="str">
            <v>ФА920-600/4</v>
          </cell>
          <cell r="FA99" t="str">
            <v>Пристенная панель АНТАРЕС - Миланский Мрамор СЛЮДА (920) (3000*600*4)</v>
          </cell>
          <cell r="FB99" t="str">
            <v>75920-32/СК</v>
          </cell>
          <cell r="FC99" t="str">
            <v>Кромка АНТАРЕС - Миланский Мрамор СЛЮДА (920) - 32 мм с/кл</v>
          </cell>
          <cell r="FD99" t="str">
            <v>75920-45/СК</v>
          </cell>
          <cell r="FE99" t="str">
            <v>Кромка АНТАРЕС - Миланский Мрамор СЛЮДА (920) - 45 мм с/кл</v>
          </cell>
        </row>
        <row r="100">
          <cell r="DM100" t="str">
            <v>Мистик страйп светлый (3314/7)</v>
          </cell>
          <cell r="DN100" t="str">
            <v>3314/7</v>
          </cell>
          <cell r="DO100">
            <v>2</v>
          </cell>
          <cell r="DP100" t="str">
            <v>Мистик страйп светлый</v>
          </cell>
          <cell r="DQ100">
            <v>1265</v>
          </cell>
          <cell r="DT100" t="str">
            <v>СА3314/7-28/600/1U</v>
          </cell>
          <cell r="DU100" t="str">
            <v>Столешница АНТАРЕС - Мистик страйп светлый (3314/7) (3000*600*28-1U)</v>
          </cell>
          <cell r="DV100" t="str">
            <v>СА3314/7-38/600/1U</v>
          </cell>
          <cell r="DW100" t="str">
            <v>Столешница АНТАРЕС - Мистик страйп светлый (3314/7) (3000*600*38-1U)</v>
          </cell>
          <cell r="DX100" t="str">
            <v>СА3314/7-28/600/0U</v>
          </cell>
          <cell r="DY100" t="str">
            <v>Столешница АНТАРЕС без PF - Мистик страйп светлый (3314/7) (3000*600*28-0U)</v>
          </cell>
          <cell r="DZ100" t="str">
            <v>СА3314/7-38/600/0U</v>
          </cell>
          <cell r="EA100" t="str">
            <v>Столешница АНТАРЕС без PF - Мистик страйп светлый (3314/7) (3000*600*38-0U)</v>
          </cell>
          <cell r="EB100" t="str">
            <v>СА3314/7-28/950</v>
          </cell>
          <cell r="EC100" t="str">
            <v>УГОЛ АНТАРЕС - Мистик страйп светлый (3314/7) (950*950*28)</v>
          </cell>
          <cell r="ED100" t="str">
            <v>СА3314/7-38/950</v>
          </cell>
          <cell r="EE100" t="str">
            <v>УГОЛ АНТАРЕС - Мистик страйп светлый (3314/7) (950*950*38)</v>
          </cell>
          <cell r="EF100" t="str">
            <v>СА3314/7-28/xxx/0U</v>
          </cell>
          <cell r="EG100" t="str">
            <v>Столешница АНТАРЕС без PF - Мистик страйп светлый (3314/7) (3000*xxx*28-0U)</v>
          </cell>
          <cell r="EH100" t="str">
            <v>СА3314/7-38/xxx/0U</v>
          </cell>
          <cell r="EI100" t="str">
            <v>Столешница АНТАРЕС без PF - Мистик страйп светлый (3314/7) (3000*xxx*38-0U)</v>
          </cell>
          <cell r="EJ100" t="str">
            <v>СА3314/7-28/xxx/1U</v>
          </cell>
          <cell r="EK100" t="str">
            <v>Столешница АНТАРЕС - Мистик страйп светлый (3314/7) (3000*xxx*28-1U)</v>
          </cell>
          <cell r="EL100" t="str">
            <v>СА3314/7-38/xxx/1U</v>
          </cell>
          <cell r="EM100" t="str">
            <v>Столешница АНТАРЕС - Мистик страйп светлый (3314/7) (3000*xxx*38-1U)</v>
          </cell>
          <cell r="EN100" t="str">
            <v>СА3314/7-28/xxx/2U</v>
          </cell>
          <cell r="EO100" t="str">
            <v>Столешница АНТАРЕС 2xPF- Мистик страйп светлый (3314/7) (3000*xxx*28-2U)</v>
          </cell>
          <cell r="EP100" t="str">
            <v>СА3314/7-38/xxx/2U</v>
          </cell>
          <cell r="EQ100" t="str">
            <v>Столешница АНТАРЕС 2xPF - Мистик страйп светлый (3314/7) (3000*xxx*38-2U)</v>
          </cell>
          <cell r="ER100" t="str">
            <v>СА3314/7-28/600/0U-2СТ</v>
          </cell>
          <cell r="ES100" t="str">
            <v>Столешница АНТАРЕС без PF - Мистик страйп светлый (3314/7) (3000*600*28-0U/2х) / пластик с 2-х сторон</v>
          </cell>
          <cell r="ET100" t="str">
            <v>СА3314/7-38/600/0U-2СТ</v>
          </cell>
          <cell r="EU100" t="str">
            <v>Столешница АНТАРЕС без PF - Мистик страйп светлый (3314/7) (3000*600*38-0U/2х) / пластик с 2-х сторон</v>
          </cell>
          <cell r="EV100" t="str">
            <v>СА3314/7-28/1200/0U-2СТ</v>
          </cell>
          <cell r="EW100" t="str">
            <v>Столешница АНТАРЕС без PF - Мистик страйп светлый (3314/7) (3000*1200*28-0U/2х) / пластик с 2-х сторон</v>
          </cell>
          <cell r="EX100" t="str">
            <v>СА3314/7-28/1200/0U-2СТ</v>
          </cell>
          <cell r="EY100" t="str">
            <v>Столешница АНТАРЕС без PF - Мистик страйп светлый (3314/7) (3000*1200*38-0U/2х) / пластик с 2-х сторон</v>
          </cell>
          <cell r="EZ100" t="str">
            <v>ФА3314/7-600/4</v>
          </cell>
          <cell r="FA100" t="str">
            <v>Пристенная панель АНТАРЕС - Мистик страйп светлый (3314/7) (3000*600*4)</v>
          </cell>
          <cell r="FB100" t="str">
            <v>753314/7-32/СК</v>
          </cell>
          <cell r="FC100" t="str">
            <v>Кромка АНТАРЕС - Мистик страйп светлый (3314/7) - 32 мм с/кл</v>
          </cell>
          <cell r="FD100" t="str">
            <v>753314/7-45/СК</v>
          </cell>
          <cell r="FE100" t="str">
            <v>Кромка АНТАРЕС - Мистик страйп светлый (3314/7) - 45 мм с/кл</v>
          </cell>
        </row>
        <row r="101">
          <cell r="CX101">
            <v>3</v>
          </cell>
          <cell r="CY101">
            <v>28</v>
          </cell>
          <cell r="CZ101">
            <v>38</v>
          </cell>
          <cell r="DA101">
            <v>40</v>
          </cell>
          <cell r="DB101" t="str">
            <v>размер</v>
          </cell>
          <cell r="DM101" t="str">
            <v>Модена (4027)</v>
          </cell>
          <cell r="DN101">
            <v>4027</v>
          </cell>
          <cell r="DO101">
            <v>1</v>
          </cell>
          <cell r="DP101" t="str">
            <v>Модена</v>
          </cell>
          <cell r="DQ101">
            <v>1228</v>
          </cell>
          <cell r="DT101" t="str">
            <v>СА4027-28/600/1U</v>
          </cell>
          <cell r="DU101" t="str">
            <v>Столешница АНТАРЕС - Модена (4027) (3000*600*28-1U)</v>
          </cell>
          <cell r="DV101" t="str">
            <v>СА4027-38/600/1U</v>
          </cell>
          <cell r="DW101" t="str">
            <v>Столешница АНТАРЕС - Модена (4027) (3000*600*38-1U)</v>
          </cell>
          <cell r="DX101" t="str">
            <v>СА4027-28/600/0U</v>
          </cell>
          <cell r="DY101" t="str">
            <v>Столешница АНТАРЕС без PF - Модена (4027) (3000*600*28-0U)</v>
          </cell>
          <cell r="DZ101" t="str">
            <v>СА4027-38/600/0U</v>
          </cell>
          <cell r="EA101" t="str">
            <v>Столешница АНТАРЕС без PF - Модена (4027) (3000*600*38-0U)</v>
          </cell>
          <cell r="EB101" t="str">
            <v>СА4027-28/950</v>
          </cell>
          <cell r="EC101" t="str">
            <v>УГОЛ АНТАРЕС - Модена (4027) (950*950*28)</v>
          </cell>
          <cell r="ED101" t="str">
            <v>СА4027-38/950</v>
          </cell>
          <cell r="EE101" t="str">
            <v>УГОЛ АНТАРЕС - Модена (4027) (950*950*38)</v>
          </cell>
          <cell r="EF101" t="str">
            <v>СА4027-28/xxx/0U</v>
          </cell>
          <cell r="EG101" t="str">
            <v>Столешница АНТАРЕС без PF - Модена (4027) (3000*xxx*28-0U)</v>
          </cell>
          <cell r="EH101" t="str">
            <v>СА4027-38/xxx/0U</v>
          </cell>
          <cell r="EI101" t="str">
            <v>Столешница АНТАРЕС без PF - Модена (4027) (3000*xxx*38-0U)</v>
          </cell>
          <cell r="EJ101" t="str">
            <v>СА4027-28/xxx/1U</v>
          </cell>
          <cell r="EK101" t="str">
            <v>Столешница АНТАРЕС - Модена (4027) (3000*xxx*28-1U)</v>
          </cell>
          <cell r="EL101" t="str">
            <v>СА4027-38/xxx/1U</v>
          </cell>
          <cell r="EM101" t="str">
            <v>Столешница АНТАРЕС - Модена (4027) (3000*xxx*38-1U)</v>
          </cell>
          <cell r="EN101" t="str">
            <v>СА4027-28/xxx/2U</v>
          </cell>
          <cell r="EO101" t="str">
            <v>Столешница АНТАРЕС 2xPF- Модена (4027) (3000*xxx*28-2U)</v>
          </cell>
          <cell r="EP101" t="str">
            <v>СА4027-38/xxx/2U</v>
          </cell>
          <cell r="EQ101" t="str">
            <v>Столешница АНТАРЕС 2xPF - Модена (4027) (3000*xxx*38-2U)</v>
          </cell>
          <cell r="ER101" t="str">
            <v>СА4027-28/600/0U-2СТ</v>
          </cell>
          <cell r="ES101" t="str">
            <v>Столешница АНТАРЕС без PF - Модена (4027) (3000*600*28-0U/2х) / пластик с 2-х сторон</v>
          </cell>
          <cell r="ET101" t="str">
            <v>СА4027-38/600/0U-2СТ</v>
          </cell>
          <cell r="EU101" t="str">
            <v>Столешница АНТАРЕС без PF - Модена (4027) (3000*600*38-0U/2х) / пластик с 2-х сторон</v>
          </cell>
          <cell r="EV101" t="str">
            <v>СА4027-28/1200/0U-2СТ</v>
          </cell>
          <cell r="EW101" t="str">
            <v>Столешница АНТАРЕС без PF - Модена (4027) (3000*1200*28-0U/2х) / пластик с 2-х сторон</v>
          </cell>
          <cell r="EX101" t="str">
            <v>СА4027-28/1200/0U-2СТ</v>
          </cell>
          <cell r="EY101" t="str">
            <v>Столешница АНТАРЕС без PF - Модена (4027) (3000*1200*38-0U/2х) / пластик с 2-х сторон</v>
          </cell>
          <cell r="EZ101" t="str">
            <v>ФА4027-600/4</v>
          </cell>
          <cell r="FA101" t="str">
            <v>Пристенная панель АНТАРЕС - Модена (4027) (3000*600*4)</v>
          </cell>
          <cell r="FB101" t="str">
            <v>754027-32/СК</v>
          </cell>
          <cell r="FC101" t="str">
            <v>Кромка АНТАРЕС - Модена (4027) - 32 мм с/кл</v>
          </cell>
          <cell r="FD101" t="str">
            <v>754027-45/СК</v>
          </cell>
          <cell r="FE101" t="str">
            <v>Кромка АНТАРЕС - Модена (4027) - 45 мм с/кл</v>
          </cell>
        </row>
        <row r="102">
          <cell r="CX102" t="str">
            <v>1 x PF</v>
          </cell>
          <cell r="CY102">
            <v>5</v>
          </cell>
          <cell r="CZ102">
            <v>8</v>
          </cell>
          <cell r="DA102">
            <v>8</v>
          </cell>
          <cell r="DB102">
            <v>2</v>
          </cell>
          <cell r="DM102" t="str">
            <v>Мозаика Итальянская (Флоренция) (4051)</v>
          </cell>
          <cell r="DN102">
            <v>4051</v>
          </cell>
          <cell r="DO102">
            <v>1</v>
          </cell>
          <cell r="DP102" t="str">
            <v>Мозаика Итальянская (Флоренция)</v>
          </cell>
          <cell r="DQ102">
            <v>1286</v>
          </cell>
          <cell r="DT102" t="str">
            <v>СА4051-28/600/1U</v>
          </cell>
          <cell r="DU102" t="str">
            <v>Столешница АНТАРЕС - Мозаика Итальянская (Флоренция) (4051) (3000*600*28-1U)</v>
          </cell>
          <cell r="DV102" t="str">
            <v>СА4051-38/600/1U</v>
          </cell>
          <cell r="DW102" t="str">
            <v>Столешница АНТАРЕС - Мозаика Итальянская (Флоренция) (4051) (3000*600*38-1U)</v>
          </cell>
          <cell r="DX102" t="str">
            <v>СА4051-28/600/0U</v>
          </cell>
          <cell r="DY102" t="str">
            <v>Столешница АНТАРЕС без PF - Мозаика Итальянская (Флоренция) (4051) (3000*600*28-0U)</v>
          </cell>
          <cell r="DZ102" t="str">
            <v>СА4051-38/600/0U</v>
          </cell>
          <cell r="EA102" t="str">
            <v>Столешница АНТАРЕС без PF - Мозаика Итальянская (Флоренция) (4051) (3000*600*38-0U)</v>
          </cell>
          <cell r="EB102" t="str">
            <v>СА4051-28/950</v>
          </cell>
          <cell r="EC102" t="str">
            <v>УГОЛ АНТАРЕС - Мозаика Итальянская (Флоренция) (4051) (950*950*28)</v>
          </cell>
          <cell r="ED102" t="str">
            <v>СА4051-38/950</v>
          </cell>
          <cell r="EE102" t="str">
            <v>УГОЛ АНТАРЕС - Мозаика Итальянская (Флоренция) (4051) (950*950*38)</v>
          </cell>
          <cell r="EF102" t="str">
            <v>СА4051-28/xxx/0U</v>
          </cell>
          <cell r="EG102" t="str">
            <v>Столешница АНТАРЕС без PF - Мозаика Итальянская (Флоренция) (4051) (3000*xxx*28-0U)</v>
          </cell>
          <cell r="EH102" t="str">
            <v>СА4051-38/xxx/0U</v>
          </cell>
          <cell r="EI102" t="str">
            <v>Столешница АНТАРЕС без PF - Мозаика Итальянская (Флоренция) (4051) (3000*xxx*38-0U)</v>
          </cell>
          <cell r="EJ102" t="str">
            <v>СА4051-28/xxx/1U</v>
          </cell>
          <cell r="EK102" t="str">
            <v>Столешница АНТАРЕС - Мозаика Итальянская (Флоренция) (4051) (3000*xxx*28-1U)</v>
          </cell>
          <cell r="EL102" t="str">
            <v>СА4051-38/xxx/1U</v>
          </cell>
          <cell r="EM102" t="str">
            <v>Столешница АНТАРЕС - Мозаика Итальянская (Флоренция) (4051) (3000*xxx*38-1U)</v>
          </cell>
          <cell r="EN102" t="str">
            <v>СА4051-28/xxx/2U</v>
          </cell>
          <cell r="EO102" t="str">
            <v>Столешница АНТАРЕС 2xPF- Мозаика Итальянская (Флоренция) (4051) (3000*xxx*28-2U)</v>
          </cell>
          <cell r="EP102" t="str">
            <v>СА4051-38/xxx/2U</v>
          </cell>
          <cell r="EQ102" t="str">
            <v>Столешница АНТАРЕС 2xPF - Мозаика Итальянская (Флоренция) (4051) (3000*xxx*38-2U)</v>
          </cell>
          <cell r="ER102" t="str">
            <v>СА4051-28/600/0U-2СТ</v>
          </cell>
          <cell r="ES102" t="str">
            <v>Столешница АНТАРЕС без PF - Мозаика Итальянская (Флоренция) (4051) (3000*600*28-0U/2х) / пластик с 2-х сторон</v>
          </cell>
          <cell r="ET102" t="str">
            <v>СА4051-38/600/0U-2СТ</v>
          </cell>
          <cell r="EU102" t="str">
            <v>Столешница АНТАРЕС без PF - Мозаика Итальянская (Флоренция) (4051) (3000*600*38-0U/2х) / пластик с 2-х сторон</v>
          </cell>
          <cell r="EV102" t="str">
            <v>СА4051-28/1200/0U-2СТ</v>
          </cell>
          <cell r="EW102" t="str">
            <v>Столешница АНТАРЕС без PF - Мозаика Итальянская (Флоренция) (4051) (3000*1200*28-0U/2х) / пластик с 2-х сторон</v>
          </cell>
          <cell r="EX102" t="str">
            <v>СА4051-28/1200/0U-2СТ</v>
          </cell>
          <cell r="EY102" t="str">
            <v>Столешница АНТАРЕС без PF - Мозаика Итальянская (Флоренция) (4051) (3000*1200*38-0U/2х) / пластик с 2-х сторон</v>
          </cell>
          <cell r="EZ102" t="str">
            <v>ФА4051-600/4</v>
          </cell>
          <cell r="FA102" t="str">
            <v>Пристенная панель АНТАРЕС - Мозаика Итальянская (Флоренция) (4051) (3000*600*4)</v>
          </cell>
          <cell r="FB102" t="str">
            <v>754051-32/СК</v>
          </cell>
          <cell r="FC102" t="str">
            <v>Кромка АНТАРЕС - Мозаика Итальянская (Флоренция) (4051) - 32 мм с/кл</v>
          </cell>
          <cell r="FD102" t="str">
            <v>754051-45/СК</v>
          </cell>
          <cell r="FE102" t="str">
            <v>Кромка АНТАРЕС - Мозаика Итальянская (Флоренция) (4051) - 45 мм с/кл</v>
          </cell>
        </row>
        <row r="103">
          <cell r="CX103" t="str">
            <v>Без PF</v>
          </cell>
          <cell r="CY103">
            <v>7</v>
          </cell>
          <cell r="CZ103">
            <v>10</v>
          </cell>
          <cell r="DA103">
            <v>10</v>
          </cell>
          <cell r="DB103">
            <v>4</v>
          </cell>
          <cell r="DM103" t="str">
            <v>Молокай (7191/Nw)</v>
          </cell>
          <cell r="DN103" t="str">
            <v>7191/Nw</v>
          </cell>
          <cell r="DO103">
            <v>2</v>
          </cell>
          <cell r="DP103" t="str">
            <v>Молокай</v>
          </cell>
          <cell r="DQ103">
            <v>148</v>
          </cell>
          <cell r="DT103" t="str">
            <v>СА7191/Nw-28/600/1U</v>
          </cell>
          <cell r="DU103" t="str">
            <v>Столешница АНТАРЕС - Молокай (7191/Nw) (3000*600*28-1U)</v>
          </cell>
          <cell r="DV103" t="str">
            <v>СА7191/Nw-38/600/1U</v>
          </cell>
          <cell r="DW103" t="str">
            <v>Столешница АНТАРЕС - Молокай (7191/Nw) (3000*600*38-1U)</v>
          </cell>
          <cell r="DX103" t="str">
            <v>СА7191/Nw-28/600/0U</v>
          </cell>
          <cell r="DY103" t="str">
            <v>Столешница АНТАРЕС без PF - Молокай (7191/Nw) (3000*600*28-0U)</v>
          </cell>
          <cell r="DZ103" t="str">
            <v>СА7191/Nw-38/600/0U</v>
          </cell>
          <cell r="EA103" t="str">
            <v>Столешница АНТАРЕС без PF - Молокай (7191/Nw) (3000*600*38-0U)</v>
          </cell>
          <cell r="EB103" t="str">
            <v>СА7191/Nw-28/950</v>
          </cell>
          <cell r="EC103" t="str">
            <v>УГОЛ АНТАРЕС - Молокай (7191/Nw) (950*950*28)</v>
          </cell>
          <cell r="ED103" t="str">
            <v>СА7191/Nw-38/950</v>
          </cell>
          <cell r="EE103" t="str">
            <v>УГОЛ АНТАРЕС - Молокай (7191/Nw) (950*950*38)</v>
          </cell>
          <cell r="EF103" t="str">
            <v>СА7191/Nw-28/xxx/0U</v>
          </cell>
          <cell r="EG103" t="str">
            <v>Столешница АНТАРЕС без PF - Молокай (7191/Nw) (3000*xxx*28-0U)</v>
          </cell>
          <cell r="EH103" t="str">
            <v>СА7191/Nw-38/xxx/0U</v>
          </cell>
          <cell r="EI103" t="str">
            <v>Столешница АНТАРЕС без PF - Молокай (7191/Nw) (3000*xxx*38-0U)</v>
          </cell>
          <cell r="EJ103" t="str">
            <v>СА7191/Nw-28/xxx/1U</v>
          </cell>
          <cell r="EK103" t="str">
            <v>Столешница АНТАРЕС - Молокай (7191/Nw) (3000*xxx*28-1U)</v>
          </cell>
          <cell r="EL103" t="str">
            <v>СА7191/Nw-38/xxx/1U</v>
          </cell>
          <cell r="EM103" t="str">
            <v>Столешница АНТАРЕС - Молокай (7191/Nw) (3000*xxx*38-1U)</v>
          </cell>
          <cell r="EN103" t="str">
            <v>СА7191/Nw-28/xxx/2U</v>
          </cell>
          <cell r="EO103" t="str">
            <v>Столешница АНТАРЕС 2xPF- Молокай (7191/Nw) (3000*xxx*28-2U)</v>
          </cell>
          <cell r="EP103" t="str">
            <v>СА7191/Nw-38/xxx/2U</v>
          </cell>
          <cell r="EQ103" t="str">
            <v>Столешница АНТАРЕС 2xPF - Молокай (7191/Nw) (3000*xxx*38-2U)</v>
          </cell>
          <cell r="ER103" t="str">
            <v>СА7191/Nw-28/600/0U-2СТ</v>
          </cell>
          <cell r="ES103" t="str">
            <v>Столешница АНТАРЕС без PF - Молокай (7191/Nw) (3000*600*28-0U/2х) / пластик с 2-х сторон</v>
          </cell>
          <cell r="ET103" t="str">
            <v>СА7191/Nw-38/600/0U-2СТ</v>
          </cell>
          <cell r="EU103" t="str">
            <v>Столешница АНТАРЕС без PF - Молокай (7191/Nw) (3000*600*38-0U/2х) / пластик с 2-х сторон</v>
          </cell>
          <cell r="EV103" t="str">
            <v>СА7191/Nw-28/1200/0U-2СТ</v>
          </cell>
          <cell r="EW103" t="str">
            <v>Столешница АНТАРЕС без PF - Молокай (7191/Nw) (3000*1200*28-0U/2х) / пластик с 2-х сторон</v>
          </cell>
          <cell r="EX103" t="str">
            <v>СА7191/Nw-28/1200/0U-2СТ</v>
          </cell>
          <cell r="EY103" t="str">
            <v>Столешница АНТАРЕС без PF - Молокай (7191/Nw) (3000*1200*38-0U/2х) / пластик с 2-х сторон</v>
          </cell>
          <cell r="EZ103" t="str">
            <v>ФА7191/Nw-600/4</v>
          </cell>
          <cell r="FA103" t="str">
            <v>Пристенная панель АНТАРЕС - Молокай (7191/Nw) (3000*600*4)</v>
          </cell>
          <cell r="FB103" t="str">
            <v>757191/Nw-32/СК</v>
          </cell>
          <cell r="FC103" t="str">
            <v>Кромка АНТАРЕС - Молокай (7191/Nw) - 32 мм с/кл</v>
          </cell>
          <cell r="FD103" t="str">
            <v>757191/Nw-45/СК</v>
          </cell>
          <cell r="FE103" t="str">
            <v>Кромка АНТАРЕС - Молокай (7191/Nw) - 45 мм с/кл</v>
          </cell>
        </row>
        <row r="104">
          <cell r="DM104" t="str">
            <v>Мрамор Анкара (2343/SL)</v>
          </cell>
          <cell r="DN104" t="str">
            <v>2343/SL</v>
          </cell>
          <cell r="DO104">
            <v>2</v>
          </cell>
          <cell r="DP104" t="str">
            <v>Мрамор Анкара</v>
          </cell>
          <cell r="DQ104">
            <v>1305</v>
          </cell>
          <cell r="DT104" t="str">
            <v>СА2343/SL-28/600/1U</v>
          </cell>
          <cell r="DU104" t="str">
            <v>Столешница АНТАРЕС - Мрамор Анкара (2343/SL) (3000*600*28-1U)</v>
          </cell>
          <cell r="DV104" t="str">
            <v>СА2343/SL-38/600/1U</v>
          </cell>
          <cell r="DW104" t="str">
            <v>Столешница АНТАРЕС - Мрамор Анкара (2343/SL) (3000*600*38-1U)</v>
          </cell>
          <cell r="DX104" t="str">
            <v>СА2343/SL-28/600/0U</v>
          </cell>
          <cell r="DY104" t="str">
            <v>Столешница АНТАРЕС без PF - Мрамор Анкара (2343/SL) (3000*600*28-0U)</v>
          </cell>
          <cell r="DZ104" t="str">
            <v>СА2343/SL-38/600/0U</v>
          </cell>
          <cell r="EA104" t="str">
            <v>Столешница АНТАРЕС без PF - Мрамор Анкара (2343/SL) (3000*600*38-0U)</v>
          </cell>
          <cell r="EB104" t="str">
            <v>СА2343/SL-28/950</v>
          </cell>
          <cell r="EC104" t="str">
            <v>УГОЛ АНТАРЕС - Мрамор Анкара (2343/SL) (950*950*28)</v>
          </cell>
          <cell r="ED104" t="str">
            <v>СА2343/SL-38/950</v>
          </cell>
          <cell r="EE104" t="str">
            <v>УГОЛ АНТАРЕС - Мрамор Анкара (2343/SL) (950*950*38)</v>
          </cell>
          <cell r="EF104" t="str">
            <v>СА2343/SL-28/xxx/0U</v>
          </cell>
          <cell r="EG104" t="str">
            <v>Столешница АНТАРЕС без PF - Мрамор Анкара (2343/SL) (3000*xxx*28-0U)</v>
          </cell>
          <cell r="EH104" t="str">
            <v>СА2343/SL-38/xxx/0U</v>
          </cell>
          <cell r="EI104" t="str">
            <v>Столешница АНТАРЕС без PF - Мрамор Анкара (2343/SL) (3000*xxx*38-0U)</v>
          </cell>
          <cell r="EJ104" t="str">
            <v>СА2343/SL-28/xxx/1U</v>
          </cell>
          <cell r="EK104" t="str">
            <v>Столешница АНТАРЕС - Мрамор Анкара (2343/SL) (3000*xxx*28-1U)</v>
          </cell>
          <cell r="EL104" t="str">
            <v>СА2343/SL-38/xxx/1U</v>
          </cell>
          <cell r="EM104" t="str">
            <v>Столешница АНТАРЕС - Мрамор Анкара (2343/SL) (3000*xxx*38-1U)</v>
          </cell>
          <cell r="EN104" t="str">
            <v>СА2343/SL-28/xxx/2U</v>
          </cell>
          <cell r="EO104" t="str">
            <v>Столешница АНТАРЕС 2xPF- Мрамор Анкара (2343/SL) (3000*xxx*28-2U)</v>
          </cell>
          <cell r="EP104" t="str">
            <v>СА2343/SL-38/xxx/2U</v>
          </cell>
          <cell r="EQ104" t="str">
            <v>Столешница АНТАРЕС 2xPF - Мрамор Анкара (2343/SL) (3000*xxx*38-2U)</v>
          </cell>
          <cell r="ER104" t="str">
            <v>СА2343/SL-28/600/0U-2СТ</v>
          </cell>
          <cell r="ES104" t="str">
            <v>Столешница АНТАРЕС без PF - Мрамор Анкара (2343/SL) (3000*600*28-0U/2х) / пластик с 2-х сторон</v>
          </cell>
          <cell r="ET104" t="str">
            <v>СА2343/SL-38/600/0U-2СТ</v>
          </cell>
          <cell r="EU104" t="str">
            <v>Столешница АНТАРЕС без PF - Мрамор Анкара (2343/SL) (3000*600*38-0U/2х) / пластик с 2-х сторон</v>
          </cell>
          <cell r="EV104" t="str">
            <v>СА2343/SL-28/1200/0U-2СТ</v>
          </cell>
          <cell r="EW104" t="str">
            <v>Столешница АНТАРЕС без PF - Мрамор Анкара (2343/SL) (3000*1200*28-0U/2х) / пластик с 2-х сторон</v>
          </cell>
          <cell r="EX104" t="str">
            <v>СА2343/SL-28/1200/0U-2СТ</v>
          </cell>
          <cell r="EY104" t="str">
            <v>Столешница АНТАРЕС без PF - Мрамор Анкара (2343/SL) (3000*1200*38-0U/2х) / пластик с 2-х сторон</v>
          </cell>
          <cell r="EZ104" t="str">
            <v>ФА2343/SL-600/4</v>
          </cell>
          <cell r="FA104" t="str">
            <v>Пристенная панель АНТАРЕС - Мрамор Анкара (2343/SL) (3000*600*4)</v>
          </cell>
          <cell r="FB104" t="str">
            <v>752343/SL-32/СК</v>
          </cell>
          <cell r="FC104" t="str">
            <v>Кромка АНТАРЕС - Мрамор Анкара (2343/SL) - 32 мм с/кл</v>
          </cell>
          <cell r="FD104" t="str">
            <v>752343/SL-45/СК</v>
          </cell>
          <cell r="FE104" t="str">
            <v>Кромка АНТАРЕС - Мрамор Анкара (2343/SL) - 45 мм с/кл</v>
          </cell>
        </row>
        <row r="105">
          <cell r="DM105" t="str">
            <v>Мрамор бежевый (Мрамор Аргентина) (3020)</v>
          </cell>
          <cell r="DN105">
            <v>3020</v>
          </cell>
          <cell r="DO105">
            <v>1</v>
          </cell>
          <cell r="DP105" t="str">
            <v>Мрамор бежевый (Мрамор Аргентина)</v>
          </cell>
          <cell r="DQ105">
            <v>1226</v>
          </cell>
          <cell r="DR105" t="str">
            <v>17/13020-М</v>
          </cell>
          <cell r="DT105" t="str">
            <v>СА3020-28/600/1U</v>
          </cell>
          <cell r="DU105" t="str">
            <v>Столешница АНТАРЕС - Мрамор бежевый (Мрамор Аргентина) (3020) (3000*600*28-1U)</v>
          </cell>
          <cell r="DV105" t="str">
            <v>СА3020-38/600/1U</v>
          </cell>
          <cell r="DW105" t="str">
            <v>Столешница АНТАРЕС - Мрамор бежевый (Мрамор Аргентина) (3020) (3000*600*38-1U)</v>
          </cell>
          <cell r="DX105" t="str">
            <v>СА3020-28/600/0U</v>
          </cell>
          <cell r="DY105" t="str">
            <v>Столешница АНТАРЕС без PF - Мрамор бежевый (Мрамор Аргентина) (3020) (3000*600*28-0U)</v>
          </cell>
          <cell r="DZ105" t="str">
            <v>СА3020-38/600/0U</v>
          </cell>
          <cell r="EA105" t="str">
            <v>Столешница АНТАРЕС без PF - Мрамор бежевый (Мрамор Аргентина) (3020) (3000*600*38-0U)</v>
          </cell>
          <cell r="EB105" t="str">
            <v>СА3020-28/950</v>
          </cell>
          <cell r="EC105" t="str">
            <v>УГОЛ АНТАРЕС - Мрамор бежевый (Мрамор Аргентина) (3020) (950*950*28)</v>
          </cell>
          <cell r="ED105" t="str">
            <v>СА3020-38/950</v>
          </cell>
          <cell r="EE105" t="str">
            <v>УГОЛ АНТАРЕС - Мрамор бежевый (Мрамор Аргентина) (3020) (950*950*38)</v>
          </cell>
          <cell r="EF105" t="str">
            <v>СА3020-28/xxx/0U</v>
          </cell>
          <cell r="EG105" t="str">
            <v>Столешница АНТАРЕС без PF - Мрамор бежевый (Мрамор Аргентина) (3020) (3000*xxx*28-0U)</v>
          </cell>
          <cell r="EH105" t="str">
            <v>СА3020-38/xxx/0U</v>
          </cell>
          <cell r="EI105" t="str">
            <v>Столешница АНТАРЕС без PF - Мрамор бежевый (Мрамор Аргентина) (3020) (3000*xxx*38-0U)</v>
          </cell>
          <cell r="EJ105" t="str">
            <v>СА3020-28/xxx/1U</v>
          </cell>
          <cell r="EK105" t="str">
            <v>Столешница АНТАРЕС - Мрамор бежевый (Мрамор Аргентина) (3020) (3000*xxx*28-1U)</v>
          </cell>
          <cell r="EL105" t="str">
            <v>СА3020-38/xxx/1U</v>
          </cell>
          <cell r="EM105" t="str">
            <v>Столешница АНТАРЕС - Мрамор бежевый (Мрамор Аргентина) (3020) (3000*xxx*38-1U)</v>
          </cell>
          <cell r="EN105" t="str">
            <v>СА3020-28/xxx/2U</v>
          </cell>
          <cell r="EO105" t="str">
            <v>Столешница АНТАРЕС 2xPF- Мрамор бежевый (Мрамор Аргентина) (3020) (3000*xxx*28-2U)</v>
          </cell>
          <cell r="EP105" t="str">
            <v>СА3020-38/xxx/2U</v>
          </cell>
          <cell r="EQ105" t="str">
            <v>Столешница АНТАРЕС 2xPF - Мрамор бежевый (Мрамор Аргентина) (3020) (3000*xxx*38-2U)</v>
          </cell>
          <cell r="ER105" t="str">
            <v>СА3020-28/600/0U-2СТ</v>
          </cell>
          <cell r="ES105" t="str">
            <v>Столешница АНТАРЕС без PF - Мрамор бежевый (Мрамор Аргентина) (3020) (3000*600*28-0U/2х) / пластик с 2-х сторон</v>
          </cell>
          <cell r="ET105" t="str">
            <v>СА3020-38/600/0U-2СТ</v>
          </cell>
          <cell r="EU105" t="str">
            <v>Столешница АНТАРЕС без PF - Мрамор бежевый (Мрамор Аргентина) (3020) (3000*600*38-0U/2х) / пластик с 2-х сторон</v>
          </cell>
          <cell r="EV105" t="str">
            <v>СА3020-28/1200/0U-2СТ</v>
          </cell>
          <cell r="EW105" t="str">
            <v>Столешница АНТАРЕС без PF - Мрамор бежевый (Мрамор Аргентина) (3020) (3000*1200*28-0U/2х) / пластик с 2-х сторон</v>
          </cell>
          <cell r="EX105" t="str">
            <v>СА3020-28/1200/0U-2СТ</v>
          </cell>
          <cell r="EY105" t="str">
            <v>Столешница АНТАРЕС без PF - Мрамор бежевый (Мрамор Аргентина) (3020) (3000*1200*38-0U/2х) / пластик с 2-х сторон</v>
          </cell>
          <cell r="EZ105" t="str">
            <v>ФА3020-600/4</v>
          </cell>
          <cell r="FA105" t="str">
            <v>Пристенная панель АНТАРЕС - Мрамор бежевый (Мрамор Аргентина) (3020) (3000*600*4)</v>
          </cell>
          <cell r="FB105" t="str">
            <v>753020-32/СК</v>
          </cell>
          <cell r="FC105" t="str">
            <v>Кромка АНТАРЕС - Мрамор бежевый (Мрамор Аргентина) (3020) - 32 мм с/кл</v>
          </cell>
          <cell r="FD105" t="str">
            <v>753020-45/СК</v>
          </cell>
          <cell r="FE105" t="str">
            <v>Кромка АНТАРЕС - Мрамор бежевый (Мрамор Аргентина) (3020) - 45 мм с/кл</v>
          </cell>
        </row>
        <row r="106">
          <cell r="DM106" t="str">
            <v>Мрамор бежевый светлый (3038)</v>
          </cell>
          <cell r="DN106">
            <v>3038</v>
          </cell>
          <cell r="DO106">
            <v>1</v>
          </cell>
          <cell r="DP106" t="str">
            <v>Мрамор бежевый светлый</v>
          </cell>
          <cell r="DQ106">
            <v>1222</v>
          </cell>
          <cell r="DR106" t="str">
            <v>17/13038-М</v>
          </cell>
          <cell r="DT106" t="str">
            <v>СА3038-28/600/1U</v>
          </cell>
          <cell r="DU106" t="str">
            <v>Столешница АНТАРЕС - Мрамор бежевый светлый (3038) (3000*600*28-1U)</v>
          </cell>
          <cell r="DV106" t="str">
            <v>СА3038-38/600/1U</v>
          </cell>
          <cell r="DW106" t="str">
            <v>Столешница АНТАРЕС - Мрамор бежевый светлый (3038) (3000*600*38-1U)</v>
          </cell>
          <cell r="DX106" t="str">
            <v>СА3038-28/600/0U</v>
          </cell>
          <cell r="DY106" t="str">
            <v>Столешница АНТАРЕС без PF - Мрамор бежевый светлый (3038) (3000*600*28-0U)</v>
          </cell>
          <cell r="DZ106" t="str">
            <v>СА3038-38/600/0U</v>
          </cell>
          <cell r="EA106" t="str">
            <v>Столешница АНТАРЕС без PF - Мрамор бежевый светлый (3038) (3000*600*38-0U)</v>
          </cell>
          <cell r="EB106" t="str">
            <v>СА3038-28/950</v>
          </cell>
          <cell r="EC106" t="str">
            <v>УГОЛ АНТАРЕС - Мрамор бежевый светлый (3038) (950*950*28)</v>
          </cell>
          <cell r="ED106" t="str">
            <v>СА3038-38/950</v>
          </cell>
          <cell r="EE106" t="str">
            <v>УГОЛ АНТАРЕС - Мрамор бежевый светлый (3038) (950*950*38)</v>
          </cell>
          <cell r="EF106" t="str">
            <v>СА3038-28/xxx/0U</v>
          </cell>
          <cell r="EG106" t="str">
            <v>Столешница АНТАРЕС без PF - Мрамор бежевый светлый (3038) (3000*xxx*28-0U)</v>
          </cell>
          <cell r="EH106" t="str">
            <v>СА3038-38/xxx/0U</v>
          </cell>
          <cell r="EI106" t="str">
            <v>Столешница АНТАРЕС без PF - Мрамор бежевый светлый (3038) (3000*xxx*38-0U)</v>
          </cell>
          <cell r="EJ106" t="str">
            <v>СА3038-28/xxx/1U</v>
          </cell>
          <cell r="EK106" t="str">
            <v>Столешница АНТАРЕС - Мрамор бежевый светлый (3038) (3000*xxx*28-1U)</v>
          </cell>
          <cell r="EL106" t="str">
            <v>СА3038-38/xxx/1U</v>
          </cell>
          <cell r="EM106" t="str">
            <v>Столешница АНТАРЕС - Мрамор бежевый светлый (3038) (3000*xxx*38-1U)</v>
          </cell>
          <cell r="EN106" t="str">
            <v>СА3038-28/xxx/2U</v>
          </cell>
          <cell r="EO106" t="str">
            <v>Столешница АНТАРЕС 2xPF- Мрамор бежевый светлый (3038) (3000*xxx*28-2U)</v>
          </cell>
          <cell r="EP106" t="str">
            <v>СА3038-38/xxx/2U</v>
          </cell>
          <cell r="EQ106" t="str">
            <v>Столешница АНТАРЕС 2xPF - Мрамор бежевый светлый (3038) (3000*xxx*38-2U)</v>
          </cell>
          <cell r="ER106" t="str">
            <v>СА3038-28/600/0U-2СТ</v>
          </cell>
          <cell r="ES106" t="str">
            <v>Столешница АНТАРЕС без PF - Мрамор бежевый светлый (3038) (3000*600*28-0U/2х) / пластик с 2-х сторон</v>
          </cell>
          <cell r="ET106" t="str">
            <v>СА3038-38/600/0U-2СТ</v>
          </cell>
          <cell r="EU106" t="str">
            <v>Столешница АНТАРЕС без PF - Мрамор бежевый светлый (3038) (3000*600*38-0U/2х) / пластик с 2-х сторон</v>
          </cell>
          <cell r="EV106" t="str">
            <v>СА3038-28/1200/0U-2СТ</v>
          </cell>
          <cell r="EW106" t="str">
            <v>Столешница АНТАРЕС без PF - Мрамор бежевый светлый (3038) (3000*1200*28-0U/2х) / пластик с 2-х сторон</v>
          </cell>
          <cell r="EX106" t="str">
            <v>СА3038-28/1200/0U-2СТ</v>
          </cell>
          <cell r="EY106" t="str">
            <v>Столешница АНТАРЕС без PF - Мрамор бежевый светлый (3038) (3000*1200*38-0U/2х) / пластик с 2-х сторон</v>
          </cell>
          <cell r="EZ106" t="str">
            <v>ФА3038-600/4</v>
          </cell>
          <cell r="FA106" t="str">
            <v>Пристенная панель АНТАРЕС - Мрамор бежевый светлый (3038) (3000*600*4)</v>
          </cell>
          <cell r="FB106" t="str">
            <v>753038-32/СК</v>
          </cell>
          <cell r="FC106" t="str">
            <v>Кромка АНТАРЕС - Мрамор бежевый светлый (3038) - 32 мм с/кл</v>
          </cell>
          <cell r="FD106" t="str">
            <v>753038-45/СК</v>
          </cell>
          <cell r="FE106" t="str">
            <v>Кромка АНТАРЕС - Мрамор бежевый светлый (3038) - 45 мм с/кл</v>
          </cell>
        </row>
        <row r="107">
          <cell r="DM107" t="str">
            <v>Мрамор белый (3027/S)</v>
          </cell>
          <cell r="DN107" t="str">
            <v>3027/S</v>
          </cell>
          <cell r="DO107">
            <v>1</v>
          </cell>
          <cell r="DP107" t="str">
            <v>Мрамор белый</v>
          </cell>
          <cell r="DQ107">
            <v>1256</v>
          </cell>
          <cell r="DR107" t="str">
            <v>17/13027-М</v>
          </cell>
          <cell r="DT107" t="str">
            <v>СА3027/S-28/600/1U</v>
          </cell>
          <cell r="DU107" t="str">
            <v>Столешница АНТАРЕС - Мрамор белый (3027/S) (3000*600*28-1U)</v>
          </cell>
          <cell r="DV107" t="str">
            <v>СА3027/S-38/600/1U</v>
          </cell>
          <cell r="DW107" t="str">
            <v>Столешница АНТАРЕС - Мрамор белый (3027/S) (3000*600*38-1U)</v>
          </cell>
          <cell r="DX107" t="str">
            <v>СА3027/S-28/600/0U</v>
          </cell>
          <cell r="DY107" t="str">
            <v>Столешница АНТАРЕС без PF - Мрамор белый (3027/S) (3000*600*28-0U)</v>
          </cell>
          <cell r="DZ107" t="str">
            <v>СА3027/S-38/600/0U</v>
          </cell>
          <cell r="EA107" t="str">
            <v>Столешница АНТАРЕС без PF - Мрамор белый (3027/S) (3000*600*38-0U)</v>
          </cell>
          <cell r="EB107" t="str">
            <v>СА3027/S-28/950</v>
          </cell>
          <cell r="EC107" t="str">
            <v>УГОЛ АНТАРЕС - Мрамор белый (3027/S) (950*950*28)</v>
          </cell>
          <cell r="ED107" t="str">
            <v>СА3027/S-38/950</v>
          </cell>
          <cell r="EE107" t="str">
            <v>УГОЛ АНТАРЕС - Мрамор белый (3027/S) (950*950*38)</v>
          </cell>
          <cell r="EF107" t="str">
            <v>СА3027/S-28/xxx/0U</v>
          </cell>
          <cell r="EG107" t="str">
            <v>Столешница АНТАРЕС без PF - Мрамор белый (3027/S) (3000*xxx*28-0U)</v>
          </cell>
          <cell r="EH107" t="str">
            <v>СА3027/S-38/xxx/0U</v>
          </cell>
          <cell r="EI107" t="str">
            <v>Столешница АНТАРЕС без PF - Мрамор белый (3027/S) (3000*xxx*38-0U)</v>
          </cell>
          <cell r="EJ107" t="str">
            <v>СА3027/S-28/xxx/1U</v>
          </cell>
          <cell r="EK107" t="str">
            <v>Столешница АНТАРЕС - Мрамор белый (3027/S) (3000*xxx*28-1U)</v>
          </cell>
          <cell r="EL107" t="str">
            <v>СА3027/S-38/xxx/1U</v>
          </cell>
          <cell r="EM107" t="str">
            <v>Столешница АНТАРЕС - Мрамор белый (3027/S) (3000*xxx*38-1U)</v>
          </cell>
          <cell r="EN107" t="str">
            <v>СА3027/S-28/xxx/2U</v>
          </cell>
          <cell r="EO107" t="str">
            <v>Столешница АНТАРЕС 2xPF- Мрамор белый (3027/S) (3000*xxx*28-2U)</v>
          </cell>
          <cell r="EP107" t="str">
            <v>СА3027/S-38/xxx/2U</v>
          </cell>
          <cell r="EQ107" t="str">
            <v>Столешница АНТАРЕС 2xPF - Мрамор белый (3027/S) (3000*xxx*38-2U)</v>
          </cell>
          <cell r="ER107" t="str">
            <v>СА3027/S-28/600/0U-2СТ</v>
          </cell>
          <cell r="ES107" t="str">
            <v>Столешница АНТАРЕС без PF - Мрамор белый (3027/S) (3000*600*28-0U/2х) / пластик с 2-х сторон</v>
          </cell>
          <cell r="ET107" t="str">
            <v>СА3027/S-38/600/0U-2СТ</v>
          </cell>
          <cell r="EU107" t="str">
            <v>Столешница АНТАРЕС без PF - Мрамор белый (3027/S) (3000*600*38-0U/2х) / пластик с 2-х сторон</v>
          </cell>
          <cell r="EV107" t="str">
            <v>СА3027/S-28/1200/0U-2СТ</v>
          </cell>
          <cell r="EW107" t="str">
            <v>Столешница АНТАРЕС без PF - Мрамор белый (3027/S) (3000*1200*28-0U/2х) / пластик с 2-х сторон</v>
          </cell>
          <cell r="EX107" t="str">
            <v>СА3027/S-28/1200/0U-2СТ</v>
          </cell>
          <cell r="EY107" t="str">
            <v>Столешница АНТАРЕС без PF - Мрамор белый (3027/S) (3000*1200*38-0U/2х) / пластик с 2-х сторон</v>
          </cell>
          <cell r="EZ107" t="str">
            <v>ФА3027/S-600/4</v>
          </cell>
          <cell r="FA107" t="str">
            <v>Пристенная панель АНТАРЕС - Мрамор белый (3027/S) (3000*600*4)</v>
          </cell>
          <cell r="FB107" t="str">
            <v>753027/S-32/СК</v>
          </cell>
          <cell r="FC107" t="str">
            <v>Кромка АНТАРЕС - Мрамор белый (3027/S) - 32 мм с/кл</v>
          </cell>
          <cell r="FD107" t="str">
            <v>753027/S-45/СК</v>
          </cell>
          <cell r="FE107" t="str">
            <v>Кромка АНТАРЕС - Мрамор белый (3027/S) - 45 мм с/кл</v>
          </cell>
        </row>
        <row r="108">
          <cell r="DM108" t="str">
            <v>Мрамор белый Глянец (3027/Г)</v>
          </cell>
          <cell r="DN108" t="str">
            <v>3027/Г</v>
          </cell>
          <cell r="DO108">
            <v>3</v>
          </cell>
          <cell r="DP108" t="str">
            <v>Мрамор белый Глянец</v>
          </cell>
          <cell r="DQ108">
            <v>1256</v>
          </cell>
          <cell r="DS108">
            <v>1</v>
          </cell>
          <cell r="DT108" t="str">
            <v>СА3027/Г-28/600/1U</v>
          </cell>
          <cell r="DU108" t="str">
            <v>Столешница АНТАРЕС - Мрамор белый Глянец (3027/Г) (3000*600*28-1U)</v>
          </cell>
          <cell r="DV108" t="str">
            <v>СА3027/Г-38/600/1U</v>
          </cell>
          <cell r="DW108" t="str">
            <v>Столешница АНТАРЕС - Мрамор белый Глянец (3027/Г) (3000*600*38-1U)</v>
          </cell>
          <cell r="DX108" t="str">
            <v>СА3027/Г-28/600/0U</v>
          </cell>
          <cell r="DY108" t="str">
            <v>Столешница АНТАРЕС без PF - Мрамор белый Глянец (3027/Г) (3000*600*28-0U)</v>
          </cell>
          <cell r="DZ108" t="str">
            <v>СА3027/Г-38/600/0U</v>
          </cell>
          <cell r="EA108" t="str">
            <v>Столешница АНТАРЕС без PF - Мрамор белый Глянец (3027/Г) (3000*600*38-0U)</v>
          </cell>
          <cell r="EB108" t="str">
            <v>СА3027/Г-28/950</v>
          </cell>
          <cell r="EC108" t="str">
            <v>УГОЛ АНТАРЕС - Мрамор белый Глянец (3027/Г) (950*950*28)</v>
          </cell>
          <cell r="ED108" t="str">
            <v>СА3027/Г-38/950</v>
          </cell>
          <cell r="EE108" t="str">
            <v>УГОЛ АНТАРЕС - Мрамор белый Глянец (3027/Г) (950*950*38)</v>
          </cell>
          <cell r="EF108" t="str">
            <v>СА3027/Г-28/xxx/0U</v>
          </cell>
          <cell r="EG108" t="str">
            <v>Столешница АНТАРЕС без PF - Мрамор белый Глянец (3027/Г) (3000*xxx*28-0U)</v>
          </cell>
          <cell r="EH108" t="str">
            <v>СА3027/Г-38/xxx/0U</v>
          </cell>
          <cell r="EI108" t="str">
            <v>Столешница АНТАРЕС без PF - Мрамор белый Глянец (3027/Г) (3000*xxx*38-0U)</v>
          </cell>
          <cell r="EJ108" t="str">
            <v>СА3027/Г-28/xxx/1U</v>
          </cell>
          <cell r="EK108" t="str">
            <v>Столешница АНТАРЕС - Мрамор белый Глянец (3027/Г) (3000*xxx*28-1U)</v>
          </cell>
          <cell r="EL108" t="str">
            <v>СА3027/Г-38/xxx/1U</v>
          </cell>
          <cell r="EM108" t="str">
            <v>Столешница АНТАРЕС - Мрамор белый Глянец (3027/Г) (3000*xxx*38-1U)</v>
          </cell>
          <cell r="EN108" t="str">
            <v>СА3027/Г-28/xxx/2U</v>
          </cell>
          <cell r="EO108" t="str">
            <v>Столешница АНТАРЕС 2xPF- Мрамор белый Глянец (3027/Г) (3000*xxx*28-2U)</v>
          </cell>
          <cell r="EP108" t="str">
            <v>СА3027/Г-38/xxx/2U</v>
          </cell>
          <cell r="EQ108" t="str">
            <v>Столешница АНТАРЕС 2xPF - Мрамор белый Глянец (3027/Г) (3000*xxx*38-2U)</v>
          </cell>
          <cell r="ER108" t="str">
            <v>СА3027/Г-28/600/0U-2СТ</v>
          </cell>
          <cell r="ES108" t="str">
            <v>Столешница АНТАРЕС без PF - Мрамор белый Глянец (3027/Г) (3000*600*28-0U/2х) / пластик с 2-х сторон</v>
          </cell>
          <cell r="ET108" t="str">
            <v>СА3027/Г-38/600/0U-2СТ</v>
          </cell>
          <cell r="EU108" t="str">
            <v>Столешница АНТАРЕС без PF - Мрамор белый Глянец (3027/Г) (3000*600*38-0U/2х) / пластик с 2-х сторон</v>
          </cell>
          <cell r="EV108" t="str">
            <v>СА3027/Г-28/1200/0U-2СТ</v>
          </cell>
          <cell r="EW108" t="str">
            <v>Столешница АНТАРЕС без PF - Мрамор белый Глянец (3027/Г) (3000*1200*28-0U/2х) / пластик с 2-х сторон</v>
          </cell>
          <cell r="EX108" t="str">
            <v>СА3027/Г-28/1200/0U-2СТ</v>
          </cell>
          <cell r="EY108" t="str">
            <v>Столешница АНТАРЕС без PF - Мрамор белый Глянец (3027/Г) (3000*1200*38-0U/2х) / пластик с 2-х сторон</v>
          </cell>
          <cell r="EZ108" t="str">
            <v>ФА3027/Г-600/4</v>
          </cell>
          <cell r="FA108" t="str">
            <v>Пристенная панель АНТАРЕС - Мрамор белый Глянец (3027/Г) (3000*600*4)</v>
          </cell>
          <cell r="FB108" t="str">
            <v>753027/Г-32/СК</v>
          </cell>
          <cell r="FC108" t="str">
            <v>Кромка АНТАРЕС - Мрамор белый Глянец (3027/Г) - 32 мм с/кл</v>
          </cell>
          <cell r="FD108" t="str">
            <v>753027/Г-45/СК</v>
          </cell>
          <cell r="FE108" t="str">
            <v>Кромка АНТАРЕС - Мрамор белый Глянец (3027/Г) - 45 мм с/кл</v>
          </cell>
        </row>
        <row r="109">
          <cell r="DM109" t="str">
            <v>Мрамор Боттичино (3018)</v>
          </cell>
          <cell r="DN109">
            <v>3018</v>
          </cell>
          <cell r="DO109">
            <v>1</v>
          </cell>
          <cell r="DP109" t="str">
            <v>Мрамор Боттичино</v>
          </cell>
          <cell r="DQ109">
            <v>1287</v>
          </cell>
          <cell r="DT109" t="str">
            <v>СА3018-28/600/1U</v>
          </cell>
          <cell r="DU109" t="str">
            <v>Столешница АНТАРЕС - Мрамор Боттичино (3018) (3000*600*28-1U)</v>
          </cell>
          <cell r="DV109" t="str">
            <v>СА3018-38/600/1U</v>
          </cell>
          <cell r="DW109" t="str">
            <v>Столешница АНТАРЕС - Мрамор Боттичино (3018) (3000*600*38-1U)</v>
          </cell>
          <cell r="DX109" t="str">
            <v>СА3018-28/600/0U</v>
          </cell>
          <cell r="DY109" t="str">
            <v>Столешница АНТАРЕС без PF - Мрамор Боттичино (3018) (3000*600*28-0U)</v>
          </cell>
          <cell r="DZ109" t="str">
            <v>СА3018-38/600/0U</v>
          </cell>
          <cell r="EA109" t="str">
            <v>Столешница АНТАРЕС без PF - Мрамор Боттичино (3018) (3000*600*38-0U)</v>
          </cell>
          <cell r="EB109" t="str">
            <v>СА3018-28/950</v>
          </cell>
          <cell r="EC109" t="str">
            <v>УГОЛ АНТАРЕС - Мрамор Боттичино (3018) (950*950*28)</v>
          </cell>
          <cell r="ED109" t="str">
            <v>СА3018-38/950</v>
          </cell>
          <cell r="EE109" t="str">
            <v>УГОЛ АНТАРЕС - Мрамор Боттичино (3018) (950*950*38)</v>
          </cell>
          <cell r="EF109" t="str">
            <v>СА3018-28/xxx/0U</v>
          </cell>
          <cell r="EG109" t="str">
            <v>Столешница АНТАРЕС без PF - Мрамор Боттичино (3018) (3000*xxx*28-0U)</v>
          </cell>
          <cell r="EH109" t="str">
            <v>СА3018-38/xxx/0U</v>
          </cell>
          <cell r="EI109" t="str">
            <v>Столешница АНТАРЕС без PF - Мрамор Боттичино (3018) (3000*xxx*38-0U)</v>
          </cell>
          <cell r="EJ109" t="str">
            <v>СА3018-28/xxx/1U</v>
          </cell>
          <cell r="EK109" t="str">
            <v>Столешница АНТАРЕС - Мрамор Боттичино (3018) (3000*xxx*28-1U)</v>
          </cell>
          <cell r="EL109" t="str">
            <v>СА3018-38/xxx/1U</v>
          </cell>
          <cell r="EM109" t="str">
            <v>Столешница АНТАРЕС - Мрамор Боттичино (3018) (3000*xxx*38-1U)</v>
          </cell>
          <cell r="EN109" t="str">
            <v>СА3018-28/xxx/2U</v>
          </cell>
          <cell r="EO109" t="str">
            <v>Столешница АНТАРЕС 2xPF- Мрамор Боттичино (3018) (3000*xxx*28-2U)</v>
          </cell>
          <cell r="EP109" t="str">
            <v>СА3018-38/xxx/2U</v>
          </cell>
          <cell r="EQ109" t="str">
            <v>Столешница АНТАРЕС 2xPF - Мрамор Боттичино (3018) (3000*xxx*38-2U)</v>
          </cell>
          <cell r="ER109" t="str">
            <v>СА3018-28/600/0U-2СТ</v>
          </cell>
          <cell r="ES109" t="str">
            <v>Столешница АНТАРЕС без PF - Мрамор Боттичино (3018) (3000*600*28-0U/2х) / пластик с 2-х сторон</v>
          </cell>
          <cell r="ET109" t="str">
            <v>СА3018-38/600/0U-2СТ</v>
          </cell>
          <cell r="EU109" t="str">
            <v>Столешница АНТАРЕС без PF - Мрамор Боттичино (3018) (3000*600*38-0U/2х) / пластик с 2-х сторон</v>
          </cell>
          <cell r="EV109" t="str">
            <v>СА3018-28/1200/0U-2СТ</v>
          </cell>
          <cell r="EW109" t="str">
            <v>Столешница АНТАРЕС без PF - Мрамор Боттичино (3018) (3000*1200*28-0U/2х) / пластик с 2-х сторон</v>
          </cell>
          <cell r="EX109" t="str">
            <v>СА3018-28/1200/0U-2СТ</v>
          </cell>
          <cell r="EY109" t="str">
            <v>Столешница АНТАРЕС без PF - Мрамор Боттичино (3018) (3000*1200*38-0U/2х) / пластик с 2-х сторон</v>
          </cell>
          <cell r="EZ109" t="str">
            <v>ФА3018-600/4</v>
          </cell>
          <cell r="FA109" t="str">
            <v>Пристенная панель АНТАРЕС - Мрамор Боттичино (3018) (3000*600*4)</v>
          </cell>
          <cell r="FB109" t="str">
            <v>753018-32/СК</v>
          </cell>
          <cell r="FC109" t="str">
            <v>Кромка АНТАРЕС - Мрамор Боттичино (3018) - 32 мм с/кл</v>
          </cell>
          <cell r="FD109" t="str">
            <v>753018-45/СК</v>
          </cell>
          <cell r="FE109" t="str">
            <v>Кромка АНТАРЕС - Мрамор Боттичино (3018) - 45 мм с/кл</v>
          </cell>
        </row>
        <row r="110">
          <cell r="DM110" t="str">
            <v>Мрамор де Мази светлый (4071)</v>
          </cell>
          <cell r="DN110">
            <v>4071</v>
          </cell>
          <cell r="DO110">
            <v>1</v>
          </cell>
          <cell r="DP110" t="str">
            <v>Мрамор де Мази светлый</v>
          </cell>
          <cell r="DQ110">
            <v>1353</v>
          </cell>
          <cell r="DR110" t="str">
            <v>17/14071-М</v>
          </cell>
          <cell r="DT110" t="str">
            <v>СА4071-28/600/1U</v>
          </cell>
          <cell r="DU110" t="str">
            <v>Столешница АНТАРЕС - Мрамор де Мази светлый (4071) (3000*600*28-1U)</v>
          </cell>
          <cell r="DV110" t="str">
            <v>СА4071-38/600/1U</v>
          </cell>
          <cell r="DW110" t="str">
            <v>Столешница АНТАРЕС - Мрамор де Мази светлый (4071) (3000*600*38-1U)</v>
          </cell>
          <cell r="DX110" t="str">
            <v>СА4071-28/600/0U</v>
          </cell>
          <cell r="DY110" t="str">
            <v>Столешница АНТАРЕС без PF - Мрамор де Мази светлый (4071) (3000*600*28-0U)</v>
          </cell>
          <cell r="DZ110" t="str">
            <v>СА4071-38/600/0U</v>
          </cell>
          <cell r="EA110" t="str">
            <v>Столешница АНТАРЕС без PF - Мрамор де Мази светлый (4071) (3000*600*38-0U)</v>
          </cell>
          <cell r="EB110" t="str">
            <v>СА4071-28/950</v>
          </cell>
          <cell r="EC110" t="str">
            <v>УГОЛ АНТАРЕС - Мрамор де Мази светлый (4071) (950*950*28)</v>
          </cell>
          <cell r="ED110" t="str">
            <v>СА4071-38/950</v>
          </cell>
          <cell r="EE110" t="str">
            <v>УГОЛ АНТАРЕС - Мрамор де Мази светлый (4071) (950*950*38)</v>
          </cell>
          <cell r="EF110" t="str">
            <v>СА4071-28/xxx/0U</v>
          </cell>
          <cell r="EG110" t="str">
            <v>Столешница АНТАРЕС без PF - Мрамор де Мази светлый (4071) (3000*xxx*28-0U)</v>
          </cell>
          <cell r="EH110" t="str">
            <v>СА4071-38/xxx/0U</v>
          </cell>
          <cell r="EI110" t="str">
            <v>Столешница АНТАРЕС без PF - Мрамор де Мази светлый (4071) (3000*xxx*38-0U)</v>
          </cell>
          <cell r="EJ110" t="str">
            <v>СА4071-28/xxx/1U</v>
          </cell>
          <cell r="EK110" t="str">
            <v>Столешница АНТАРЕС - Мрамор де Мази светлый (4071) (3000*xxx*28-1U)</v>
          </cell>
          <cell r="EL110" t="str">
            <v>СА4071-38/xxx/1U</v>
          </cell>
          <cell r="EM110" t="str">
            <v>Столешница АНТАРЕС - Мрамор де Мази светлый (4071) (3000*xxx*38-1U)</v>
          </cell>
          <cell r="EN110" t="str">
            <v>СА4071-28/xxx/2U</v>
          </cell>
          <cell r="EO110" t="str">
            <v>Столешница АНТАРЕС 2xPF- Мрамор де Мази светлый (4071) (3000*xxx*28-2U)</v>
          </cell>
          <cell r="EP110" t="str">
            <v>СА4071-38/xxx/2U</v>
          </cell>
          <cell r="EQ110" t="str">
            <v>Столешница АНТАРЕС 2xPF - Мрамор де Мази светлый (4071) (3000*xxx*38-2U)</v>
          </cell>
          <cell r="ER110" t="str">
            <v>СА4071-28/600/0U-2СТ</v>
          </cell>
          <cell r="ES110" t="str">
            <v>Столешница АНТАРЕС без PF - Мрамор де Мази светлый (4071) (3000*600*28-0U/2х) / пластик с 2-х сторон</v>
          </cell>
          <cell r="ET110" t="str">
            <v>СА4071-38/600/0U-2СТ</v>
          </cell>
          <cell r="EU110" t="str">
            <v>Столешница АНТАРЕС без PF - Мрамор де Мази светлый (4071) (3000*600*38-0U/2х) / пластик с 2-х сторон</v>
          </cell>
          <cell r="EV110" t="str">
            <v>СА4071-28/1200/0U-2СТ</v>
          </cell>
          <cell r="EW110" t="str">
            <v>Столешница АНТАРЕС без PF - Мрамор де Мази светлый (4071) (3000*1200*28-0U/2х) / пластик с 2-х сторон</v>
          </cell>
          <cell r="EX110" t="str">
            <v>СА4071-28/1200/0U-2СТ</v>
          </cell>
          <cell r="EY110" t="str">
            <v>Столешница АНТАРЕС без PF - Мрамор де Мази светлый (4071) (3000*1200*38-0U/2х) / пластик с 2-х сторон</v>
          </cell>
          <cell r="EZ110" t="str">
            <v>ФА4071-600/4</v>
          </cell>
          <cell r="FA110" t="str">
            <v>Пристенная панель АНТАРЕС - Мрамор де Мази светлый (4071) (3000*600*4)</v>
          </cell>
          <cell r="FB110" t="str">
            <v>754071-32/СК</v>
          </cell>
          <cell r="FC110" t="str">
            <v>Кромка АНТАРЕС - Мрамор де Мази светлый (4071) - 32 мм с/кл</v>
          </cell>
          <cell r="FD110" t="str">
            <v>754071-45/СК</v>
          </cell>
          <cell r="FE110" t="str">
            <v>Кромка АНТАРЕС - Мрамор де Мази светлый (4071) - 45 мм с/кл</v>
          </cell>
        </row>
        <row r="111">
          <cell r="DM111" t="str">
            <v>Мрамор де Мази темный (4072)</v>
          </cell>
          <cell r="DN111">
            <v>4072</v>
          </cell>
          <cell r="DO111">
            <v>1</v>
          </cell>
          <cell r="DP111" t="str">
            <v>Мрамор де Мази темный</v>
          </cell>
          <cell r="DQ111">
            <v>1337</v>
          </cell>
          <cell r="DT111" t="str">
            <v>СА4072-28/600/1U</v>
          </cell>
          <cell r="DU111" t="str">
            <v>Столешница АНТАРЕС - Мрамор де Мази темный (4072) (3000*600*28-1U)</v>
          </cell>
          <cell r="DV111" t="str">
            <v>СА4072-38/600/1U</v>
          </cell>
          <cell r="DW111" t="str">
            <v>Столешница АНТАРЕС - Мрамор де Мази темный (4072) (3000*600*38-1U)</v>
          </cell>
          <cell r="DX111" t="str">
            <v>СА4072-28/600/0U</v>
          </cell>
          <cell r="DY111" t="str">
            <v>Столешница АНТАРЕС без PF - Мрамор де Мази темный (4072) (3000*600*28-0U)</v>
          </cell>
          <cell r="DZ111" t="str">
            <v>СА4072-38/600/0U</v>
          </cell>
          <cell r="EA111" t="str">
            <v>Столешница АНТАРЕС без PF - Мрамор де Мази темный (4072) (3000*600*38-0U)</v>
          </cell>
          <cell r="EB111" t="str">
            <v>СА4072-28/950</v>
          </cell>
          <cell r="EC111" t="str">
            <v>УГОЛ АНТАРЕС - Мрамор де Мази темный (4072) (950*950*28)</v>
          </cell>
          <cell r="ED111" t="str">
            <v>СА4072-38/950</v>
          </cell>
          <cell r="EE111" t="str">
            <v>УГОЛ АНТАРЕС - Мрамор де Мази темный (4072) (950*950*38)</v>
          </cell>
          <cell r="EF111" t="str">
            <v>СА4072-28/xxx/0U</v>
          </cell>
          <cell r="EG111" t="str">
            <v>Столешница АНТАРЕС без PF - Мрамор де Мази темный (4072) (3000*xxx*28-0U)</v>
          </cell>
          <cell r="EH111" t="str">
            <v>СА4072-38/xxx/0U</v>
          </cell>
          <cell r="EI111" t="str">
            <v>Столешница АНТАРЕС без PF - Мрамор де Мази темный (4072) (3000*xxx*38-0U)</v>
          </cell>
          <cell r="EJ111" t="str">
            <v>СА4072-28/xxx/1U</v>
          </cell>
          <cell r="EK111" t="str">
            <v>Столешница АНТАРЕС - Мрамор де Мази темный (4072) (3000*xxx*28-1U)</v>
          </cell>
          <cell r="EL111" t="str">
            <v>СА4072-38/xxx/1U</v>
          </cell>
          <cell r="EM111" t="str">
            <v>Столешница АНТАРЕС - Мрамор де Мази темный (4072) (3000*xxx*38-1U)</v>
          </cell>
          <cell r="EN111" t="str">
            <v>СА4072-28/xxx/2U</v>
          </cell>
          <cell r="EO111" t="str">
            <v>Столешница АНТАРЕС 2xPF- Мрамор де Мази темный (4072) (3000*xxx*28-2U)</v>
          </cell>
          <cell r="EP111" t="str">
            <v>СА4072-38/xxx/2U</v>
          </cell>
          <cell r="EQ111" t="str">
            <v>Столешница АНТАРЕС 2xPF - Мрамор де Мази темный (4072) (3000*xxx*38-2U)</v>
          </cell>
          <cell r="ER111" t="str">
            <v>СА4072-28/600/0U-2СТ</v>
          </cell>
          <cell r="ES111" t="str">
            <v>Столешница АНТАРЕС без PF - Мрамор де Мази темный (4072) (3000*600*28-0U/2х) / пластик с 2-х сторон</v>
          </cell>
          <cell r="ET111" t="str">
            <v>СА4072-38/600/0U-2СТ</v>
          </cell>
          <cell r="EU111" t="str">
            <v>Столешница АНТАРЕС без PF - Мрамор де Мази темный (4072) (3000*600*38-0U/2х) / пластик с 2-х сторон</v>
          </cell>
          <cell r="EV111" t="str">
            <v>СА4072-28/1200/0U-2СТ</v>
          </cell>
          <cell r="EW111" t="str">
            <v>Столешница АНТАРЕС без PF - Мрамор де Мази темный (4072) (3000*1200*28-0U/2х) / пластик с 2-х сторон</v>
          </cell>
          <cell r="EX111" t="str">
            <v>СА4072-28/1200/0U-2СТ</v>
          </cell>
          <cell r="EY111" t="str">
            <v>Столешница АНТАРЕС без PF - Мрамор де Мази темный (4072) (3000*1200*38-0U/2х) / пластик с 2-х сторон</v>
          </cell>
          <cell r="EZ111" t="str">
            <v>ФА4072-600/4</v>
          </cell>
          <cell r="FA111" t="str">
            <v>Пристенная панель АНТАРЕС - Мрамор де Мази темный (4072) (3000*600*4)</v>
          </cell>
          <cell r="FB111" t="str">
            <v>754072-32/СК</v>
          </cell>
          <cell r="FC111" t="str">
            <v>Кромка АНТАРЕС - Мрамор де Мази темный (4072) - 32 мм с/кл</v>
          </cell>
          <cell r="FD111" t="str">
            <v>754072-45/СК</v>
          </cell>
          <cell r="FE111" t="str">
            <v>Кромка АНТАРЕС - Мрамор де Мази темный (4072) - 45 мм с/кл</v>
          </cell>
        </row>
        <row r="112">
          <cell r="DM112" t="str">
            <v>Мрамор золотой (3024)</v>
          </cell>
          <cell r="DN112">
            <v>3024</v>
          </cell>
          <cell r="DO112">
            <v>1</v>
          </cell>
          <cell r="DP112" t="str">
            <v>Мрамор золотой</v>
          </cell>
          <cell r="DQ112">
            <v>1285</v>
          </cell>
          <cell r="DR112" t="str">
            <v>17/13024-М</v>
          </cell>
          <cell r="DT112" t="str">
            <v>СА3024-28/600/1U</v>
          </cell>
          <cell r="DU112" t="str">
            <v>Столешница АНТАРЕС - Мрамор золотой (3024) (3000*600*28-1U)</v>
          </cell>
          <cell r="DV112" t="str">
            <v>СА3024-38/600/1U</v>
          </cell>
          <cell r="DW112" t="str">
            <v>Столешница АНТАРЕС - Мрамор золотой (3024) (3000*600*38-1U)</v>
          </cell>
          <cell r="DX112" t="str">
            <v>СА3024-28/600/0U</v>
          </cell>
          <cell r="DY112" t="str">
            <v>Столешница АНТАРЕС без PF - Мрамор золотой (3024) (3000*600*28-0U)</v>
          </cell>
          <cell r="DZ112" t="str">
            <v>СА3024-38/600/0U</v>
          </cell>
          <cell r="EA112" t="str">
            <v>Столешница АНТАРЕС без PF - Мрамор золотой (3024) (3000*600*38-0U)</v>
          </cell>
          <cell r="EB112" t="str">
            <v>СА3024-28/950</v>
          </cell>
          <cell r="EC112" t="str">
            <v>УГОЛ АНТАРЕС - Мрамор золотой (3024) (950*950*28)</v>
          </cell>
          <cell r="ED112" t="str">
            <v>СА3024-38/950</v>
          </cell>
          <cell r="EE112" t="str">
            <v>УГОЛ АНТАРЕС - Мрамор золотой (3024) (950*950*38)</v>
          </cell>
          <cell r="EF112" t="str">
            <v>СА3024-28/xxx/0U</v>
          </cell>
          <cell r="EG112" t="str">
            <v>Столешница АНТАРЕС без PF - Мрамор золотой (3024) (3000*xxx*28-0U)</v>
          </cell>
          <cell r="EH112" t="str">
            <v>СА3024-38/xxx/0U</v>
          </cell>
          <cell r="EI112" t="str">
            <v>Столешница АНТАРЕС без PF - Мрамор золотой (3024) (3000*xxx*38-0U)</v>
          </cell>
          <cell r="EJ112" t="str">
            <v>СА3024-28/xxx/1U</v>
          </cell>
          <cell r="EK112" t="str">
            <v>Столешница АНТАРЕС - Мрамор золотой (3024) (3000*xxx*28-1U)</v>
          </cell>
          <cell r="EL112" t="str">
            <v>СА3024-38/xxx/1U</v>
          </cell>
          <cell r="EM112" t="str">
            <v>Столешница АНТАРЕС - Мрамор золотой (3024) (3000*xxx*38-1U)</v>
          </cell>
          <cell r="EN112" t="str">
            <v>СА3024-28/xxx/2U</v>
          </cell>
          <cell r="EO112" t="str">
            <v>Столешница АНТАРЕС 2xPF- Мрамор золотой (3024) (3000*xxx*28-2U)</v>
          </cell>
          <cell r="EP112" t="str">
            <v>СА3024-38/xxx/2U</v>
          </cell>
          <cell r="EQ112" t="str">
            <v>Столешница АНТАРЕС 2xPF - Мрамор золотой (3024) (3000*xxx*38-2U)</v>
          </cell>
          <cell r="ER112" t="str">
            <v>СА3024-28/600/0U-2СТ</v>
          </cell>
          <cell r="ES112" t="str">
            <v>Столешница АНТАРЕС без PF - Мрамор золотой (3024) (3000*600*28-0U/2х) / пластик с 2-х сторон</v>
          </cell>
          <cell r="ET112" t="str">
            <v>СА3024-38/600/0U-2СТ</v>
          </cell>
          <cell r="EU112" t="str">
            <v>Столешница АНТАРЕС без PF - Мрамор золотой (3024) (3000*600*38-0U/2х) / пластик с 2-х сторон</v>
          </cell>
          <cell r="EV112" t="str">
            <v>СА3024-28/1200/0U-2СТ</v>
          </cell>
          <cell r="EW112" t="str">
            <v>Столешница АНТАРЕС без PF - Мрамор золотой (3024) (3000*1200*28-0U/2х) / пластик с 2-х сторон</v>
          </cell>
          <cell r="EX112" t="str">
            <v>СА3024-28/1200/0U-2СТ</v>
          </cell>
          <cell r="EY112" t="str">
            <v>Столешница АНТАРЕС без PF - Мрамор золотой (3024) (3000*1200*38-0U/2х) / пластик с 2-х сторон</v>
          </cell>
          <cell r="EZ112" t="str">
            <v>ФА3024-600/4</v>
          </cell>
          <cell r="FA112" t="str">
            <v>Пристенная панель АНТАРЕС - Мрамор золотой (3024) (3000*600*4)</v>
          </cell>
          <cell r="FB112" t="str">
            <v>753024-32/СК</v>
          </cell>
          <cell r="FC112" t="str">
            <v>Кромка АНТАРЕС - Мрамор золотой (3024) - 32 мм с/кл</v>
          </cell>
          <cell r="FD112" t="str">
            <v>753024-45/СК</v>
          </cell>
          <cell r="FE112" t="str">
            <v>Кромка АНТАРЕС - Мрамор золотой (3024) - 45 мм с/кл</v>
          </cell>
        </row>
        <row r="113">
          <cell r="DM113" t="str">
            <v>Мрамор каррара (3014)</v>
          </cell>
          <cell r="DN113">
            <v>3014</v>
          </cell>
          <cell r="DO113">
            <v>1</v>
          </cell>
          <cell r="DP113" t="str">
            <v>Мрамор каррара</v>
          </cell>
          <cell r="DQ113">
            <v>1212</v>
          </cell>
          <cell r="DT113" t="str">
            <v>СА3014-28/600/1U</v>
          </cell>
          <cell r="DU113" t="str">
            <v>Столешница АНТАРЕС - Мрамор каррара (3014) (3000*600*28-1U)</v>
          </cell>
          <cell r="DV113" t="str">
            <v>СА3014-38/600/1U</v>
          </cell>
          <cell r="DW113" t="str">
            <v>Столешница АНТАРЕС - Мрамор каррара (3014) (3000*600*38-1U)</v>
          </cell>
          <cell r="DX113" t="str">
            <v>СА3014-28/600/0U</v>
          </cell>
          <cell r="DY113" t="str">
            <v>Столешница АНТАРЕС без PF - Мрамор каррара (3014) (3000*600*28-0U)</v>
          </cell>
          <cell r="DZ113" t="str">
            <v>СА3014-38/600/0U</v>
          </cell>
          <cell r="EA113" t="str">
            <v>Столешница АНТАРЕС без PF - Мрамор каррара (3014) (3000*600*38-0U)</v>
          </cell>
          <cell r="EB113" t="str">
            <v>СА3014-28/950</v>
          </cell>
          <cell r="EC113" t="str">
            <v>УГОЛ АНТАРЕС - Мрамор каррара (3014) (950*950*28)</v>
          </cell>
          <cell r="ED113" t="str">
            <v>СА3014-38/950</v>
          </cell>
          <cell r="EE113" t="str">
            <v>УГОЛ АНТАРЕС - Мрамор каррара (3014) (950*950*38)</v>
          </cell>
          <cell r="EF113" t="str">
            <v>СА3014-28/xxx/0U</v>
          </cell>
          <cell r="EG113" t="str">
            <v>Столешница АНТАРЕС без PF - Мрамор каррара (3014) (3000*xxx*28-0U)</v>
          </cell>
          <cell r="EH113" t="str">
            <v>СА3014-38/xxx/0U</v>
          </cell>
          <cell r="EI113" t="str">
            <v>Столешница АНТАРЕС без PF - Мрамор каррара (3014) (3000*xxx*38-0U)</v>
          </cell>
          <cell r="EJ113" t="str">
            <v>СА3014-28/xxx/1U</v>
          </cell>
          <cell r="EK113" t="str">
            <v>Столешница АНТАРЕС - Мрамор каррара (3014) (3000*xxx*28-1U)</v>
          </cell>
          <cell r="EL113" t="str">
            <v>СА3014-38/xxx/1U</v>
          </cell>
          <cell r="EM113" t="str">
            <v>Столешница АНТАРЕС - Мрамор каррара (3014) (3000*xxx*38-1U)</v>
          </cell>
          <cell r="EN113" t="str">
            <v>СА3014-28/xxx/2U</v>
          </cell>
          <cell r="EO113" t="str">
            <v>Столешница АНТАРЕС 2xPF- Мрамор каррара (3014) (3000*xxx*28-2U)</v>
          </cell>
          <cell r="EP113" t="str">
            <v>СА3014-38/xxx/2U</v>
          </cell>
          <cell r="EQ113" t="str">
            <v>Столешница АНТАРЕС 2xPF - Мрамор каррара (3014) (3000*xxx*38-2U)</v>
          </cell>
          <cell r="ER113" t="str">
            <v>СА3014-28/600/0U-2СТ</v>
          </cell>
          <cell r="ES113" t="str">
            <v>Столешница АНТАРЕС без PF - Мрамор каррара (3014) (3000*600*28-0U/2х) / пластик с 2-х сторон</v>
          </cell>
          <cell r="ET113" t="str">
            <v>СА3014-38/600/0U-2СТ</v>
          </cell>
          <cell r="EU113" t="str">
            <v>Столешница АНТАРЕС без PF - Мрамор каррара (3014) (3000*600*38-0U/2х) / пластик с 2-х сторон</v>
          </cell>
          <cell r="EV113" t="str">
            <v>СА3014-28/1200/0U-2СТ</v>
          </cell>
          <cell r="EW113" t="str">
            <v>Столешница АНТАРЕС без PF - Мрамор каррара (3014) (3000*1200*28-0U/2х) / пластик с 2-х сторон</v>
          </cell>
          <cell r="EX113" t="str">
            <v>СА3014-28/1200/0U-2СТ</v>
          </cell>
          <cell r="EY113" t="str">
            <v>Столешница АНТАРЕС без PF - Мрамор каррара (3014) (3000*1200*38-0U/2х) / пластик с 2-х сторон</v>
          </cell>
          <cell r="EZ113" t="str">
            <v>ФА3014-600/4</v>
          </cell>
          <cell r="FA113" t="str">
            <v>Пристенная панель АНТАРЕС - Мрамор каррара (3014) (3000*600*4)</v>
          </cell>
          <cell r="FB113" t="str">
            <v>753014-32/СК</v>
          </cell>
          <cell r="FC113" t="str">
            <v>Кромка АНТАРЕС - Мрамор каррара (3014) - 32 мм с/кл</v>
          </cell>
          <cell r="FD113" t="str">
            <v>753014-45/СК</v>
          </cell>
          <cell r="FE113" t="str">
            <v>Кромка АНТАРЕС - Мрамор каррара (3014) - 45 мм с/кл</v>
          </cell>
        </row>
        <row r="114">
          <cell r="DM114" t="str">
            <v>Мрамор Марквина белый (3028/S)</v>
          </cell>
          <cell r="DN114" t="str">
            <v>3028/S</v>
          </cell>
          <cell r="DO114">
            <v>1</v>
          </cell>
          <cell r="DP114" t="str">
            <v>Мрамор Марквина белый</v>
          </cell>
          <cell r="DQ114">
            <v>1255</v>
          </cell>
          <cell r="DT114" t="str">
            <v>СА3028/S-28/600/1U</v>
          </cell>
          <cell r="DU114" t="str">
            <v>Столешница АНТАРЕС - Мрамор Марквина белый (3028/S) (3000*600*28-1U)</v>
          </cell>
          <cell r="DV114" t="str">
            <v>СА3028/S-38/600/1U</v>
          </cell>
          <cell r="DW114" t="str">
            <v>Столешница АНТАРЕС - Мрамор Марквина белый (3028/S) (3000*600*38-1U)</v>
          </cell>
          <cell r="DX114" t="str">
            <v>СА3028/S-28/600/0U</v>
          </cell>
          <cell r="DY114" t="str">
            <v>Столешница АНТАРЕС без PF - Мрамор Марквина белый (3028/S) (3000*600*28-0U)</v>
          </cell>
          <cell r="DZ114" t="str">
            <v>СА3028/S-38/600/0U</v>
          </cell>
          <cell r="EA114" t="str">
            <v>Столешница АНТАРЕС без PF - Мрамор Марквина белый (3028/S) (3000*600*38-0U)</v>
          </cell>
          <cell r="EB114" t="str">
            <v>СА3028/S-28/950</v>
          </cell>
          <cell r="EC114" t="str">
            <v>УГОЛ АНТАРЕС - Мрамор Марквина белый (3028/S) (950*950*28)</v>
          </cell>
          <cell r="ED114" t="str">
            <v>СА3028/S-38/950</v>
          </cell>
          <cell r="EE114" t="str">
            <v>УГОЛ АНТАРЕС - Мрамор Марквина белый (3028/S) (950*950*38)</v>
          </cell>
          <cell r="EF114" t="str">
            <v>СА3028/S-28/xxx/0U</v>
          </cell>
          <cell r="EG114" t="str">
            <v>Столешница АНТАРЕС без PF - Мрамор Марквина белый (3028/S) (3000*xxx*28-0U)</v>
          </cell>
          <cell r="EH114" t="str">
            <v>СА3028/S-38/xxx/0U</v>
          </cell>
          <cell r="EI114" t="str">
            <v>Столешница АНТАРЕС без PF - Мрамор Марквина белый (3028/S) (3000*xxx*38-0U)</v>
          </cell>
          <cell r="EJ114" t="str">
            <v>СА3028/S-28/xxx/1U</v>
          </cell>
          <cell r="EK114" t="str">
            <v>Столешница АНТАРЕС - Мрамор Марквина белый (3028/S) (3000*xxx*28-1U)</v>
          </cell>
          <cell r="EL114" t="str">
            <v>СА3028/S-38/xxx/1U</v>
          </cell>
          <cell r="EM114" t="str">
            <v>Столешница АНТАРЕС - Мрамор Марквина белый (3028/S) (3000*xxx*38-1U)</v>
          </cell>
          <cell r="EN114" t="str">
            <v>СА3028/S-28/xxx/2U</v>
          </cell>
          <cell r="EO114" t="str">
            <v>Столешница АНТАРЕС 2xPF- Мрамор Марквина белый (3028/S) (3000*xxx*28-2U)</v>
          </cell>
          <cell r="EP114" t="str">
            <v>СА3028/S-38/xxx/2U</v>
          </cell>
          <cell r="EQ114" t="str">
            <v>Столешница АНТАРЕС 2xPF - Мрамор Марквина белый (3028/S) (3000*xxx*38-2U)</v>
          </cell>
          <cell r="ER114" t="str">
            <v>СА3028/S-28/600/0U-2СТ</v>
          </cell>
          <cell r="ES114" t="str">
            <v>Столешница АНТАРЕС без PF - Мрамор Марквина белый (3028/S) (3000*600*28-0U/2х) / пластик с 2-х сторон</v>
          </cell>
          <cell r="ET114" t="str">
            <v>СА3028/S-38/600/0U-2СТ</v>
          </cell>
          <cell r="EU114" t="str">
            <v>Столешница АНТАРЕС без PF - Мрамор Марквина белый (3028/S) (3000*600*38-0U/2х) / пластик с 2-х сторон</v>
          </cell>
          <cell r="EV114" t="str">
            <v>СА3028/S-28/1200/0U-2СТ</v>
          </cell>
          <cell r="EW114" t="str">
            <v>Столешница АНТАРЕС без PF - Мрамор Марквина белый (3028/S) (3000*1200*28-0U/2х) / пластик с 2-х сторон</v>
          </cell>
          <cell r="EX114" t="str">
            <v>СА3028/S-28/1200/0U-2СТ</v>
          </cell>
          <cell r="EY114" t="str">
            <v>Столешница АНТАРЕС без PF - Мрамор Марквина белый (3028/S) (3000*1200*38-0U/2х) / пластик с 2-х сторон</v>
          </cell>
          <cell r="EZ114" t="str">
            <v>ФА3028/S-600/4</v>
          </cell>
          <cell r="FA114" t="str">
            <v>Пристенная панель АНТАРЕС - Мрамор Марквина белый (3028/S) (3000*600*4)</v>
          </cell>
          <cell r="FB114" t="str">
            <v>753028/S-32/СК</v>
          </cell>
          <cell r="FC114" t="str">
            <v>Кромка АНТАРЕС - Мрамор Марквина белый (3028/S) - 32 мм с/кл</v>
          </cell>
          <cell r="FD114" t="str">
            <v>753028/S-45/СК</v>
          </cell>
          <cell r="FE114" t="str">
            <v>Кромка АНТАРЕС - Мрамор Марквина белый (3028/S) - 45 мм с/кл</v>
          </cell>
        </row>
        <row r="115">
          <cell r="DM115" t="str">
            <v>Мрамор марквина белый Глянец (3028/Г)</v>
          </cell>
          <cell r="DN115" t="str">
            <v>3028/Г</v>
          </cell>
          <cell r="DO115">
            <v>3</v>
          </cell>
          <cell r="DP115" t="str">
            <v>Мрамор марквина белый Глянец</v>
          </cell>
          <cell r="DQ115">
            <v>1255</v>
          </cell>
          <cell r="DT115" t="str">
            <v>СА3028/Г-28/600/1U</v>
          </cell>
          <cell r="DU115" t="str">
            <v>Столешница АНТАРЕС - Мрамор марквина белый Глянец (3028/Г) (3000*600*28-1U)</v>
          </cell>
          <cell r="DV115" t="str">
            <v>СА3028/Г-38/600/1U</v>
          </cell>
          <cell r="DW115" t="str">
            <v>Столешница АНТАРЕС - Мрамор марквина белый Глянец (3028/Г) (3000*600*38-1U)</v>
          </cell>
          <cell r="DX115" t="str">
            <v>СА3028/Г-28/600/0U</v>
          </cell>
          <cell r="DY115" t="str">
            <v>Столешница АНТАРЕС без PF - Мрамор марквина белый Глянец (3028/Г) (3000*600*28-0U)</v>
          </cell>
          <cell r="DZ115" t="str">
            <v>СА3028/Г-38/600/0U</v>
          </cell>
          <cell r="EA115" t="str">
            <v>Столешница АНТАРЕС без PF - Мрамор марквина белый Глянец (3028/Г) (3000*600*38-0U)</v>
          </cell>
          <cell r="EB115" t="str">
            <v>СА3028/Г-28/950</v>
          </cell>
          <cell r="EC115" t="str">
            <v>УГОЛ АНТАРЕС - Мрамор марквина белый Глянец (3028/Г) (950*950*28)</v>
          </cell>
          <cell r="ED115" t="str">
            <v>СА3028/Г-38/950</v>
          </cell>
          <cell r="EE115" t="str">
            <v>УГОЛ АНТАРЕС - Мрамор марквина белый Глянец (3028/Г) (950*950*38)</v>
          </cell>
          <cell r="EF115" t="str">
            <v>СА3028/Г-28/xxx/0U</v>
          </cell>
          <cell r="EG115" t="str">
            <v>Столешница АНТАРЕС без PF - Мрамор марквина белый Глянец (3028/Г) (3000*xxx*28-0U)</v>
          </cell>
          <cell r="EH115" t="str">
            <v>СА3028/Г-38/xxx/0U</v>
          </cell>
          <cell r="EI115" t="str">
            <v>Столешница АНТАРЕС без PF - Мрамор марквина белый Глянец (3028/Г) (3000*xxx*38-0U)</v>
          </cell>
          <cell r="EJ115" t="str">
            <v>СА3028/Г-28/xxx/1U</v>
          </cell>
          <cell r="EK115" t="str">
            <v>Столешница АНТАРЕС - Мрамор марквина белый Глянец (3028/Г) (3000*xxx*28-1U)</v>
          </cell>
          <cell r="EL115" t="str">
            <v>СА3028/Г-38/xxx/1U</v>
          </cell>
          <cell r="EM115" t="str">
            <v>Столешница АНТАРЕС - Мрамор марквина белый Глянец (3028/Г) (3000*xxx*38-1U)</v>
          </cell>
          <cell r="EN115" t="str">
            <v>СА3028/Г-28/xxx/2U</v>
          </cell>
          <cell r="EO115" t="str">
            <v>Столешница АНТАРЕС 2xPF- Мрамор марквина белый Глянец (3028/Г) (3000*xxx*28-2U)</v>
          </cell>
          <cell r="EP115" t="str">
            <v>СА3028/Г-38/xxx/2U</v>
          </cell>
          <cell r="EQ115" t="str">
            <v>Столешница АНТАРЕС 2xPF - Мрамор марквина белый Глянец (3028/Г) (3000*xxx*38-2U)</v>
          </cell>
          <cell r="ER115" t="str">
            <v>СА3028/Г-28/600/0U-2СТ</v>
          </cell>
          <cell r="ES115" t="str">
            <v>Столешница АНТАРЕС без PF - Мрамор марквина белый Глянец (3028/Г) (3000*600*28-0U/2х) / пластик с 2-х сторон</v>
          </cell>
          <cell r="ET115" t="str">
            <v>СА3028/Г-38/600/0U-2СТ</v>
          </cell>
          <cell r="EU115" t="str">
            <v>Столешница АНТАРЕС без PF - Мрамор марквина белый Глянец (3028/Г) (3000*600*38-0U/2х) / пластик с 2-х сторон</v>
          </cell>
          <cell r="EV115" t="str">
            <v>СА3028/Г-28/1200/0U-2СТ</v>
          </cell>
          <cell r="EW115" t="str">
            <v>Столешница АНТАРЕС без PF - Мрамор марквина белый Глянец (3028/Г) (3000*1200*28-0U/2х) / пластик с 2-х сторон</v>
          </cell>
          <cell r="EX115" t="str">
            <v>СА3028/Г-28/1200/0U-2СТ</v>
          </cell>
          <cell r="EY115" t="str">
            <v>Столешница АНТАРЕС без PF - Мрамор марквина белый Глянец (3028/Г) (3000*1200*38-0U/2х) / пластик с 2-х сторон</v>
          </cell>
          <cell r="EZ115" t="str">
            <v>ФА3028/Г-600/4</v>
          </cell>
          <cell r="FA115" t="str">
            <v>Пристенная панель АНТАРЕС - Мрамор марквина белый Глянец (3028/Г) (3000*600*4)</v>
          </cell>
          <cell r="FB115" t="str">
            <v>753028/Г-32/СК</v>
          </cell>
          <cell r="FC115" t="str">
            <v>Кромка АНТАРЕС - Мрамор марквина белый Глянец (3028/Г) - 32 мм с/кл</v>
          </cell>
          <cell r="FD115" t="str">
            <v>753028/Г-45/СК</v>
          </cell>
          <cell r="FE115" t="str">
            <v>Кромка АНТАРЕС - Мрамор марквина белый Глянец (3028/Г) - 45 мм с/кл</v>
          </cell>
        </row>
        <row r="116">
          <cell r="DM116" t="str">
            <v>Мрамор Марквина серый СЛЮДА (694)</v>
          </cell>
          <cell r="DN116">
            <v>694</v>
          </cell>
          <cell r="DO116">
            <v>2</v>
          </cell>
          <cell r="DP116" t="str">
            <v>Мрамор Марквина серый СЛЮДА</v>
          </cell>
          <cell r="DQ116">
            <v>1305</v>
          </cell>
          <cell r="DR116" t="str">
            <v>17/10694-М</v>
          </cell>
          <cell r="DT116" t="str">
            <v>СА694-28/600/1U</v>
          </cell>
          <cell r="DU116" t="str">
            <v>Столешница АНТАРЕС - Мрамор Марквина серый СЛЮДА (694) (3000*600*28-1U)</v>
          </cell>
          <cell r="DV116" t="str">
            <v>СА694-38/600/1U</v>
          </cell>
          <cell r="DW116" t="str">
            <v>Столешница АНТАРЕС - Мрамор Марквина серый СЛЮДА (694) (3000*600*38-1U)</v>
          </cell>
          <cell r="DX116" t="str">
            <v>СА694-28/600/0U</v>
          </cell>
          <cell r="DY116" t="str">
            <v>Столешница АНТАРЕС без PF - Мрамор Марквина серый СЛЮДА (694) (3000*600*28-0U)</v>
          </cell>
          <cell r="DZ116" t="str">
            <v>СА694-38/600/0U</v>
          </cell>
          <cell r="EA116" t="str">
            <v>Столешница АНТАРЕС без PF - Мрамор Марквина серый СЛЮДА (694) (3000*600*38-0U)</v>
          </cell>
          <cell r="EB116" t="str">
            <v>СА694-28/950</v>
          </cell>
          <cell r="EC116" t="str">
            <v>УГОЛ АНТАРЕС - Мрамор Марквина серый СЛЮДА (694) (950*950*28)</v>
          </cell>
          <cell r="ED116" t="str">
            <v>СА694-38/950</v>
          </cell>
          <cell r="EE116" t="str">
            <v>УГОЛ АНТАРЕС - Мрамор Марквина серый СЛЮДА (694) (950*950*38)</v>
          </cell>
          <cell r="EF116" t="str">
            <v>СА694-28/xxx/0U</v>
          </cell>
          <cell r="EG116" t="str">
            <v>Столешница АНТАРЕС без PF - Мрамор Марквина серый СЛЮДА (694) (3000*xxx*28-0U)</v>
          </cell>
          <cell r="EH116" t="str">
            <v>СА694-38/xxx/0U</v>
          </cell>
          <cell r="EI116" t="str">
            <v>Столешница АНТАРЕС без PF - Мрамор Марквина серый СЛЮДА (694) (3000*xxx*38-0U)</v>
          </cell>
          <cell r="EJ116" t="str">
            <v>СА694-28/xxx/1U</v>
          </cell>
          <cell r="EK116" t="str">
            <v>Столешница АНТАРЕС - Мрамор Марквина серый СЛЮДА (694) (3000*xxx*28-1U)</v>
          </cell>
          <cell r="EL116" t="str">
            <v>СА694-38/xxx/1U</v>
          </cell>
          <cell r="EM116" t="str">
            <v>Столешница АНТАРЕС - Мрамор Марквина серый СЛЮДА (694) (3000*xxx*38-1U)</v>
          </cell>
          <cell r="EN116" t="str">
            <v>СА694-28/xxx/2U</v>
          </cell>
          <cell r="EO116" t="str">
            <v>Столешница АНТАРЕС 2xPF- Мрамор Марквина серый СЛЮДА (694) (3000*xxx*28-2U)</v>
          </cell>
          <cell r="EP116" t="str">
            <v>СА694-38/xxx/2U</v>
          </cell>
          <cell r="EQ116" t="str">
            <v>Столешница АНТАРЕС 2xPF - Мрамор Марквина серый СЛЮДА (694) (3000*xxx*38-2U)</v>
          </cell>
          <cell r="ER116" t="str">
            <v>СА694-28/600/0U-2СТ</v>
          </cell>
          <cell r="ES116" t="str">
            <v>Столешница АНТАРЕС без PF - Мрамор Марквина серый СЛЮДА (694) (3000*600*28-0U/2х) / пластик с 2-х сторон</v>
          </cell>
          <cell r="ET116" t="str">
            <v>СА694-38/600/0U-2СТ</v>
          </cell>
          <cell r="EU116" t="str">
            <v>Столешница АНТАРЕС без PF - Мрамор Марквина серый СЛЮДА (694) (3000*600*38-0U/2х) / пластик с 2-х сторон</v>
          </cell>
          <cell r="EV116" t="str">
            <v>СА694-28/1200/0U-2СТ</v>
          </cell>
          <cell r="EW116" t="str">
            <v>Столешница АНТАРЕС без PF - Мрамор Марквина серый СЛЮДА (694) (3000*1200*28-0U/2х) / пластик с 2-х сторон</v>
          </cell>
          <cell r="EX116" t="str">
            <v>СА694-28/1200/0U-2СТ</v>
          </cell>
          <cell r="EY116" t="str">
            <v>Столешница АНТАРЕС без PF - Мрамор Марквина серый СЛЮДА (694) (3000*1200*38-0U/2х) / пластик с 2-х сторон</v>
          </cell>
          <cell r="EZ116" t="str">
            <v>ФА694-600/4</v>
          </cell>
          <cell r="FA116" t="str">
            <v>Пристенная панель АНТАРЕС - Мрамор Марквина серый СЛЮДА (694) (3000*600*4)</v>
          </cell>
          <cell r="FB116" t="str">
            <v>75694-32/СК</v>
          </cell>
          <cell r="FC116" t="str">
            <v>Кромка АНТАРЕС - Мрамор Марквина серый СЛЮДА (694) - 32 мм с/кл</v>
          </cell>
          <cell r="FD116" t="str">
            <v>75694-45/СК</v>
          </cell>
          <cell r="FE116" t="str">
            <v>Кромка АНТАРЕС - Мрамор Марквина серый СЛЮДА (694) - 45 мм с/кл</v>
          </cell>
        </row>
        <row r="117">
          <cell r="DM117" t="str">
            <v>Мрамор Марквина синий (3034)</v>
          </cell>
          <cell r="DN117">
            <v>3034</v>
          </cell>
          <cell r="DO117">
            <v>1</v>
          </cell>
          <cell r="DP117" t="str">
            <v>Мрамор Марквина синий</v>
          </cell>
          <cell r="DQ117">
            <v>1360</v>
          </cell>
          <cell r="DR117" t="str">
            <v>17/13034-М</v>
          </cell>
          <cell r="DT117" t="str">
            <v>СА3034-28/600/1U</v>
          </cell>
          <cell r="DU117" t="str">
            <v>Столешница АНТАРЕС - Мрамор Марквина синий (3034) (3000*600*28-1U)</v>
          </cell>
          <cell r="DV117" t="str">
            <v>СА3034-38/600/1U</v>
          </cell>
          <cell r="DW117" t="str">
            <v>Столешница АНТАРЕС - Мрамор Марквина синий (3034) (3000*600*38-1U)</v>
          </cell>
          <cell r="DX117" t="str">
            <v>СА3034-28/600/0U</v>
          </cell>
          <cell r="DY117" t="str">
            <v>Столешница АНТАРЕС без PF - Мрамор Марквина синий (3034) (3000*600*28-0U)</v>
          </cell>
          <cell r="DZ117" t="str">
            <v>СА3034-38/600/0U</v>
          </cell>
          <cell r="EA117" t="str">
            <v>Столешница АНТАРЕС без PF - Мрамор Марквина синий (3034) (3000*600*38-0U)</v>
          </cell>
          <cell r="EB117" t="str">
            <v>СА3034-28/950</v>
          </cell>
          <cell r="EC117" t="str">
            <v>УГОЛ АНТАРЕС - Мрамор Марквина синий (3034) (950*950*28)</v>
          </cell>
          <cell r="ED117" t="str">
            <v>СА3034-38/950</v>
          </cell>
          <cell r="EE117" t="str">
            <v>УГОЛ АНТАРЕС - Мрамор Марквина синий (3034) (950*950*38)</v>
          </cell>
          <cell r="EF117" t="str">
            <v>СА3034-28/xxx/0U</v>
          </cell>
          <cell r="EG117" t="str">
            <v>Столешница АНТАРЕС без PF - Мрамор Марквина синий (3034) (3000*xxx*28-0U)</v>
          </cell>
          <cell r="EH117" t="str">
            <v>СА3034-38/xxx/0U</v>
          </cell>
          <cell r="EI117" t="str">
            <v>Столешница АНТАРЕС без PF - Мрамор Марквина синий (3034) (3000*xxx*38-0U)</v>
          </cell>
          <cell r="EJ117" t="str">
            <v>СА3034-28/xxx/1U</v>
          </cell>
          <cell r="EK117" t="str">
            <v>Столешница АНТАРЕС - Мрамор Марквина синий (3034) (3000*xxx*28-1U)</v>
          </cell>
          <cell r="EL117" t="str">
            <v>СА3034-38/xxx/1U</v>
          </cell>
          <cell r="EM117" t="str">
            <v>Столешница АНТАРЕС - Мрамор Марквина синий (3034) (3000*xxx*38-1U)</v>
          </cell>
          <cell r="EN117" t="str">
            <v>СА3034-28/xxx/2U</v>
          </cell>
          <cell r="EO117" t="str">
            <v>Столешница АНТАРЕС 2xPF- Мрамор Марквина синий (3034) (3000*xxx*28-2U)</v>
          </cell>
          <cell r="EP117" t="str">
            <v>СА3034-38/xxx/2U</v>
          </cell>
          <cell r="EQ117" t="str">
            <v>Столешница АНТАРЕС 2xPF - Мрамор Марквина синий (3034) (3000*xxx*38-2U)</v>
          </cell>
          <cell r="ER117" t="str">
            <v>СА3034-28/600/0U-2СТ</v>
          </cell>
          <cell r="ES117" t="str">
            <v>Столешница АНТАРЕС без PF - Мрамор Марквина синий (3034) (3000*600*28-0U/2х) / пластик с 2-х сторон</v>
          </cell>
          <cell r="ET117" t="str">
            <v>СА3034-38/600/0U-2СТ</v>
          </cell>
          <cell r="EU117" t="str">
            <v>Столешница АНТАРЕС без PF - Мрамор Марквина синий (3034) (3000*600*38-0U/2х) / пластик с 2-х сторон</v>
          </cell>
          <cell r="EV117" t="str">
            <v>СА3034-28/1200/0U-2СТ</v>
          </cell>
          <cell r="EW117" t="str">
            <v>Столешница АНТАРЕС без PF - Мрамор Марквина синий (3034) (3000*1200*28-0U/2х) / пластик с 2-х сторон</v>
          </cell>
          <cell r="EX117" t="str">
            <v>СА3034-28/1200/0U-2СТ</v>
          </cell>
          <cell r="EY117" t="str">
            <v>Столешница АНТАРЕС без PF - Мрамор Марквина синий (3034) (3000*1200*38-0U/2х) / пластик с 2-х сторон</v>
          </cell>
          <cell r="EZ117" t="str">
            <v>ФА3034-600/4</v>
          </cell>
          <cell r="FA117" t="str">
            <v>Пристенная панель АНТАРЕС - Мрамор Марквина синий (3034) (3000*600*4)</v>
          </cell>
          <cell r="FB117" t="str">
            <v>753034-32/СК</v>
          </cell>
          <cell r="FC117" t="str">
            <v>Кромка АНТАРЕС - Мрамор Марквина синий (3034) - 32 мм с/кл</v>
          </cell>
          <cell r="FD117" t="str">
            <v>753034-45/СК</v>
          </cell>
          <cell r="FE117" t="str">
            <v>Кромка АНТАРЕС - Мрамор Марквина синий (3034) - 45 мм с/кл</v>
          </cell>
        </row>
        <row r="118">
          <cell r="DM118" t="str">
            <v>Мрамор Марквина черный (3029)</v>
          </cell>
          <cell r="DN118">
            <v>3029</v>
          </cell>
          <cell r="DO118">
            <v>1</v>
          </cell>
          <cell r="DP118" t="str">
            <v>Мрамор Марквина черный</v>
          </cell>
          <cell r="DQ118">
            <v>1371</v>
          </cell>
          <cell r="DR118" t="str">
            <v>17/13029-М</v>
          </cell>
          <cell r="DT118" t="str">
            <v>СА3029-28/600/1U</v>
          </cell>
          <cell r="DU118" t="str">
            <v>Столешница АНТАРЕС - Мрамор Марквина черный (3029) (3000*600*28-1U)</v>
          </cell>
          <cell r="DV118" t="str">
            <v>СА3029-38/600/1U</v>
          </cell>
          <cell r="DW118" t="str">
            <v>Столешница АНТАРЕС - Мрамор Марквина черный (3029) (3000*600*38-1U)</v>
          </cell>
          <cell r="DX118" t="str">
            <v>СА3029-28/600/0U</v>
          </cell>
          <cell r="DY118" t="str">
            <v>Столешница АНТАРЕС без PF - Мрамор Марквина черный (3029) (3000*600*28-0U)</v>
          </cell>
          <cell r="DZ118" t="str">
            <v>СА3029-38/600/0U</v>
          </cell>
          <cell r="EA118" t="str">
            <v>Столешница АНТАРЕС без PF - Мрамор Марквина черный (3029) (3000*600*38-0U)</v>
          </cell>
          <cell r="EB118" t="str">
            <v>СА3029-28/950</v>
          </cell>
          <cell r="EC118" t="str">
            <v>УГОЛ АНТАРЕС - Мрамор Марквина черный (3029) (950*950*28)</v>
          </cell>
          <cell r="ED118" t="str">
            <v>СА3029-38/950</v>
          </cell>
          <cell r="EE118" t="str">
            <v>УГОЛ АНТАРЕС - Мрамор Марквина черный (3029) (950*950*38)</v>
          </cell>
          <cell r="EF118" t="str">
            <v>СА3029-28/xxx/0U</v>
          </cell>
          <cell r="EG118" t="str">
            <v>Столешница АНТАРЕС без PF - Мрамор Марквина черный (3029) (3000*xxx*28-0U)</v>
          </cell>
          <cell r="EH118" t="str">
            <v>СА3029-38/xxx/0U</v>
          </cell>
          <cell r="EI118" t="str">
            <v>Столешница АНТАРЕС без PF - Мрамор Марквина черный (3029) (3000*xxx*38-0U)</v>
          </cell>
          <cell r="EJ118" t="str">
            <v>СА3029-28/xxx/1U</v>
          </cell>
          <cell r="EK118" t="str">
            <v>Столешница АНТАРЕС - Мрамор Марквина черный (3029) (3000*xxx*28-1U)</v>
          </cell>
          <cell r="EL118" t="str">
            <v>СА3029-38/xxx/1U</v>
          </cell>
          <cell r="EM118" t="str">
            <v>Столешница АНТАРЕС - Мрамор Марквина черный (3029) (3000*xxx*38-1U)</v>
          </cell>
          <cell r="EN118" t="str">
            <v>СА3029-28/xxx/2U</v>
          </cell>
          <cell r="EO118" t="str">
            <v>Столешница АНТАРЕС 2xPF- Мрамор Марквина черный (3029) (3000*xxx*28-2U)</v>
          </cell>
          <cell r="EP118" t="str">
            <v>СА3029-38/xxx/2U</v>
          </cell>
          <cell r="EQ118" t="str">
            <v>Столешница АНТАРЕС 2xPF - Мрамор Марквина черный (3029) (3000*xxx*38-2U)</v>
          </cell>
          <cell r="ER118" t="str">
            <v>СА3029-28/600/0U-2СТ</v>
          </cell>
          <cell r="ES118" t="str">
            <v>Столешница АНТАРЕС без PF - Мрамор Марквина черный (3029) (3000*600*28-0U/2х) / пластик с 2-х сторон</v>
          </cell>
          <cell r="ET118" t="str">
            <v>СА3029-38/600/0U-2СТ</v>
          </cell>
          <cell r="EU118" t="str">
            <v>Столешница АНТАРЕС без PF - Мрамор Марквина черный (3029) (3000*600*38-0U/2х) / пластик с 2-х сторон</v>
          </cell>
          <cell r="EV118" t="str">
            <v>СА3029-28/1200/0U-2СТ</v>
          </cell>
          <cell r="EW118" t="str">
            <v>Столешница АНТАРЕС без PF - Мрамор Марквина черный (3029) (3000*1200*28-0U/2х) / пластик с 2-х сторон</v>
          </cell>
          <cell r="EX118" t="str">
            <v>СА3029-28/1200/0U-2СТ</v>
          </cell>
          <cell r="EY118" t="str">
            <v>Столешница АНТАРЕС без PF - Мрамор Марквина черный (3029) (3000*1200*38-0U/2х) / пластик с 2-х сторон</v>
          </cell>
          <cell r="EZ118" t="str">
            <v>ФА3029-600/4</v>
          </cell>
          <cell r="FA118" t="str">
            <v>Пристенная панель АНТАРЕС - Мрамор Марквина черный (3029) (3000*600*4)</v>
          </cell>
          <cell r="FB118" t="str">
            <v>753029-32/СК</v>
          </cell>
          <cell r="FC118" t="str">
            <v>Кромка АНТАРЕС - Мрамор Марквина черный (3029) - 32 мм с/кл</v>
          </cell>
          <cell r="FD118" t="str">
            <v>753029-45/СК</v>
          </cell>
          <cell r="FE118" t="str">
            <v>Кромка АНТАРЕС - Мрамор Марквина черный (3029) - 45 мм с/кл</v>
          </cell>
        </row>
        <row r="119">
          <cell r="DM119" t="str">
            <v>Мрамор марквина черный Глянец (693)</v>
          </cell>
          <cell r="DN119">
            <v>693</v>
          </cell>
          <cell r="DO119">
            <v>3</v>
          </cell>
          <cell r="DP119" t="str">
            <v>Мрамор марквина черный Глянец</v>
          </cell>
          <cell r="DQ119">
            <v>1371</v>
          </cell>
          <cell r="DR119" t="str">
            <v>17/10693-Г</v>
          </cell>
          <cell r="DT119" t="str">
            <v>СА693-28/600/1U</v>
          </cell>
          <cell r="DU119" t="str">
            <v>Столешница АНТАРЕС - Мрамор марквина черный Глянец (693) (3000*600*28-1U)</v>
          </cell>
          <cell r="DV119" t="str">
            <v>СА693-38/600/1U</v>
          </cell>
          <cell r="DW119" t="str">
            <v>Столешница АНТАРЕС - Мрамор марквина черный Глянец (693) (3000*600*38-1U)</v>
          </cell>
          <cell r="DX119" t="str">
            <v>СА693-28/600/0U</v>
          </cell>
          <cell r="DY119" t="str">
            <v>Столешница АНТАРЕС без PF - Мрамор марквина черный Глянец (693) (3000*600*28-0U)</v>
          </cell>
          <cell r="DZ119" t="str">
            <v>СА693-38/600/0U</v>
          </cell>
          <cell r="EA119" t="str">
            <v>Столешница АНТАРЕС без PF - Мрамор марквина черный Глянец (693) (3000*600*38-0U)</v>
          </cell>
          <cell r="EB119" t="str">
            <v>СА693-28/950</v>
          </cell>
          <cell r="EC119" t="str">
            <v>УГОЛ АНТАРЕС - Мрамор марквина черный Глянец (693) (950*950*28)</v>
          </cell>
          <cell r="ED119" t="str">
            <v>СА693-38/950</v>
          </cell>
          <cell r="EE119" t="str">
            <v>УГОЛ АНТАРЕС - Мрамор марквина черный Глянец (693) (950*950*38)</v>
          </cell>
          <cell r="EF119" t="str">
            <v>СА693-28/xxx/0U</v>
          </cell>
          <cell r="EG119" t="str">
            <v>Столешница АНТАРЕС без PF - Мрамор марквина черный Глянец (693) (3000*xxx*28-0U)</v>
          </cell>
          <cell r="EH119" t="str">
            <v>СА693-38/xxx/0U</v>
          </cell>
          <cell r="EI119" t="str">
            <v>Столешница АНТАРЕС без PF - Мрамор марквина черный Глянец (693) (3000*xxx*38-0U)</v>
          </cell>
          <cell r="EJ119" t="str">
            <v>СА693-28/xxx/1U</v>
          </cell>
          <cell r="EK119" t="str">
            <v>Столешница АНТАРЕС - Мрамор марквина черный Глянец (693) (3000*xxx*28-1U)</v>
          </cell>
          <cell r="EL119" t="str">
            <v>СА693-38/xxx/1U</v>
          </cell>
          <cell r="EM119" t="str">
            <v>Столешница АНТАРЕС - Мрамор марквина черный Глянец (693) (3000*xxx*38-1U)</v>
          </cell>
          <cell r="EN119" t="str">
            <v>СА693-28/xxx/2U</v>
          </cell>
          <cell r="EO119" t="str">
            <v>Столешница АНТАРЕС 2xPF- Мрамор марквина черный Глянец (693) (3000*xxx*28-2U)</v>
          </cell>
          <cell r="EP119" t="str">
            <v>СА693-38/xxx/2U</v>
          </cell>
          <cell r="EQ119" t="str">
            <v>Столешница АНТАРЕС 2xPF - Мрамор марквина черный Глянец (693) (3000*xxx*38-2U)</v>
          </cell>
          <cell r="ER119" t="str">
            <v>СА693-28/600/0U-2СТ</v>
          </cell>
          <cell r="ES119" t="str">
            <v>Столешница АНТАРЕС без PF - Мрамор марквина черный Глянец (693) (3000*600*28-0U/2х) / пластик с 2-х сторон</v>
          </cell>
          <cell r="ET119" t="str">
            <v>СА693-38/600/0U-2СТ</v>
          </cell>
          <cell r="EU119" t="str">
            <v>Столешница АНТАРЕС без PF - Мрамор марквина черный Глянец (693) (3000*600*38-0U/2х) / пластик с 2-х сторон</v>
          </cell>
          <cell r="EV119" t="str">
            <v>СА693-28/1200/0U-2СТ</v>
          </cell>
          <cell r="EW119" t="str">
            <v>Столешница АНТАРЕС без PF - Мрамор марквина черный Глянец (693) (3000*1200*28-0U/2х) / пластик с 2-х сторон</v>
          </cell>
          <cell r="EX119" t="str">
            <v>СА693-28/1200/0U-2СТ</v>
          </cell>
          <cell r="EY119" t="str">
            <v>Столешница АНТАРЕС без PF - Мрамор марквина черный Глянец (693) (3000*1200*38-0U/2х) / пластик с 2-х сторон</v>
          </cell>
          <cell r="EZ119" t="str">
            <v>ФА693-600/4</v>
          </cell>
          <cell r="FA119" t="str">
            <v>Пристенная панель АНТАРЕС - Мрамор марквина черный Глянец (693) (3000*600*4)</v>
          </cell>
          <cell r="FB119" t="str">
            <v>75693-32/СК</v>
          </cell>
          <cell r="FC119" t="str">
            <v>Кромка АНТАРЕС - Мрамор марквина черный Глянец (693) - 32 мм с/кл</v>
          </cell>
          <cell r="FD119" t="str">
            <v>75693-45/СК</v>
          </cell>
          <cell r="FE119" t="str">
            <v>Кромка АНТАРЕС - Мрамор марквина черный Глянец (693) - 45 мм с/кл</v>
          </cell>
        </row>
        <row r="120">
          <cell r="DM120" t="str">
            <v>Мрамор Нуволато (2341/Pt)</v>
          </cell>
          <cell r="DN120" t="str">
            <v>2341/Pt</v>
          </cell>
          <cell r="DO120">
            <v>2</v>
          </cell>
          <cell r="DP120" t="str">
            <v>Мрамор Нуволато</v>
          </cell>
          <cell r="DQ120">
            <v>1409</v>
          </cell>
          <cell r="DT120" t="str">
            <v>СА2341/Pt-28/600/1U</v>
          </cell>
          <cell r="DU120" t="str">
            <v>Столешница АНТАРЕС - Мрамор Нуволато (2341/Pt) (3000*600*28-1U)</v>
          </cell>
          <cell r="DV120" t="str">
            <v>СА2341/Pt-38/600/1U</v>
          </cell>
          <cell r="DW120" t="str">
            <v>Столешница АНТАРЕС - Мрамор Нуволато (2341/Pt) (3000*600*38-1U)</v>
          </cell>
          <cell r="DX120" t="str">
            <v>СА2341/Pt-28/600/0U</v>
          </cell>
          <cell r="DY120" t="str">
            <v>Столешница АНТАРЕС без PF - Мрамор Нуволато (2341/Pt) (3000*600*28-0U)</v>
          </cell>
          <cell r="DZ120" t="str">
            <v>СА2341/Pt-38/600/0U</v>
          </cell>
          <cell r="EA120" t="str">
            <v>Столешница АНТАРЕС без PF - Мрамор Нуволато (2341/Pt) (3000*600*38-0U)</v>
          </cell>
          <cell r="EB120" t="str">
            <v>СА2341/Pt-28/950</v>
          </cell>
          <cell r="EC120" t="str">
            <v>УГОЛ АНТАРЕС - Мрамор Нуволато (2341/Pt) (950*950*28)</v>
          </cell>
          <cell r="ED120" t="str">
            <v>СА2341/Pt-38/950</v>
          </cell>
          <cell r="EE120" t="str">
            <v>УГОЛ АНТАРЕС - Мрамор Нуволато (2341/Pt) (950*950*38)</v>
          </cell>
          <cell r="EF120" t="str">
            <v>СА2341/Pt-28/xxx/0U</v>
          </cell>
          <cell r="EG120" t="str">
            <v>Столешница АНТАРЕС без PF - Мрамор Нуволато (2341/Pt) (3000*xxx*28-0U)</v>
          </cell>
          <cell r="EH120" t="str">
            <v>СА2341/Pt-38/xxx/0U</v>
          </cell>
          <cell r="EI120" t="str">
            <v>Столешница АНТАРЕС без PF - Мрамор Нуволато (2341/Pt) (3000*xxx*38-0U)</v>
          </cell>
          <cell r="EJ120" t="str">
            <v>СА2341/Pt-28/xxx/1U</v>
          </cell>
          <cell r="EK120" t="str">
            <v>Столешница АНТАРЕС - Мрамор Нуволато (2341/Pt) (3000*xxx*28-1U)</v>
          </cell>
          <cell r="EL120" t="str">
            <v>СА2341/Pt-38/xxx/1U</v>
          </cell>
          <cell r="EM120" t="str">
            <v>Столешница АНТАРЕС - Мрамор Нуволато (2341/Pt) (3000*xxx*38-1U)</v>
          </cell>
          <cell r="EN120" t="str">
            <v>СА2341/Pt-28/xxx/2U</v>
          </cell>
          <cell r="EO120" t="str">
            <v>Столешница АНТАРЕС 2xPF- Мрамор Нуволато (2341/Pt) (3000*xxx*28-2U)</v>
          </cell>
          <cell r="EP120" t="str">
            <v>СА2341/Pt-38/xxx/2U</v>
          </cell>
          <cell r="EQ120" t="str">
            <v>Столешница АНТАРЕС 2xPF - Мрамор Нуволато (2341/Pt) (3000*xxx*38-2U)</v>
          </cell>
          <cell r="ER120" t="str">
            <v>СА2341/Pt-28/600/0U-2СТ</v>
          </cell>
          <cell r="ES120" t="str">
            <v>Столешница АНТАРЕС без PF - Мрамор Нуволато (2341/Pt) (3000*600*28-0U/2х) / пластик с 2-х сторон</v>
          </cell>
          <cell r="ET120" t="str">
            <v>СА2341/Pt-38/600/0U-2СТ</v>
          </cell>
          <cell r="EU120" t="str">
            <v>Столешница АНТАРЕС без PF - Мрамор Нуволато (2341/Pt) (3000*600*38-0U/2х) / пластик с 2-х сторон</v>
          </cell>
          <cell r="EV120" t="str">
            <v>СА2341/Pt-28/1200/0U-2СТ</v>
          </cell>
          <cell r="EW120" t="str">
            <v>Столешница АНТАРЕС без PF - Мрамор Нуволато (2341/Pt) (3000*1200*28-0U/2х) / пластик с 2-х сторон</v>
          </cell>
          <cell r="EX120" t="str">
            <v>СА2341/Pt-28/1200/0U-2СТ</v>
          </cell>
          <cell r="EY120" t="str">
            <v>Столешница АНТАРЕС без PF - Мрамор Нуволато (2341/Pt) (3000*1200*38-0U/2х) / пластик с 2-х сторон</v>
          </cell>
          <cell r="EZ120" t="str">
            <v>ФА2341/Pt-600/4</v>
          </cell>
          <cell r="FA120" t="str">
            <v>Пристенная панель АНТАРЕС - Мрамор Нуволато (2341/Pt) (3000*600*4)</v>
          </cell>
          <cell r="FB120" t="str">
            <v>752341/Pt-32/СК</v>
          </cell>
          <cell r="FC120" t="str">
            <v>Кромка АНТАРЕС - Мрамор Нуволато (2341/Pt) - 32 мм с/кл</v>
          </cell>
          <cell r="FD120" t="str">
            <v>752341/Pt-45/СК</v>
          </cell>
          <cell r="FE120" t="str">
            <v>Кромка АНТАРЕС - Мрамор Нуволато (2341/Pt) - 45 мм с/кл</v>
          </cell>
        </row>
        <row r="121">
          <cell r="DM121" t="str">
            <v>Мрамор серебристый (6035/SL)</v>
          </cell>
          <cell r="DN121" t="str">
            <v>6035/SL</v>
          </cell>
          <cell r="DO121">
            <v>2</v>
          </cell>
          <cell r="DP121" t="str">
            <v>Мрамор серебристый</v>
          </cell>
          <cell r="DQ121">
            <v>1330</v>
          </cell>
          <cell r="DT121" t="str">
            <v>СА6035/SL-28/600/1U</v>
          </cell>
          <cell r="DU121" t="str">
            <v>Столешница АНТАРЕС - Мрамор серебристый (6035/SL) (3000*600*28-1U)</v>
          </cell>
          <cell r="DV121" t="str">
            <v>СА6035/SL-38/600/1U</v>
          </cell>
          <cell r="DW121" t="str">
            <v>Столешница АНТАРЕС - Мрамор серебристый (6035/SL) (3000*600*38-1U)</v>
          </cell>
          <cell r="DX121" t="str">
            <v>СА6035/SL-28/600/0U</v>
          </cell>
          <cell r="DY121" t="str">
            <v>Столешница АНТАРЕС без PF - Мрамор серебристый (6035/SL) (3000*600*28-0U)</v>
          </cell>
          <cell r="DZ121" t="str">
            <v>СА6035/SL-38/600/0U</v>
          </cell>
          <cell r="EA121" t="str">
            <v>Столешница АНТАРЕС без PF - Мрамор серебристый (6035/SL) (3000*600*38-0U)</v>
          </cell>
          <cell r="EB121" t="str">
            <v>СА6035/SL-28/950</v>
          </cell>
          <cell r="EC121" t="str">
            <v>УГОЛ АНТАРЕС - Мрамор серебристый (6035/SL) (950*950*28)</v>
          </cell>
          <cell r="ED121" t="str">
            <v>СА6035/SL-38/950</v>
          </cell>
          <cell r="EE121" t="str">
            <v>УГОЛ АНТАРЕС - Мрамор серебристый (6035/SL) (950*950*38)</v>
          </cell>
          <cell r="EF121" t="str">
            <v>СА6035/SL-28/xxx/0U</v>
          </cell>
          <cell r="EG121" t="str">
            <v>Столешница АНТАРЕС без PF - Мрамор серебристый (6035/SL) (3000*xxx*28-0U)</v>
          </cell>
          <cell r="EH121" t="str">
            <v>СА6035/SL-38/xxx/0U</v>
          </cell>
          <cell r="EI121" t="str">
            <v>Столешница АНТАРЕС без PF - Мрамор серебристый (6035/SL) (3000*xxx*38-0U)</v>
          </cell>
          <cell r="EJ121" t="str">
            <v>СА6035/SL-28/xxx/1U</v>
          </cell>
          <cell r="EK121" t="str">
            <v>Столешница АНТАРЕС - Мрамор серебристый (6035/SL) (3000*xxx*28-1U)</v>
          </cell>
          <cell r="EL121" t="str">
            <v>СА6035/SL-38/xxx/1U</v>
          </cell>
          <cell r="EM121" t="str">
            <v>Столешница АНТАРЕС - Мрамор серебристый (6035/SL) (3000*xxx*38-1U)</v>
          </cell>
          <cell r="EN121" t="str">
            <v>СА6035/SL-28/xxx/2U</v>
          </cell>
          <cell r="EO121" t="str">
            <v>Столешница АНТАРЕС 2xPF- Мрамор серебристый (6035/SL) (3000*xxx*28-2U)</v>
          </cell>
          <cell r="EP121" t="str">
            <v>СА6035/SL-38/xxx/2U</v>
          </cell>
          <cell r="EQ121" t="str">
            <v>Столешница АНТАРЕС 2xPF - Мрамор серебристый (6035/SL) (3000*xxx*38-2U)</v>
          </cell>
          <cell r="ER121" t="str">
            <v>СА6035/SL-28/600/0U-2СТ</v>
          </cell>
          <cell r="ES121" t="str">
            <v>Столешница АНТАРЕС без PF - Мрамор серебристый (6035/SL) (3000*600*28-0U/2х) / пластик с 2-х сторон</v>
          </cell>
          <cell r="ET121" t="str">
            <v>СА6035/SL-38/600/0U-2СТ</v>
          </cell>
          <cell r="EU121" t="str">
            <v>Столешница АНТАРЕС без PF - Мрамор серебристый (6035/SL) (3000*600*38-0U/2х) / пластик с 2-х сторон</v>
          </cell>
          <cell r="EV121" t="str">
            <v>СА6035/SL-28/1200/0U-2СТ</v>
          </cell>
          <cell r="EW121" t="str">
            <v>Столешница АНТАРЕС без PF - Мрамор серебристый (6035/SL) (3000*1200*28-0U/2х) / пластик с 2-х сторон</v>
          </cell>
          <cell r="EX121" t="str">
            <v>СА6035/SL-28/1200/0U-2СТ</v>
          </cell>
          <cell r="EY121" t="str">
            <v>Столешница АНТАРЕС без PF - Мрамор серебристый (6035/SL) (3000*1200*38-0U/2х) / пластик с 2-х сторон</v>
          </cell>
          <cell r="EZ121" t="str">
            <v>ФА6035/SL-600/4</v>
          </cell>
          <cell r="FA121" t="str">
            <v>Пристенная панель АНТАРЕС - Мрамор серебристый (6035/SL) (3000*600*4)</v>
          </cell>
          <cell r="FB121" t="str">
            <v>756035/SL-32/СК</v>
          </cell>
          <cell r="FC121" t="str">
            <v>Кромка АНТАРЕС - Мрамор серебристый (6035/SL) - 32 мм с/кл</v>
          </cell>
          <cell r="FD121" t="str">
            <v>756035/SL-45/СК</v>
          </cell>
          <cell r="FE121" t="str">
            <v>Кромка АНТАРЕС - Мрамор серебристый (6035/SL) - 45 мм с/кл</v>
          </cell>
        </row>
        <row r="122">
          <cell r="DM122" t="str">
            <v>Мрамор серый (3031)</v>
          </cell>
          <cell r="DN122">
            <v>3031</v>
          </cell>
          <cell r="DO122">
            <v>1</v>
          </cell>
          <cell r="DP122" t="str">
            <v>Мрамор серый</v>
          </cell>
          <cell r="DQ122">
            <v>1280</v>
          </cell>
          <cell r="DR122" t="str">
            <v>17/13031-М</v>
          </cell>
          <cell r="DT122" t="str">
            <v>СА3031-28/600/1U</v>
          </cell>
          <cell r="DU122" t="str">
            <v>Столешница АНТАРЕС - Мрамор серый (3031) (3000*600*28-1U)</v>
          </cell>
          <cell r="DV122" t="str">
            <v>СА3031-38/600/1U</v>
          </cell>
          <cell r="DW122" t="str">
            <v>Столешница АНТАРЕС - Мрамор серый (3031) (3000*600*38-1U)</v>
          </cell>
          <cell r="DX122" t="str">
            <v>СА3031-28/600/0U</v>
          </cell>
          <cell r="DY122" t="str">
            <v>Столешница АНТАРЕС без PF - Мрамор серый (3031) (3000*600*28-0U)</v>
          </cell>
          <cell r="DZ122" t="str">
            <v>СА3031-38/600/0U</v>
          </cell>
          <cell r="EA122" t="str">
            <v>Столешница АНТАРЕС без PF - Мрамор серый (3031) (3000*600*38-0U)</v>
          </cell>
          <cell r="EB122" t="str">
            <v>СА3031-28/950</v>
          </cell>
          <cell r="EC122" t="str">
            <v>УГОЛ АНТАРЕС - Мрамор серый (3031) (950*950*28)</v>
          </cell>
          <cell r="ED122" t="str">
            <v>СА3031-38/950</v>
          </cell>
          <cell r="EE122" t="str">
            <v>УГОЛ АНТАРЕС - Мрамор серый (3031) (950*950*38)</v>
          </cell>
          <cell r="EF122" t="str">
            <v>СА3031-28/xxx/0U</v>
          </cell>
          <cell r="EG122" t="str">
            <v>Столешница АНТАРЕС без PF - Мрамор серый (3031) (3000*xxx*28-0U)</v>
          </cell>
          <cell r="EH122" t="str">
            <v>СА3031-38/xxx/0U</v>
          </cell>
          <cell r="EI122" t="str">
            <v>Столешница АНТАРЕС без PF - Мрамор серый (3031) (3000*xxx*38-0U)</v>
          </cell>
          <cell r="EJ122" t="str">
            <v>СА3031-28/xxx/1U</v>
          </cell>
          <cell r="EK122" t="str">
            <v>Столешница АНТАРЕС - Мрамор серый (3031) (3000*xxx*28-1U)</v>
          </cell>
          <cell r="EL122" t="str">
            <v>СА3031-38/xxx/1U</v>
          </cell>
          <cell r="EM122" t="str">
            <v>Столешница АНТАРЕС - Мрамор серый (3031) (3000*xxx*38-1U)</v>
          </cell>
          <cell r="EN122" t="str">
            <v>СА3031-28/xxx/2U</v>
          </cell>
          <cell r="EO122" t="str">
            <v>Столешница АНТАРЕС 2xPF- Мрамор серый (3031) (3000*xxx*28-2U)</v>
          </cell>
          <cell r="EP122" t="str">
            <v>СА3031-38/xxx/2U</v>
          </cell>
          <cell r="EQ122" t="str">
            <v>Столешница АНТАРЕС 2xPF - Мрамор серый (3031) (3000*xxx*38-2U)</v>
          </cell>
          <cell r="ER122" t="str">
            <v>СА3031-28/600/0U-2СТ</v>
          </cell>
          <cell r="ES122" t="str">
            <v>Столешница АНТАРЕС без PF - Мрамор серый (3031) (3000*600*28-0U/2х) / пластик с 2-х сторон</v>
          </cell>
          <cell r="ET122" t="str">
            <v>СА3031-38/600/0U-2СТ</v>
          </cell>
          <cell r="EU122" t="str">
            <v>Столешница АНТАРЕС без PF - Мрамор серый (3031) (3000*600*38-0U/2х) / пластик с 2-х сторон</v>
          </cell>
          <cell r="EV122" t="str">
            <v>СА3031-28/1200/0U-2СТ</v>
          </cell>
          <cell r="EW122" t="str">
            <v>Столешница АНТАРЕС без PF - Мрамор серый (3031) (3000*1200*28-0U/2х) / пластик с 2-х сторон</v>
          </cell>
          <cell r="EX122" t="str">
            <v>СА3031-28/1200/0U-2СТ</v>
          </cell>
          <cell r="EY122" t="str">
            <v>Столешница АНТАРЕС без PF - Мрамор серый (3031) (3000*1200*38-0U/2х) / пластик с 2-х сторон</v>
          </cell>
          <cell r="EZ122" t="str">
            <v>ФА3031-600/4</v>
          </cell>
          <cell r="FA122" t="str">
            <v>Пристенная панель АНТАРЕС - Мрамор серый (3031) (3000*600*4)</v>
          </cell>
          <cell r="FB122" t="str">
            <v>753031-32/СК</v>
          </cell>
          <cell r="FC122" t="str">
            <v>Кромка АНТАРЕС - Мрамор серый (3031) - 32 мм с/кл</v>
          </cell>
          <cell r="FD122" t="str">
            <v>753031-45/СК</v>
          </cell>
          <cell r="FE122" t="str">
            <v>Кромка АНТАРЕС - Мрамор серый (3031) - 45 мм с/кл</v>
          </cell>
        </row>
        <row r="123">
          <cell r="DM123" t="str">
            <v>Мрамор черный (3025)</v>
          </cell>
          <cell r="DN123">
            <v>3025</v>
          </cell>
          <cell r="DO123">
            <v>1</v>
          </cell>
          <cell r="DP123" t="str">
            <v>Мрамор черный</v>
          </cell>
          <cell r="DQ123">
            <v>1272</v>
          </cell>
          <cell r="DR123" t="str">
            <v>17/13025-М</v>
          </cell>
          <cell r="DT123" t="str">
            <v>СА3025-28/600/1U</v>
          </cell>
          <cell r="DU123" t="str">
            <v>Столешница АНТАРЕС - Мрамор черный (3025) (3000*600*28-1U)</v>
          </cell>
          <cell r="DV123" t="str">
            <v>СА3025-38/600/1U</v>
          </cell>
          <cell r="DW123" t="str">
            <v>Столешница АНТАРЕС - Мрамор черный (3025) (3000*600*38-1U)</v>
          </cell>
          <cell r="DX123" t="str">
            <v>СА3025-28/600/0U</v>
          </cell>
          <cell r="DY123" t="str">
            <v>Столешница АНТАРЕС без PF - Мрамор черный (3025) (3000*600*28-0U)</v>
          </cell>
          <cell r="DZ123" t="str">
            <v>СА3025-38/600/0U</v>
          </cell>
          <cell r="EA123" t="str">
            <v>Столешница АНТАРЕС без PF - Мрамор черный (3025) (3000*600*38-0U)</v>
          </cell>
          <cell r="EB123" t="str">
            <v>СА3025-28/950</v>
          </cell>
          <cell r="EC123" t="str">
            <v>УГОЛ АНТАРЕС - Мрамор черный (3025) (950*950*28)</v>
          </cell>
          <cell r="ED123" t="str">
            <v>СА3025-38/950</v>
          </cell>
          <cell r="EE123" t="str">
            <v>УГОЛ АНТАРЕС - Мрамор черный (3025) (950*950*38)</v>
          </cell>
          <cell r="EF123" t="str">
            <v>СА3025-28/xxx/0U</v>
          </cell>
          <cell r="EG123" t="str">
            <v>Столешница АНТАРЕС без PF - Мрамор черный (3025) (3000*xxx*28-0U)</v>
          </cell>
          <cell r="EH123" t="str">
            <v>СА3025-38/xxx/0U</v>
          </cell>
          <cell r="EI123" t="str">
            <v>Столешница АНТАРЕС без PF - Мрамор черный (3025) (3000*xxx*38-0U)</v>
          </cell>
          <cell r="EJ123" t="str">
            <v>СА3025-28/xxx/1U</v>
          </cell>
          <cell r="EK123" t="str">
            <v>Столешница АНТАРЕС - Мрамор черный (3025) (3000*xxx*28-1U)</v>
          </cell>
          <cell r="EL123" t="str">
            <v>СА3025-38/xxx/1U</v>
          </cell>
          <cell r="EM123" t="str">
            <v>Столешница АНТАРЕС - Мрамор черный (3025) (3000*xxx*38-1U)</v>
          </cell>
          <cell r="EN123" t="str">
            <v>СА3025-28/xxx/2U</v>
          </cell>
          <cell r="EO123" t="str">
            <v>Столешница АНТАРЕС 2xPF- Мрамор черный (3025) (3000*xxx*28-2U)</v>
          </cell>
          <cell r="EP123" t="str">
            <v>СА3025-38/xxx/2U</v>
          </cell>
          <cell r="EQ123" t="str">
            <v>Столешница АНТАРЕС 2xPF - Мрамор черный (3025) (3000*xxx*38-2U)</v>
          </cell>
          <cell r="ER123" t="str">
            <v>СА3025-28/600/0U-2СТ</v>
          </cell>
          <cell r="ES123" t="str">
            <v>Столешница АНТАРЕС без PF - Мрамор черный (3025) (3000*600*28-0U/2х) / пластик с 2-х сторон</v>
          </cell>
          <cell r="ET123" t="str">
            <v>СА3025-38/600/0U-2СТ</v>
          </cell>
          <cell r="EU123" t="str">
            <v>Столешница АНТАРЕС без PF - Мрамор черный (3025) (3000*600*38-0U/2х) / пластик с 2-х сторон</v>
          </cell>
          <cell r="EV123" t="str">
            <v>СА3025-28/1200/0U-2СТ</v>
          </cell>
          <cell r="EW123" t="str">
            <v>Столешница АНТАРЕС без PF - Мрамор черный (3025) (3000*1200*28-0U/2х) / пластик с 2-х сторон</v>
          </cell>
          <cell r="EX123" t="str">
            <v>СА3025-28/1200/0U-2СТ</v>
          </cell>
          <cell r="EY123" t="str">
            <v>Столешница АНТАРЕС без PF - Мрамор черный (3025) (3000*1200*38-0U/2х) / пластик с 2-х сторон</v>
          </cell>
          <cell r="EZ123" t="str">
            <v>ФА3025-600/4</v>
          </cell>
          <cell r="FA123" t="str">
            <v>Пристенная панель АНТАРЕС - Мрамор черный (3025) (3000*600*4)</v>
          </cell>
          <cell r="FB123" t="str">
            <v>753025-32/СК</v>
          </cell>
          <cell r="FC123" t="str">
            <v>Кромка АНТАРЕС - Мрамор черный (3025) - 32 мм с/кл</v>
          </cell>
          <cell r="FD123" t="str">
            <v>753025-45/СК</v>
          </cell>
          <cell r="FE123" t="str">
            <v>Кромка АНТАРЕС - Мрамор черный (3025) - 45 мм с/кл</v>
          </cell>
        </row>
        <row r="124">
          <cell r="DM124" t="str">
            <v>Натуральное дерево (2637/P)</v>
          </cell>
          <cell r="DN124" t="str">
            <v>2637/P</v>
          </cell>
          <cell r="DO124">
            <v>2</v>
          </cell>
          <cell r="DP124" t="str">
            <v>Натуральное дерево</v>
          </cell>
          <cell r="DR124" t="str">
            <v>17/12637-М</v>
          </cell>
          <cell r="DT124" t="str">
            <v>СА2637/P-28/600/1U</v>
          </cell>
          <cell r="DU124" t="str">
            <v>Столешница АНТАРЕС - Натуральное дерево (2637/P) (3000*600*28-1U)</v>
          </cell>
          <cell r="DV124" t="str">
            <v>СА2637/P-38/600/1U</v>
          </cell>
          <cell r="DW124" t="str">
            <v>Столешница АНТАРЕС - Натуральное дерево (2637/P) (3000*600*38-1U)</v>
          </cell>
          <cell r="DX124" t="str">
            <v>СА2637/P-28/600/0U</v>
          </cell>
          <cell r="DY124" t="str">
            <v>Столешница АНТАРЕС без PF - Натуральное дерево (2637/P) (3000*600*28-0U)</v>
          </cell>
          <cell r="DZ124" t="str">
            <v>СА2637/P-38/600/0U</v>
          </cell>
          <cell r="EA124" t="str">
            <v>Столешница АНТАРЕС без PF - Натуральное дерево (2637/P) (3000*600*38-0U)</v>
          </cell>
          <cell r="EB124" t="str">
            <v>СА2637/P-28/950</v>
          </cell>
          <cell r="EC124" t="str">
            <v>УГОЛ АНТАРЕС - Натуральное дерево (2637/P) (950*950*28)</v>
          </cell>
          <cell r="ED124" t="str">
            <v>СА2637/P-38/950</v>
          </cell>
          <cell r="EE124" t="str">
            <v>УГОЛ АНТАРЕС - Натуральное дерево (2637/P) (950*950*38)</v>
          </cell>
          <cell r="EF124" t="str">
            <v>СА2637/P-28/xxx/0U</v>
          </cell>
          <cell r="EG124" t="str">
            <v>Столешница АНТАРЕС без PF - Натуральное дерево (2637/P) (3000*xxx*28-0U)</v>
          </cell>
          <cell r="EH124" t="str">
            <v>СА2637/P-38/xxx/0U</v>
          </cell>
          <cell r="EI124" t="str">
            <v>Столешница АНТАРЕС без PF - Натуральное дерево (2637/P) (3000*xxx*38-0U)</v>
          </cell>
          <cell r="EJ124" t="str">
            <v>СА2637/P-28/xxx/1U</v>
          </cell>
          <cell r="EK124" t="str">
            <v>Столешница АНТАРЕС - Натуральное дерево (2637/P) (3000*xxx*28-1U)</v>
          </cell>
          <cell r="EL124" t="str">
            <v>СА2637/P-38/xxx/1U</v>
          </cell>
          <cell r="EM124" t="str">
            <v>Столешница АНТАРЕС - Натуральное дерево (2637/P) (3000*xxx*38-1U)</v>
          </cell>
          <cell r="EN124" t="str">
            <v>СА2637/P-28/xxx/2U</v>
          </cell>
          <cell r="EO124" t="str">
            <v>Столешница АНТАРЕС 2xPF- Натуральное дерево (2637/P) (3000*xxx*28-2U)</v>
          </cell>
          <cell r="EP124" t="str">
            <v>СА2637/P-38/xxx/2U</v>
          </cell>
          <cell r="EQ124" t="str">
            <v>Столешница АНТАРЕС 2xPF - Натуральное дерево (2637/P) (3000*xxx*38-2U)</v>
          </cell>
          <cell r="ER124" t="str">
            <v>СА2637/P-28/600/0U-2СТ</v>
          </cell>
          <cell r="ES124" t="str">
            <v>Столешница АНТАРЕС без PF - Натуральное дерево (2637/P) (3000*600*28-0U/2х) / пластик с 2-х сторон</v>
          </cell>
          <cell r="ET124" t="str">
            <v>СА2637/P-38/600/0U-2СТ</v>
          </cell>
          <cell r="EU124" t="str">
            <v>Столешница АНТАРЕС без PF - Натуральное дерево (2637/P) (3000*600*38-0U/2х) / пластик с 2-х сторон</v>
          </cell>
          <cell r="EV124" t="str">
            <v>СА2637/P-28/1200/0U-2СТ</v>
          </cell>
          <cell r="EW124" t="str">
            <v>Столешница АНТАРЕС без PF - Натуральное дерево (2637/P) (3000*1200*28-0U/2х) / пластик с 2-х сторон</v>
          </cell>
          <cell r="EX124" t="str">
            <v>СА2637/P-28/1200/0U-2СТ</v>
          </cell>
          <cell r="EY124" t="str">
            <v>Столешница АНТАРЕС без PF - Натуральное дерево (2637/P) (3000*1200*38-0U/2х) / пластик с 2-х сторон</v>
          </cell>
          <cell r="EZ124" t="str">
            <v>ФА2637/P-600/4</v>
          </cell>
          <cell r="FA124" t="str">
            <v>Пристенная панель АНТАРЕС - Натуральное дерево (2637/P) (3000*600*4)</v>
          </cell>
          <cell r="FB124" t="str">
            <v>752637/P-32/СК</v>
          </cell>
          <cell r="FC124" t="str">
            <v>Кромка АНТАРЕС - Натуральное дерево (2637/P) - 32 мм с/кл</v>
          </cell>
          <cell r="FD124" t="str">
            <v>752637/P-45/СК</v>
          </cell>
          <cell r="FE124" t="str">
            <v>Кромка АНТАРЕС - Натуральное дерево (2637/P) - 45 мм с/кл</v>
          </cell>
        </row>
        <row r="125">
          <cell r="DM125" t="str">
            <v>Неаполь (2926/A)</v>
          </cell>
          <cell r="DN125" t="str">
            <v>2926/A</v>
          </cell>
          <cell r="DO125">
            <v>2</v>
          </cell>
          <cell r="DP125" t="str">
            <v>Неаполь</v>
          </cell>
          <cell r="DQ125">
            <v>1353</v>
          </cell>
          <cell r="DR125" t="str">
            <v>17/12926-М</v>
          </cell>
          <cell r="DT125" t="str">
            <v>СА2926/A-28/600/1U</v>
          </cell>
          <cell r="DU125" t="str">
            <v>Столешница АНТАРЕС - Неаполь (2926/A) (3000*600*28-1U)</v>
          </cell>
          <cell r="DV125" t="str">
            <v>СА2926/A-38/600/1U</v>
          </cell>
          <cell r="DW125" t="str">
            <v>Столешница АНТАРЕС - Неаполь (2926/A) (3000*600*38-1U)</v>
          </cell>
          <cell r="DX125" t="str">
            <v>СА2926/A-28/600/0U</v>
          </cell>
          <cell r="DY125" t="str">
            <v>Столешница АНТАРЕС без PF - Неаполь (2926/A) (3000*600*28-0U)</v>
          </cell>
          <cell r="DZ125" t="str">
            <v>СА2926/A-38/600/0U</v>
          </cell>
          <cell r="EA125" t="str">
            <v>Столешница АНТАРЕС без PF - Неаполь (2926/A) (3000*600*38-0U)</v>
          </cell>
          <cell r="EB125" t="str">
            <v>СА2926/A-28/950</v>
          </cell>
          <cell r="EC125" t="str">
            <v>УГОЛ АНТАРЕС - Неаполь (2926/A) (950*950*28)</v>
          </cell>
          <cell r="ED125" t="str">
            <v>СА2926/A-38/950</v>
          </cell>
          <cell r="EE125" t="str">
            <v>УГОЛ АНТАРЕС - Неаполь (2926/A) (950*950*38)</v>
          </cell>
          <cell r="EF125" t="str">
            <v>СА2926/A-28/xxx/0U</v>
          </cell>
          <cell r="EG125" t="str">
            <v>Столешница АНТАРЕС без PF - Неаполь (2926/A) (3000*xxx*28-0U)</v>
          </cell>
          <cell r="EH125" t="str">
            <v>СА2926/A-38/xxx/0U</v>
          </cell>
          <cell r="EI125" t="str">
            <v>Столешница АНТАРЕС без PF - Неаполь (2926/A) (3000*xxx*38-0U)</v>
          </cell>
          <cell r="EJ125" t="str">
            <v>СА2926/A-28/xxx/1U</v>
          </cell>
          <cell r="EK125" t="str">
            <v>Столешница АНТАРЕС - Неаполь (2926/A) (3000*xxx*28-1U)</v>
          </cell>
          <cell r="EL125" t="str">
            <v>СА2926/A-38/xxx/1U</v>
          </cell>
          <cell r="EM125" t="str">
            <v>Столешница АНТАРЕС - Неаполь (2926/A) (3000*xxx*38-1U)</v>
          </cell>
          <cell r="EN125" t="str">
            <v>СА2926/A-28/xxx/2U</v>
          </cell>
          <cell r="EO125" t="str">
            <v>Столешница АНТАРЕС 2xPF- Неаполь (2926/A) (3000*xxx*28-2U)</v>
          </cell>
          <cell r="EP125" t="str">
            <v>СА2926/A-38/xxx/2U</v>
          </cell>
          <cell r="EQ125" t="str">
            <v>Столешница АНТАРЕС 2xPF - Неаполь (2926/A) (3000*xxx*38-2U)</v>
          </cell>
          <cell r="ER125" t="str">
            <v>СА2926/A-28/600/0U-2СТ</v>
          </cell>
          <cell r="ES125" t="str">
            <v>Столешница АНТАРЕС без PF - Неаполь (2926/A) (3000*600*28-0U/2х) / пластик с 2-х сторон</v>
          </cell>
          <cell r="ET125" t="str">
            <v>СА2926/A-38/600/0U-2СТ</v>
          </cell>
          <cell r="EU125" t="str">
            <v>Столешница АНТАРЕС без PF - Неаполь (2926/A) (3000*600*38-0U/2х) / пластик с 2-х сторон</v>
          </cell>
          <cell r="EV125" t="str">
            <v>СА2926/A-28/1200/0U-2СТ</v>
          </cell>
          <cell r="EW125" t="str">
            <v>Столешница АНТАРЕС без PF - Неаполь (2926/A) (3000*1200*28-0U/2х) / пластик с 2-х сторон</v>
          </cell>
          <cell r="EX125" t="str">
            <v>СА2926/A-28/1200/0U-2СТ</v>
          </cell>
          <cell r="EY125" t="str">
            <v>Столешница АНТАРЕС без PF - Неаполь (2926/A) (3000*1200*38-0U/2х) / пластик с 2-х сторон</v>
          </cell>
          <cell r="EZ125" t="str">
            <v>ФА2926/A-600/4</v>
          </cell>
          <cell r="FA125" t="str">
            <v>Пристенная панель АНТАРЕС - Неаполь (2926/A) (3000*600*4)</v>
          </cell>
          <cell r="FB125" t="str">
            <v>752926/A-32/СК</v>
          </cell>
          <cell r="FC125" t="str">
            <v>Кромка АНТАРЕС - Неаполь (2926/A) - 32 мм с/кл</v>
          </cell>
          <cell r="FD125" t="str">
            <v>752926/A-45/СК</v>
          </cell>
          <cell r="FE125" t="str">
            <v>Кромка АНТАРЕС - Неаполь (2926/A) - 45 мм с/кл</v>
          </cell>
        </row>
        <row r="126">
          <cell r="DM126" t="str">
            <v>Ниагара (Мрамор россо) (3023)</v>
          </cell>
          <cell r="DN126">
            <v>3023</v>
          </cell>
          <cell r="DO126">
            <v>1</v>
          </cell>
          <cell r="DP126" t="str">
            <v>Ниагара (Мрамор россо)</v>
          </cell>
          <cell r="DQ126">
            <v>1271</v>
          </cell>
          <cell r="DT126" t="str">
            <v>СА3023-28/600/1U</v>
          </cell>
          <cell r="DU126" t="str">
            <v>Столешница АНТАРЕС - Ниагара (Мрамор россо) (3023) (3000*600*28-1U)</v>
          </cell>
          <cell r="DV126" t="str">
            <v>СА3023-38/600/1U</v>
          </cell>
          <cell r="DW126" t="str">
            <v>Столешница АНТАРЕС - Ниагара (Мрамор россо) (3023) (3000*600*38-1U)</v>
          </cell>
          <cell r="DX126" t="str">
            <v>СА3023-28/600/0U</v>
          </cell>
          <cell r="DY126" t="str">
            <v>Столешница АНТАРЕС без PF - Ниагара (Мрамор россо) (3023) (3000*600*28-0U)</v>
          </cell>
          <cell r="DZ126" t="str">
            <v>СА3023-38/600/0U</v>
          </cell>
          <cell r="EA126" t="str">
            <v>Столешница АНТАРЕС без PF - Ниагара (Мрамор россо) (3023) (3000*600*38-0U)</v>
          </cell>
          <cell r="EB126" t="str">
            <v>СА3023-28/950</v>
          </cell>
          <cell r="EC126" t="str">
            <v>УГОЛ АНТАРЕС - Ниагара (Мрамор россо) (3023) (950*950*28)</v>
          </cell>
          <cell r="ED126" t="str">
            <v>СА3023-38/950</v>
          </cell>
          <cell r="EE126" t="str">
            <v>УГОЛ АНТАРЕС - Ниагара (Мрамор россо) (3023) (950*950*38)</v>
          </cell>
          <cell r="EF126" t="str">
            <v>СА3023-28/xxx/0U</v>
          </cell>
          <cell r="EG126" t="str">
            <v>Столешница АНТАРЕС без PF - Ниагара (Мрамор россо) (3023) (3000*xxx*28-0U)</v>
          </cell>
          <cell r="EH126" t="str">
            <v>СА3023-38/xxx/0U</v>
          </cell>
          <cell r="EI126" t="str">
            <v>Столешница АНТАРЕС без PF - Ниагара (Мрамор россо) (3023) (3000*xxx*38-0U)</v>
          </cell>
          <cell r="EJ126" t="str">
            <v>СА3023-28/xxx/1U</v>
          </cell>
          <cell r="EK126" t="str">
            <v>Столешница АНТАРЕС - Ниагара (Мрамор россо) (3023) (3000*xxx*28-1U)</v>
          </cell>
          <cell r="EL126" t="str">
            <v>СА3023-38/xxx/1U</v>
          </cell>
          <cell r="EM126" t="str">
            <v>Столешница АНТАРЕС - Ниагара (Мрамор россо) (3023) (3000*xxx*38-1U)</v>
          </cell>
          <cell r="EN126" t="str">
            <v>СА3023-28/xxx/2U</v>
          </cell>
          <cell r="EO126" t="str">
            <v>Столешница АНТАРЕС 2xPF- Ниагара (Мрамор россо) (3023) (3000*xxx*28-2U)</v>
          </cell>
          <cell r="EP126" t="str">
            <v>СА3023-38/xxx/2U</v>
          </cell>
          <cell r="EQ126" t="str">
            <v>Столешница АНТАРЕС 2xPF - Ниагара (Мрамор россо) (3023) (3000*xxx*38-2U)</v>
          </cell>
          <cell r="ER126" t="str">
            <v>СА3023-28/600/0U-2СТ</v>
          </cell>
          <cell r="ES126" t="str">
            <v>Столешница АНТАРЕС без PF - Ниагара (Мрамор россо) (3023) (3000*600*28-0U/2х) / пластик с 2-х сторон</v>
          </cell>
          <cell r="ET126" t="str">
            <v>СА3023-38/600/0U-2СТ</v>
          </cell>
          <cell r="EU126" t="str">
            <v>Столешница АНТАРЕС без PF - Ниагара (Мрамор россо) (3023) (3000*600*38-0U/2х) / пластик с 2-х сторон</v>
          </cell>
          <cell r="EV126" t="str">
            <v>СА3023-28/1200/0U-2СТ</v>
          </cell>
          <cell r="EW126" t="str">
            <v>Столешница АНТАРЕС без PF - Ниагара (Мрамор россо) (3023) (3000*1200*28-0U/2х) / пластик с 2-х сторон</v>
          </cell>
          <cell r="EX126" t="str">
            <v>СА3023-28/1200/0U-2СТ</v>
          </cell>
          <cell r="EY126" t="str">
            <v>Столешница АНТАРЕС без PF - Ниагара (Мрамор россо) (3023) (3000*1200*38-0U/2х) / пластик с 2-х сторон</v>
          </cell>
          <cell r="EZ126" t="str">
            <v>ФА3023-600/4</v>
          </cell>
          <cell r="FA126" t="str">
            <v>Пристенная панель АНТАРЕС - Ниагара (Мрамор россо) (3023) (3000*600*4)</v>
          </cell>
          <cell r="FB126" t="str">
            <v>753023-32/СК</v>
          </cell>
          <cell r="FC126" t="str">
            <v>Кромка АНТАРЕС - Ниагара (Мрамор россо) (3023) - 32 мм с/кл</v>
          </cell>
          <cell r="FD126" t="str">
            <v>753023-45/СК</v>
          </cell>
          <cell r="FE126" t="str">
            <v>Кромка АНТАРЕС - Ниагара (Мрамор россо) (3023) - 45 мм с/кл</v>
          </cell>
        </row>
        <row r="127">
          <cell r="DM127" t="str">
            <v>Норвежская сосна  (520)</v>
          </cell>
          <cell r="DN127">
            <v>520</v>
          </cell>
          <cell r="DO127">
            <v>2</v>
          </cell>
          <cell r="DP127" t="str">
            <v xml:space="preserve">Норвежская сосна </v>
          </cell>
          <cell r="DT127" t="str">
            <v>СА520-28/600/1U</v>
          </cell>
          <cell r="DU127" t="str">
            <v>Столешница АНТАРЕС - Норвежская сосна  (520) (3000*600*28-1U)</v>
          </cell>
          <cell r="DV127" t="str">
            <v>СА520-38/600/1U</v>
          </cell>
          <cell r="DW127" t="str">
            <v>Столешница АНТАРЕС - Норвежская сосна  (520) (3000*600*38-1U)</v>
          </cell>
          <cell r="DX127" t="str">
            <v>СА520-28/600/0U</v>
          </cell>
          <cell r="DY127" t="str">
            <v>Столешница АНТАРЕС без PF - Норвежская сосна  (520) (3000*600*28-0U)</v>
          </cell>
          <cell r="DZ127" t="str">
            <v>СА520-38/600/0U</v>
          </cell>
          <cell r="EA127" t="str">
            <v>Столешница АНТАРЕС без PF - Норвежская сосна  (520) (3000*600*38-0U)</v>
          </cell>
          <cell r="EB127" t="str">
            <v>СА520-28/950</v>
          </cell>
          <cell r="EC127" t="str">
            <v>УГОЛ АНТАРЕС - Норвежская сосна  (520) (950*950*28)</v>
          </cell>
          <cell r="ED127" t="str">
            <v>СА520-38/950</v>
          </cell>
          <cell r="EE127" t="str">
            <v>УГОЛ АНТАРЕС - Норвежская сосна  (520) (950*950*38)</v>
          </cell>
          <cell r="EF127" t="str">
            <v>СА520-28/xxx/0U</v>
          </cell>
          <cell r="EG127" t="str">
            <v>Столешница АНТАРЕС без PF - Норвежская сосна  (520) (3000*xxx*28-0U)</v>
          </cell>
          <cell r="EH127" t="str">
            <v>СА520-38/xxx/0U</v>
          </cell>
          <cell r="EI127" t="str">
            <v>Столешница АНТАРЕС без PF - Норвежская сосна  (520) (3000*xxx*38-0U)</v>
          </cell>
          <cell r="EJ127" t="str">
            <v>СА520-28/xxx/1U</v>
          </cell>
          <cell r="EK127" t="str">
            <v>Столешница АНТАРЕС - Норвежская сосна  (520) (3000*xxx*28-1U)</v>
          </cell>
          <cell r="EL127" t="str">
            <v>СА520-38/xxx/1U</v>
          </cell>
          <cell r="EM127" t="str">
            <v>Столешница АНТАРЕС - Норвежская сосна  (520) (3000*xxx*38-1U)</v>
          </cell>
          <cell r="EN127" t="str">
            <v>СА520-28/xxx/2U</v>
          </cell>
          <cell r="EO127" t="str">
            <v>Столешница АНТАРЕС 2xPF- Норвежская сосна  (520) (3000*xxx*28-2U)</v>
          </cell>
          <cell r="EP127" t="str">
            <v>СА520-38/xxx/2U</v>
          </cell>
          <cell r="EQ127" t="str">
            <v>Столешница АНТАРЕС 2xPF - Норвежская сосна  (520) (3000*xxx*38-2U)</v>
          </cell>
          <cell r="ER127" t="str">
            <v>СА520-28/600/0U-2СТ</v>
          </cell>
          <cell r="ES127" t="str">
            <v>Столешница АНТАРЕС без PF - Норвежская сосна  (520) (3000*600*28-0U/2х) / пластик с 2-х сторон</v>
          </cell>
          <cell r="ET127" t="str">
            <v>СА520-38/600/0U-2СТ</v>
          </cell>
          <cell r="EU127" t="str">
            <v>Столешница АНТАРЕС без PF - Норвежская сосна  (520) (3000*600*38-0U/2х) / пластик с 2-х сторон</v>
          </cell>
          <cell r="EV127" t="str">
            <v>СА520-28/1200/0U-2СТ</v>
          </cell>
          <cell r="EW127" t="str">
            <v>Столешница АНТАРЕС без PF - Норвежская сосна  (520) (3000*1200*28-0U/2х) / пластик с 2-х сторон</v>
          </cell>
          <cell r="EX127" t="str">
            <v>СА520-28/1200/0U-2СТ</v>
          </cell>
          <cell r="EY127" t="str">
            <v>Столешница АНТАРЕС без PF - Норвежская сосна  (520) (3000*1200*38-0U/2х) / пластик с 2-х сторон</v>
          </cell>
          <cell r="EZ127" t="str">
            <v>ФА520-600/4</v>
          </cell>
          <cell r="FA127" t="str">
            <v>Пристенная панель АНТАРЕС - Норвежская сосна  (520) (3000*600*4)</v>
          </cell>
          <cell r="FB127" t="str">
            <v>75520-32/СК</v>
          </cell>
          <cell r="FC127" t="str">
            <v>Кромка АНТАРЕС - Норвежская сосна  (520) - 32 мм с/кл</v>
          </cell>
          <cell r="FD127" t="str">
            <v>75520-45/СК</v>
          </cell>
          <cell r="FE127" t="str">
            <v>Кромка АНТАРЕС - Норвежская сосна  (520) - 45 мм с/кл</v>
          </cell>
        </row>
        <row r="128">
          <cell r="DM128" t="str">
            <v>Обсидиан СЛЮДА (710)</v>
          </cell>
          <cell r="DN128">
            <v>710</v>
          </cell>
          <cell r="DO128">
            <v>2</v>
          </cell>
          <cell r="DP128" t="str">
            <v>Обсидиан СЛЮДА</v>
          </cell>
          <cell r="DQ128">
            <v>1311</v>
          </cell>
          <cell r="DR128" t="str">
            <v>17/10710-М</v>
          </cell>
          <cell r="DT128" t="str">
            <v>СА710-28/600/1U</v>
          </cell>
          <cell r="DU128" t="str">
            <v>Столешница АНТАРЕС - Обсидиан СЛЮДА (710) (3000*600*28-1U)</v>
          </cell>
          <cell r="DV128" t="str">
            <v>СА710-38/600/1U</v>
          </cell>
          <cell r="DW128" t="str">
            <v>Столешница АНТАРЕС - Обсидиан СЛЮДА (710) (3000*600*38-1U)</v>
          </cell>
          <cell r="DX128" t="str">
            <v>СА710-28/600/0U</v>
          </cell>
          <cell r="DY128" t="str">
            <v>Столешница АНТАРЕС без PF - Обсидиан СЛЮДА (710) (3000*600*28-0U)</v>
          </cell>
          <cell r="DZ128" t="str">
            <v>СА710-38/600/0U</v>
          </cell>
          <cell r="EA128" t="str">
            <v>Столешница АНТАРЕС без PF - Обсидиан СЛЮДА (710) (3000*600*38-0U)</v>
          </cell>
          <cell r="EB128" t="str">
            <v>СА710-28/950</v>
          </cell>
          <cell r="EC128" t="str">
            <v>УГОЛ АНТАРЕС - Обсидиан СЛЮДА (710) (950*950*28)</v>
          </cell>
          <cell r="ED128" t="str">
            <v>СА710-38/950</v>
          </cell>
          <cell r="EE128" t="str">
            <v>УГОЛ АНТАРЕС - Обсидиан СЛЮДА (710) (950*950*38)</v>
          </cell>
          <cell r="EF128" t="str">
            <v>СА710-28/xxx/0U</v>
          </cell>
          <cell r="EG128" t="str">
            <v>Столешница АНТАРЕС без PF - Обсидиан СЛЮДА (710) (3000*xxx*28-0U)</v>
          </cell>
          <cell r="EH128" t="str">
            <v>СА710-38/xxx/0U</v>
          </cell>
          <cell r="EI128" t="str">
            <v>Столешница АНТАРЕС без PF - Обсидиан СЛЮДА (710) (3000*xxx*38-0U)</v>
          </cell>
          <cell r="EJ128" t="str">
            <v>СА710-28/xxx/1U</v>
          </cell>
          <cell r="EK128" t="str">
            <v>Столешница АНТАРЕС - Обсидиан СЛЮДА (710) (3000*xxx*28-1U)</v>
          </cell>
          <cell r="EL128" t="str">
            <v>СА710-38/xxx/1U</v>
          </cell>
          <cell r="EM128" t="str">
            <v>Столешница АНТАРЕС - Обсидиан СЛЮДА (710) (3000*xxx*38-1U)</v>
          </cell>
          <cell r="EN128" t="str">
            <v>СА710-28/xxx/2U</v>
          </cell>
          <cell r="EO128" t="str">
            <v>Столешница АНТАРЕС 2xPF- Обсидиан СЛЮДА (710) (3000*xxx*28-2U)</v>
          </cell>
          <cell r="EP128" t="str">
            <v>СА710-38/xxx/2U</v>
          </cell>
          <cell r="EQ128" t="str">
            <v>Столешница АНТАРЕС 2xPF - Обсидиан СЛЮДА (710) (3000*xxx*38-2U)</v>
          </cell>
          <cell r="ER128" t="str">
            <v>СА710-28/600/0U-2СТ</v>
          </cell>
          <cell r="ES128" t="str">
            <v>Столешница АНТАРЕС без PF - Обсидиан СЛЮДА (710) (3000*600*28-0U/2х) / пластик с 2-х сторон</v>
          </cell>
          <cell r="ET128" t="str">
            <v>СА710-38/600/0U-2СТ</v>
          </cell>
          <cell r="EU128" t="str">
            <v>Столешница АНТАРЕС без PF - Обсидиан СЛЮДА (710) (3000*600*38-0U/2х) / пластик с 2-х сторон</v>
          </cell>
          <cell r="EV128" t="str">
            <v>СА710-28/1200/0U-2СТ</v>
          </cell>
          <cell r="EW128" t="str">
            <v>Столешница АНТАРЕС без PF - Обсидиан СЛЮДА (710) (3000*1200*28-0U/2х) / пластик с 2-х сторон</v>
          </cell>
          <cell r="EX128" t="str">
            <v>СА710-28/1200/0U-2СТ</v>
          </cell>
          <cell r="EY128" t="str">
            <v>Столешница АНТАРЕС без PF - Обсидиан СЛЮДА (710) (3000*1200*38-0U/2х) / пластик с 2-х сторон</v>
          </cell>
          <cell r="EZ128" t="str">
            <v>ФА710-600/4</v>
          </cell>
          <cell r="FA128" t="str">
            <v>Пристенная панель АНТАРЕС - Обсидиан СЛЮДА (710) (3000*600*4)</v>
          </cell>
          <cell r="FB128" t="str">
            <v>75710-32/СК</v>
          </cell>
          <cell r="FC128" t="str">
            <v>Кромка АНТАРЕС - Обсидиан СЛЮДА (710) - 32 мм с/кл</v>
          </cell>
          <cell r="FD128" t="str">
            <v>75710-45/СК</v>
          </cell>
          <cell r="FE128" t="str">
            <v>Кромка АНТАРЕС - Обсидиан СЛЮДА (710) - 45 мм с/кл</v>
          </cell>
        </row>
        <row r="129">
          <cell r="DM129" t="str">
            <v>Оникс бежевый (Оникс желтый) (3011)</v>
          </cell>
          <cell r="DN129">
            <v>3011</v>
          </cell>
          <cell r="DO129">
            <v>1</v>
          </cell>
          <cell r="DP129" t="str">
            <v>Оникс бежевый (Оникс желтый)</v>
          </cell>
          <cell r="DQ129">
            <v>1225</v>
          </cell>
          <cell r="DT129" t="str">
            <v>СА3011-28/600/1U</v>
          </cell>
          <cell r="DU129" t="str">
            <v>Столешница АНТАРЕС - Оникс бежевый (Оникс желтый) (3011) (3000*600*28-1U)</v>
          </cell>
          <cell r="DV129" t="str">
            <v>СА3011-38/600/1U</v>
          </cell>
          <cell r="DW129" t="str">
            <v>Столешница АНТАРЕС - Оникс бежевый (Оникс желтый) (3011) (3000*600*38-1U)</v>
          </cell>
          <cell r="DX129" t="str">
            <v>СА3011-28/600/0U</v>
          </cell>
          <cell r="DY129" t="str">
            <v>Столешница АНТАРЕС без PF - Оникс бежевый (Оникс желтый) (3011) (3000*600*28-0U)</v>
          </cell>
          <cell r="DZ129" t="str">
            <v>СА3011-38/600/0U</v>
          </cell>
          <cell r="EA129" t="str">
            <v>Столешница АНТАРЕС без PF - Оникс бежевый (Оникс желтый) (3011) (3000*600*38-0U)</v>
          </cell>
          <cell r="EB129" t="str">
            <v>СА3011-28/950</v>
          </cell>
          <cell r="EC129" t="str">
            <v>УГОЛ АНТАРЕС - Оникс бежевый (Оникс желтый) (3011) (950*950*28)</v>
          </cell>
          <cell r="ED129" t="str">
            <v>СА3011-38/950</v>
          </cell>
          <cell r="EE129" t="str">
            <v>УГОЛ АНТАРЕС - Оникс бежевый (Оникс желтый) (3011) (950*950*38)</v>
          </cell>
          <cell r="EF129" t="str">
            <v>СА3011-28/xxx/0U</v>
          </cell>
          <cell r="EG129" t="str">
            <v>Столешница АНТАРЕС без PF - Оникс бежевый (Оникс желтый) (3011) (3000*xxx*28-0U)</v>
          </cell>
          <cell r="EH129" t="str">
            <v>СА3011-38/xxx/0U</v>
          </cell>
          <cell r="EI129" t="str">
            <v>Столешница АНТАРЕС без PF - Оникс бежевый (Оникс желтый) (3011) (3000*xxx*38-0U)</v>
          </cell>
          <cell r="EJ129" t="str">
            <v>СА3011-28/xxx/1U</v>
          </cell>
          <cell r="EK129" t="str">
            <v>Столешница АНТАРЕС - Оникс бежевый (Оникс желтый) (3011) (3000*xxx*28-1U)</v>
          </cell>
          <cell r="EL129" t="str">
            <v>СА3011-38/xxx/1U</v>
          </cell>
          <cell r="EM129" t="str">
            <v>Столешница АНТАРЕС - Оникс бежевый (Оникс желтый) (3011) (3000*xxx*38-1U)</v>
          </cell>
          <cell r="EN129" t="str">
            <v>СА3011-28/xxx/2U</v>
          </cell>
          <cell r="EO129" t="str">
            <v>Столешница АНТАРЕС 2xPF- Оникс бежевый (Оникс желтый) (3011) (3000*xxx*28-2U)</v>
          </cell>
          <cell r="EP129" t="str">
            <v>СА3011-38/xxx/2U</v>
          </cell>
          <cell r="EQ129" t="str">
            <v>Столешница АНТАРЕС 2xPF - Оникс бежевый (Оникс желтый) (3011) (3000*xxx*38-2U)</v>
          </cell>
          <cell r="ER129" t="str">
            <v>СА3011-28/600/0U-2СТ</v>
          </cell>
          <cell r="ES129" t="str">
            <v>Столешница АНТАРЕС без PF - Оникс бежевый (Оникс желтый) (3011) (3000*600*28-0U/2х) / пластик с 2-х сторон</v>
          </cell>
          <cell r="ET129" t="str">
            <v>СА3011-38/600/0U-2СТ</v>
          </cell>
          <cell r="EU129" t="str">
            <v>Столешница АНТАРЕС без PF - Оникс бежевый (Оникс желтый) (3011) (3000*600*38-0U/2х) / пластик с 2-х сторон</v>
          </cell>
          <cell r="EV129" t="str">
            <v>СА3011-28/1200/0U-2СТ</v>
          </cell>
          <cell r="EW129" t="str">
            <v>Столешница АНТАРЕС без PF - Оникс бежевый (Оникс желтый) (3011) (3000*1200*28-0U/2х) / пластик с 2-х сторон</v>
          </cell>
          <cell r="EX129" t="str">
            <v>СА3011-28/1200/0U-2СТ</v>
          </cell>
          <cell r="EY129" t="str">
            <v>Столешница АНТАРЕС без PF - Оникс бежевый (Оникс желтый) (3011) (3000*1200*38-0U/2х) / пластик с 2-х сторон</v>
          </cell>
          <cell r="EZ129" t="str">
            <v>ФА3011-600/4</v>
          </cell>
          <cell r="FA129" t="str">
            <v>Пристенная панель АНТАРЕС - Оникс бежевый (Оникс желтый) (3011) (3000*600*4)</v>
          </cell>
          <cell r="FB129" t="str">
            <v>753011-32/СК</v>
          </cell>
          <cell r="FC129" t="str">
            <v>Кромка АНТАРЕС - Оникс бежевый (Оникс желтый) (3011) - 32 мм с/кл</v>
          </cell>
          <cell r="FD129" t="str">
            <v>753011-45/СК</v>
          </cell>
          <cell r="FE129" t="str">
            <v>Кромка АНТАРЕС - Оникс бежевый (Оникс желтый) (3011) - 45 мм с/кл</v>
          </cell>
        </row>
        <row r="130">
          <cell r="DM130" t="str">
            <v>Оникс бежевый светлый Глянец (711/Г)</v>
          </cell>
          <cell r="DN130" t="str">
            <v>711/Г</v>
          </cell>
          <cell r="DO130">
            <v>3</v>
          </cell>
          <cell r="DP130" t="str">
            <v>Оникс бежевый светлый Глянец</v>
          </cell>
          <cell r="DQ130">
            <v>1222</v>
          </cell>
          <cell r="DT130" t="str">
            <v>СА711/Г-28/600/1U</v>
          </cell>
          <cell r="DU130" t="str">
            <v>Столешница АНТАРЕС - Оникс бежевый светлый Глянец (711/Г) (3000*600*28-1U)</v>
          </cell>
          <cell r="DV130" t="str">
            <v>СА711/Г-38/600/1U</v>
          </cell>
          <cell r="DW130" t="str">
            <v>Столешница АНТАРЕС - Оникс бежевый светлый Глянец (711/Г) (3000*600*38-1U)</v>
          </cell>
          <cell r="DX130" t="str">
            <v>СА711/Г-28/600/0U</v>
          </cell>
          <cell r="DY130" t="str">
            <v>Столешница АНТАРЕС без PF - Оникс бежевый светлый Глянец (711/Г) (3000*600*28-0U)</v>
          </cell>
          <cell r="DZ130" t="str">
            <v>СА711/Г-38/600/0U</v>
          </cell>
          <cell r="EA130" t="str">
            <v>Столешница АНТАРЕС без PF - Оникс бежевый светлый Глянец (711/Г) (3000*600*38-0U)</v>
          </cell>
          <cell r="EB130" t="str">
            <v>СА711/Г-28/950</v>
          </cell>
          <cell r="EC130" t="str">
            <v>УГОЛ АНТАРЕС - Оникс бежевый светлый Глянец (711/Г) (950*950*28)</v>
          </cell>
          <cell r="ED130" t="str">
            <v>СА711/Г-38/950</v>
          </cell>
          <cell r="EE130" t="str">
            <v>УГОЛ АНТАРЕС - Оникс бежевый светлый Глянец (711/Г) (950*950*38)</v>
          </cell>
          <cell r="EF130" t="str">
            <v>СА711/Г-28/xxx/0U</v>
          </cell>
          <cell r="EG130" t="str">
            <v>Столешница АНТАРЕС без PF - Оникс бежевый светлый Глянец (711/Г) (3000*xxx*28-0U)</v>
          </cell>
          <cell r="EH130" t="str">
            <v>СА711/Г-38/xxx/0U</v>
          </cell>
          <cell r="EI130" t="str">
            <v>Столешница АНТАРЕС без PF - Оникс бежевый светлый Глянец (711/Г) (3000*xxx*38-0U)</v>
          </cell>
          <cell r="EJ130" t="str">
            <v>СА711/Г-28/xxx/1U</v>
          </cell>
          <cell r="EK130" t="str">
            <v>Столешница АНТАРЕС - Оникс бежевый светлый Глянец (711/Г) (3000*xxx*28-1U)</v>
          </cell>
          <cell r="EL130" t="str">
            <v>СА711/Г-38/xxx/1U</v>
          </cell>
          <cell r="EM130" t="str">
            <v>Столешница АНТАРЕС - Оникс бежевый светлый Глянец (711/Г) (3000*xxx*38-1U)</v>
          </cell>
          <cell r="EN130" t="str">
            <v>СА711/Г-28/xxx/2U</v>
          </cell>
          <cell r="EO130" t="str">
            <v>Столешница АНТАРЕС 2xPF- Оникс бежевый светлый Глянец (711/Г) (3000*xxx*28-2U)</v>
          </cell>
          <cell r="EP130" t="str">
            <v>СА711/Г-38/xxx/2U</v>
          </cell>
          <cell r="EQ130" t="str">
            <v>Столешница АНТАРЕС 2xPF - Оникс бежевый светлый Глянец (711/Г) (3000*xxx*38-2U)</v>
          </cell>
          <cell r="ER130" t="str">
            <v>СА711/Г-28/600/0U-2СТ</v>
          </cell>
          <cell r="ES130" t="str">
            <v>Столешница АНТАРЕС без PF - Оникс бежевый светлый Глянец (711/Г) (3000*600*28-0U/2х) / пластик с 2-х сторон</v>
          </cell>
          <cell r="ET130" t="str">
            <v>СА711/Г-38/600/0U-2СТ</v>
          </cell>
          <cell r="EU130" t="str">
            <v>Столешница АНТАРЕС без PF - Оникс бежевый светлый Глянец (711/Г) (3000*600*38-0U/2х) / пластик с 2-х сторон</v>
          </cell>
          <cell r="EV130" t="str">
            <v>СА711/Г-28/1200/0U-2СТ</v>
          </cell>
          <cell r="EW130" t="str">
            <v>Столешница АНТАРЕС без PF - Оникс бежевый светлый Глянец (711/Г) (3000*1200*28-0U/2х) / пластик с 2-х сторон</v>
          </cell>
          <cell r="EX130" t="str">
            <v>СА711/Г-28/1200/0U-2СТ</v>
          </cell>
          <cell r="EY130" t="str">
            <v>Столешница АНТАРЕС без PF - Оникс бежевый светлый Глянец (711/Г) (3000*1200*38-0U/2х) / пластик с 2-х сторон</v>
          </cell>
          <cell r="EZ130" t="str">
            <v>ФА711/Г-600/4</v>
          </cell>
          <cell r="FA130" t="str">
            <v>Пристенная панель АНТАРЕС - Оникс бежевый светлый Глянец (711/Г) (3000*600*4)</v>
          </cell>
          <cell r="FB130" t="str">
            <v>75711/Г-32/СК</v>
          </cell>
          <cell r="FC130" t="str">
            <v>Кромка АНТАРЕС - Оникс бежевый светлый Глянец (711/Г) - 32 мм с/кл</v>
          </cell>
          <cell r="FD130" t="str">
            <v>75711/Г-45/СК</v>
          </cell>
          <cell r="FE130" t="str">
            <v>Кромка АНТАРЕС - Оникс бежевый светлый Глянец (711/Г) - 45 мм с/кл</v>
          </cell>
        </row>
        <row r="131">
          <cell r="DM131" t="str">
            <v>Оникс серый (Оникс) (3026)</v>
          </cell>
          <cell r="DN131">
            <v>3026</v>
          </cell>
          <cell r="DO131">
            <v>1</v>
          </cell>
          <cell r="DP131" t="str">
            <v>Оникс серый (Оникс)</v>
          </cell>
          <cell r="DQ131">
            <v>1217</v>
          </cell>
          <cell r="DT131" t="str">
            <v>СА3026-28/600/1U</v>
          </cell>
          <cell r="DU131" t="str">
            <v>Столешница АНТАРЕС - Оникс серый (Оникс) (3026) (3000*600*28-1U)</v>
          </cell>
          <cell r="DV131" t="str">
            <v>СА3026-38/600/1U</v>
          </cell>
          <cell r="DW131" t="str">
            <v>Столешница АНТАРЕС - Оникс серый (Оникс) (3026) (3000*600*38-1U)</v>
          </cell>
          <cell r="DX131" t="str">
            <v>СА3026-28/600/0U</v>
          </cell>
          <cell r="DY131" t="str">
            <v>Столешница АНТАРЕС без PF - Оникс серый (Оникс) (3026) (3000*600*28-0U)</v>
          </cell>
          <cell r="DZ131" t="str">
            <v>СА3026-38/600/0U</v>
          </cell>
          <cell r="EA131" t="str">
            <v>Столешница АНТАРЕС без PF - Оникс серый (Оникс) (3026) (3000*600*38-0U)</v>
          </cell>
          <cell r="EB131" t="str">
            <v>СА3026-28/950</v>
          </cell>
          <cell r="EC131" t="str">
            <v>УГОЛ АНТАРЕС - Оникс серый (Оникс) (3026) (950*950*28)</v>
          </cell>
          <cell r="ED131" t="str">
            <v>СА3026-38/950</v>
          </cell>
          <cell r="EE131" t="str">
            <v>УГОЛ АНТАРЕС - Оникс серый (Оникс) (3026) (950*950*38)</v>
          </cell>
          <cell r="EF131" t="str">
            <v>СА3026-28/xxx/0U</v>
          </cell>
          <cell r="EG131" t="str">
            <v>Столешница АНТАРЕС без PF - Оникс серый (Оникс) (3026) (3000*xxx*28-0U)</v>
          </cell>
          <cell r="EH131" t="str">
            <v>СА3026-38/xxx/0U</v>
          </cell>
          <cell r="EI131" t="str">
            <v>Столешница АНТАРЕС без PF - Оникс серый (Оникс) (3026) (3000*xxx*38-0U)</v>
          </cell>
          <cell r="EJ131" t="str">
            <v>СА3026-28/xxx/1U</v>
          </cell>
          <cell r="EK131" t="str">
            <v>Столешница АНТАРЕС - Оникс серый (Оникс) (3026) (3000*xxx*28-1U)</v>
          </cell>
          <cell r="EL131" t="str">
            <v>СА3026-38/xxx/1U</v>
          </cell>
          <cell r="EM131" t="str">
            <v>Столешница АНТАРЕС - Оникс серый (Оникс) (3026) (3000*xxx*38-1U)</v>
          </cell>
          <cell r="EN131" t="str">
            <v>СА3026-28/xxx/2U</v>
          </cell>
          <cell r="EO131" t="str">
            <v>Столешница АНТАРЕС 2xPF- Оникс серый (Оникс) (3026) (3000*xxx*28-2U)</v>
          </cell>
          <cell r="EP131" t="str">
            <v>СА3026-38/xxx/2U</v>
          </cell>
          <cell r="EQ131" t="str">
            <v>Столешница АНТАРЕС 2xPF - Оникс серый (Оникс) (3026) (3000*xxx*38-2U)</v>
          </cell>
          <cell r="ER131" t="str">
            <v>СА3026-28/600/0U-2СТ</v>
          </cell>
          <cell r="ES131" t="str">
            <v>Столешница АНТАРЕС без PF - Оникс серый (Оникс) (3026) (3000*600*28-0U/2х) / пластик с 2-х сторон</v>
          </cell>
          <cell r="ET131" t="str">
            <v>СА3026-38/600/0U-2СТ</v>
          </cell>
          <cell r="EU131" t="str">
            <v>Столешница АНТАРЕС без PF - Оникс серый (Оникс) (3026) (3000*600*38-0U/2х) / пластик с 2-х сторон</v>
          </cell>
          <cell r="EV131" t="str">
            <v>СА3026-28/1200/0U-2СТ</v>
          </cell>
          <cell r="EW131" t="str">
            <v>Столешница АНТАРЕС без PF - Оникс серый (Оникс) (3026) (3000*1200*28-0U/2х) / пластик с 2-х сторон</v>
          </cell>
          <cell r="EX131" t="str">
            <v>СА3026-28/1200/0U-2СТ</v>
          </cell>
          <cell r="EY131" t="str">
            <v>Столешница АНТАРЕС без PF - Оникс серый (Оникс) (3026) (3000*1200*38-0U/2х) / пластик с 2-х сторон</v>
          </cell>
          <cell r="EZ131" t="str">
            <v>ФА3026-600/4</v>
          </cell>
          <cell r="FA131" t="str">
            <v>Пристенная панель АНТАРЕС - Оникс серый (Оникс) (3026) (3000*600*4)</v>
          </cell>
          <cell r="FB131" t="str">
            <v>753026-32/СК</v>
          </cell>
          <cell r="FC131" t="str">
            <v>Кромка АНТАРЕС - Оникс серый (Оникс) (3026) - 32 мм с/кл</v>
          </cell>
          <cell r="FD131" t="str">
            <v>753026-45/СК</v>
          </cell>
          <cell r="FE131" t="str">
            <v>Кромка АНТАРЕС - Оникс серый (Оникс) (3026) - 45 мм с/кл</v>
          </cell>
        </row>
        <row r="132">
          <cell r="DM132" t="str">
            <v>Паттайя (2324/Bst)</v>
          </cell>
          <cell r="DN132" t="str">
            <v>2324/Bst</v>
          </cell>
          <cell r="DO132">
            <v>2</v>
          </cell>
          <cell r="DP132" t="str">
            <v>Паттайя</v>
          </cell>
          <cell r="DQ132">
            <v>1382</v>
          </cell>
          <cell r="DR132" t="str">
            <v>17/12324-М</v>
          </cell>
          <cell r="DT132" t="str">
            <v>СА2324/Bst-28/600/1U</v>
          </cell>
          <cell r="DU132" t="str">
            <v>Столешница АНТАРЕС - Паттайя (2324/Bst) (3000*600*28-1U)</v>
          </cell>
          <cell r="DV132" t="str">
            <v>СА2324/Bst-38/600/1U</v>
          </cell>
          <cell r="DW132" t="str">
            <v>Столешница АНТАРЕС - Паттайя (2324/Bst) (3000*600*38-1U)</v>
          </cell>
          <cell r="DX132" t="str">
            <v>СА2324/Bst-28/600/0U</v>
          </cell>
          <cell r="DY132" t="str">
            <v>Столешница АНТАРЕС без PF - Паттайя (2324/Bst) (3000*600*28-0U)</v>
          </cell>
          <cell r="DZ132" t="str">
            <v>СА2324/Bst-38/600/0U</v>
          </cell>
          <cell r="EA132" t="str">
            <v>Столешница АНТАРЕС без PF - Паттайя (2324/Bst) (3000*600*38-0U)</v>
          </cell>
          <cell r="EB132" t="str">
            <v>СА2324/Bst-28/950</v>
          </cell>
          <cell r="EC132" t="str">
            <v>УГОЛ АНТАРЕС - Паттайя (2324/Bst) (950*950*28)</v>
          </cell>
          <cell r="ED132" t="str">
            <v>СА2324/Bst-38/950</v>
          </cell>
          <cell r="EE132" t="str">
            <v>УГОЛ АНТАРЕС - Паттайя (2324/Bst) (950*950*38)</v>
          </cell>
          <cell r="EF132" t="str">
            <v>СА2324/Bst-28/xxx/0U</v>
          </cell>
          <cell r="EG132" t="str">
            <v>Столешница АНТАРЕС без PF - Паттайя (2324/Bst) (3000*xxx*28-0U)</v>
          </cell>
          <cell r="EH132" t="str">
            <v>СА2324/Bst-38/xxx/0U</v>
          </cell>
          <cell r="EI132" t="str">
            <v>Столешница АНТАРЕС без PF - Паттайя (2324/Bst) (3000*xxx*38-0U)</v>
          </cell>
          <cell r="EJ132" t="str">
            <v>СА2324/Bst-28/xxx/1U</v>
          </cell>
          <cell r="EK132" t="str">
            <v>Столешница АНТАРЕС - Паттайя (2324/Bst) (3000*xxx*28-1U)</v>
          </cell>
          <cell r="EL132" t="str">
            <v>СА2324/Bst-38/xxx/1U</v>
          </cell>
          <cell r="EM132" t="str">
            <v>Столешница АНТАРЕС - Паттайя (2324/Bst) (3000*xxx*38-1U)</v>
          </cell>
          <cell r="EN132" t="str">
            <v>СА2324/Bst-28/xxx/2U</v>
          </cell>
          <cell r="EO132" t="str">
            <v>Столешница АНТАРЕС 2xPF- Паттайя (2324/Bst) (3000*xxx*28-2U)</v>
          </cell>
          <cell r="EP132" t="str">
            <v>СА2324/Bst-38/xxx/2U</v>
          </cell>
          <cell r="EQ132" t="str">
            <v>Столешница АНТАРЕС 2xPF - Паттайя (2324/Bst) (3000*xxx*38-2U)</v>
          </cell>
          <cell r="ER132" t="str">
            <v>СА2324/Bst-28/600/0U-2СТ</v>
          </cell>
          <cell r="ES132" t="str">
            <v>Столешница АНТАРЕС без PF - Паттайя (2324/Bst) (3000*600*28-0U/2х) / пластик с 2-х сторон</v>
          </cell>
          <cell r="ET132" t="str">
            <v>СА2324/Bst-38/600/0U-2СТ</v>
          </cell>
          <cell r="EU132" t="str">
            <v>Столешница АНТАРЕС без PF - Паттайя (2324/Bst) (3000*600*38-0U/2х) / пластик с 2-х сторон</v>
          </cell>
          <cell r="EV132" t="str">
            <v>СА2324/Bst-28/1200/0U-2СТ</v>
          </cell>
          <cell r="EW132" t="str">
            <v>Столешница АНТАРЕС без PF - Паттайя (2324/Bst) (3000*1200*28-0U/2х) / пластик с 2-х сторон</v>
          </cell>
          <cell r="EX132" t="str">
            <v>СА2324/Bst-28/1200/0U-2СТ</v>
          </cell>
          <cell r="EY132" t="str">
            <v>Столешница АНТАРЕС без PF - Паттайя (2324/Bst) (3000*1200*38-0U/2х) / пластик с 2-х сторон</v>
          </cell>
          <cell r="EZ132" t="str">
            <v>ФА2324/Bst-600/4</v>
          </cell>
          <cell r="FA132" t="str">
            <v>Пристенная панель АНТАРЕС - Паттайя (2324/Bst) (3000*600*4)</v>
          </cell>
          <cell r="FB132" t="str">
            <v>752324/Bst-32/СК</v>
          </cell>
          <cell r="FC132" t="str">
            <v>Кромка АНТАРЕС - Паттайя (2324/Bst) - 32 мм с/кл</v>
          </cell>
          <cell r="FD132" t="str">
            <v>752324/Bst-45/СК</v>
          </cell>
          <cell r="FE132" t="str">
            <v>Кромка АНТАРЕС - Паттайя (2324/Bst) - 45 мм с/кл</v>
          </cell>
        </row>
        <row r="133">
          <cell r="DM133" t="str">
            <v>Перлино (4053)</v>
          </cell>
          <cell r="DN133">
            <v>4053</v>
          </cell>
          <cell r="DO133">
            <v>1</v>
          </cell>
          <cell r="DP133" t="str">
            <v>Перлино</v>
          </cell>
          <cell r="DQ133">
            <v>1289</v>
          </cell>
          <cell r="DT133" t="str">
            <v>СА4053-28/600/1U</v>
          </cell>
          <cell r="DU133" t="str">
            <v>Столешница АНТАРЕС - Перлино (4053) (3000*600*28-1U)</v>
          </cell>
          <cell r="DV133" t="str">
            <v>СА4053-38/600/1U</v>
          </cell>
          <cell r="DW133" t="str">
            <v>Столешница АНТАРЕС - Перлино (4053) (3000*600*38-1U)</v>
          </cell>
          <cell r="DX133" t="str">
            <v>СА4053-28/600/0U</v>
          </cell>
          <cell r="DY133" t="str">
            <v>Столешница АНТАРЕС без PF - Перлино (4053) (3000*600*28-0U)</v>
          </cell>
          <cell r="DZ133" t="str">
            <v>СА4053-38/600/0U</v>
          </cell>
          <cell r="EA133" t="str">
            <v>Столешница АНТАРЕС без PF - Перлино (4053) (3000*600*38-0U)</v>
          </cell>
          <cell r="EB133" t="str">
            <v>СА4053-28/950</v>
          </cell>
          <cell r="EC133" t="str">
            <v>УГОЛ АНТАРЕС - Перлино (4053) (950*950*28)</v>
          </cell>
          <cell r="ED133" t="str">
            <v>СА4053-38/950</v>
          </cell>
          <cell r="EE133" t="str">
            <v>УГОЛ АНТАРЕС - Перлино (4053) (950*950*38)</v>
          </cell>
          <cell r="EF133" t="str">
            <v>СА4053-28/xxx/0U</v>
          </cell>
          <cell r="EG133" t="str">
            <v>Столешница АНТАРЕС без PF - Перлино (4053) (3000*xxx*28-0U)</v>
          </cell>
          <cell r="EH133" t="str">
            <v>СА4053-38/xxx/0U</v>
          </cell>
          <cell r="EI133" t="str">
            <v>Столешница АНТАРЕС без PF - Перлино (4053) (3000*xxx*38-0U)</v>
          </cell>
          <cell r="EJ133" t="str">
            <v>СА4053-28/xxx/1U</v>
          </cell>
          <cell r="EK133" t="str">
            <v>Столешница АНТАРЕС - Перлино (4053) (3000*xxx*28-1U)</v>
          </cell>
          <cell r="EL133" t="str">
            <v>СА4053-38/xxx/1U</v>
          </cell>
          <cell r="EM133" t="str">
            <v>Столешница АНТАРЕС - Перлино (4053) (3000*xxx*38-1U)</v>
          </cell>
          <cell r="EN133" t="str">
            <v>СА4053-28/xxx/2U</v>
          </cell>
          <cell r="EO133" t="str">
            <v>Столешница АНТАРЕС 2xPF- Перлино (4053) (3000*xxx*28-2U)</v>
          </cell>
          <cell r="EP133" t="str">
            <v>СА4053-38/xxx/2U</v>
          </cell>
          <cell r="EQ133" t="str">
            <v>Столешница АНТАРЕС 2xPF - Перлино (4053) (3000*xxx*38-2U)</v>
          </cell>
          <cell r="ER133" t="str">
            <v>СА4053-28/600/0U-2СТ</v>
          </cell>
          <cell r="ES133" t="str">
            <v>Столешница АНТАРЕС без PF - Перлино (4053) (3000*600*28-0U/2х) / пластик с 2-х сторон</v>
          </cell>
          <cell r="ET133" t="str">
            <v>СА4053-38/600/0U-2СТ</v>
          </cell>
          <cell r="EU133" t="str">
            <v>Столешница АНТАРЕС без PF - Перлино (4053) (3000*600*38-0U/2х) / пластик с 2-х сторон</v>
          </cell>
          <cell r="EV133" t="str">
            <v>СА4053-28/1200/0U-2СТ</v>
          </cell>
          <cell r="EW133" t="str">
            <v>Столешница АНТАРЕС без PF - Перлино (4053) (3000*1200*28-0U/2х) / пластик с 2-х сторон</v>
          </cell>
          <cell r="EX133" t="str">
            <v>СА4053-28/1200/0U-2СТ</v>
          </cell>
          <cell r="EY133" t="str">
            <v>Столешница АНТАРЕС без PF - Перлино (4053) (3000*1200*38-0U/2х) / пластик с 2-х сторон</v>
          </cell>
          <cell r="EZ133" t="str">
            <v>ФА4053-600/4</v>
          </cell>
          <cell r="FA133" t="str">
            <v>Пристенная панель АНТАРЕС - Перлино (4053) (3000*600*4)</v>
          </cell>
          <cell r="FB133" t="str">
            <v>754053-32/СК</v>
          </cell>
          <cell r="FC133" t="str">
            <v>Кромка АНТАРЕС - Перлино (4053) - 32 мм с/кл</v>
          </cell>
          <cell r="FD133" t="str">
            <v>754053-45/СК</v>
          </cell>
          <cell r="FE133" t="str">
            <v>Кромка АНТАРЕС - Перлино (4053) - 45 мм с/кл</v>
          </cell>
        </row>
        <row r="134">
          <cell r="DM134" t="str">
            <v>Пиетра (4404/R)</v>
          </cell>
          <cell r="DN134" t="str">
            <v>4404/R</v>
          </cell>
          <cell r="DO134">
            <v>2</v>
          </cell>
          <cell r="DP134" t="str">
            <v>Пиетра</v>
          </cell>
          <cell r="DQ134">
            <v>820</v>
          </cell>
          <cell r="DR134" t="str">
            <v>17/14404-М</v>
          </cell>
          <cell r="DT134" t="str">
            <v>СА4404/R-28/600/1U</v>
          </cell>
          <cell r="DU134" t="str">
            <v>Столешница АНТАРЕС - Пиетра (4404/R) (3000*600*28-1U)</v>
          </cell>
          <cell r="DV134" t="str">
            <v>СА4404/R-38/600/1U</v>
          </cell>
          <cell r="DW134" t="str">
            <v>Столешница АНТАРЕС - Пиетра (4404/R) (3000*600*38-1U)</v>
          </cell>
          <cell r="DX134" t="str">
            <v>СА4404/R-28/600/0U</v>
          </cell>
          <cell r="DY134" t="str">
            <v>Столешница АНТАРЕС без PF - Пиетра (4404/R) (3000*600*28-0U)</v>
          </cell>
          <cell r="DZ134" t="str">
            <v>СА4404/R-38/600/0U</v>
          </cell>
          <cell r="EA134" t="str">
            <v>Столешница АНТАРЕС без PF - Пиетра (4404/R) (3000*600*38-0U)</v>
          </cell>
          <cell r="EB134" t="str">
            <v>СА4404/R-28/950</v>
          </cell>
          <cell r="EC134" t="str">
            <v>УГОЛ АНТАРЕС - Пиетра (4404/R) (950*950*28)</v>
          </cell>
          <cell r="ED134" t="str">
            <v>СА4404/R-38/950</v>
          </cell>
          <cell r="EE134" t="str">
            <v>УГОЛ АНТАРЕС - Пиетра (4404/R) (950*950*38)</v>
          </cell>
          <cell r="EF134" t="str">
            <v>СА4404/R-28/xxx/0U</v>
          </cell>
          <cell r="EG134" t="str">
            <v>Столешница АНТАРЕС без PF - Пиетра (4404/R) (3000*xxx*28-0U)</v>
          </cell>
          <cell r="EH134" t="str">
            <v>СА4404/R-38/xxx/0U</v>
          </cell>
          <cell r="EI134" t="str">
            <v>Столешница АНТАРЕС без PF - Пиетра (4404/R) (3000*xxx*38-0U)</v>
          </cell>
          <cell r="EJ134" t="str">
            <v>СА4404/R-28/xxx/1U</v>
          </cell>
          <cell r="EK134" t="str">
            <v>Столешница АНТАРЕС - Пиетра (4404/R) (3000*xxx*28-1U)</v>
          </cell>
          <cell r="EL134" t="str">
            <v>СА4404/R-38/xxx/1U</v>
          </cell>
          <cell r="EM134" t="str">
            <v>Столешница АНТАРЕС - Пиетра (4404/R) (3000*xxx*38-1U)</v>
          </cell>
          <cell r="EN134" t="str">
            <v>СА4404/R-28/xxx/2U</v>
          </cell>
          <cell r="EO134" t="str">
            <v>Столешница АНТАРЕС 2xPF- Пиетра (4404/R) (3000*xxx*28-2U)</v>
          </cell>
          <cell r="EP134" t="str">
            <v>СА4404/R-38/xxx/2U</v>
          </cell>
          <cell r="EQ134" t="str">
            <v>Столешница АНТАРЕС 2xPF - Пиетра (4404/R) (3000*xxx*38-2U)</v>
          </cell>
          <cell r="ER134" t="str">
            <v>СА4404/R-28/600/0U-2СТ</v>
          </cell>
          <cell r="ES134" t="str">
            <v>Столешница АНТАРЕС без PF - Пиетра (4404/R) (3000*600*28-0U/2х) / пластик с 2-х сторон</v>
          </cell>
          <cell r="ET134" t="str">
            <v>СА4404/R-38/600/0U-2СТ</v>
          </cell>
          <cell r="EU134" t="str">
            <v>Столешница АНТАРЕС без PF - Пиетра (4404/R) (3000*600*38-0U/2х) / пластик с 2-х сторон</v>
          </cell>
          <cell r="EV134" t="str">
            <v>СА4404/R-28/1200/0U-2СТ</v>
          </cell>
          <cell r="EW134" t="str">
            <v>Столешница АНТАРЕС без PF - Пиетра (4404/R) (3000*1200*28-0U/2х) / пластик с 2-х сторон</v>
          </cell>
          <cell r="EX134" t="str">
            <v>СА4404/R-28/1200/0U-2СТ</v>
          </cell>
          <cell r="EY134" t="str">
            <v>Столешница АНТАРЕС без PF - Пиетра (4404/R) (3000*1200*38-0U/2х) / пластик с 2-х сторон</v>
          </cell>
          <cell r="EZ134" t="str">
            <v>ФА4404/R-600/4</v>
          </cell>
          <cell r="FA134" t="str">
            <v>Пристенная панель АНТАРЕС - Пиетра (4404/R) (3000*600*4)</v>
          </cell>
          <cell r="FB134" t="str">
            <v>754404/R-32/СК</v>
          </cell>
          <cell r="FC134" t="str">
            <v>Кромка АНТАРЕС - Пиетра (4404/R) - 32 мм с/кл</v>
          </cell>
          <cell r="FD134" t="str">
            <v>754404/R-45/СК</v>
          </cell>
          <cell r="FE134" t="str">
            <v>Кромка АНТАРЕС - Пиетра (4404/R) - 45 мм с/кл</v>
          </cell>
        </row>
        <row r="135">
          <cell r="DM135" t="str">
            <v>Порфир (4032)</v>
          </cell>
          <cell r="DN135">
            <v>4032</v>
          </cell>
          <cell r="DO135">
            <v>1</v>
          </cell>
          <cell r="DP135" t="str">
            <v>Порфир</v>
          </cell>
          <cell r="DQ135">
            <v>1224</v>
          </cell>
          <cell r="DT135" t="str">
            <v>СА4032-28/600/1U</v>
          </cell>
          <cell r="DU135" t="str">
            <v>Столешница АНТАРЕС - Порфир (4032) (3000*600*28-1U)</v>
          </cell>
          <cell r="DV135" t="str">
            <v>СА4032-38/600/1U</v>
          </cell>
          <cell r="DW135" t="str">
            <v>Столешница АНТАРЕС - Порфир (4032) (3000*600*38-1U)</v>
          </cell>
          <cell r="DX135" t="str">
            <v>СА4032-28/600/0U</v>
          </cell>
          <cell r="DY135" t="str">
            <v>Столешница АНТАРЕС без PF - Порфир (4032) (3000*600*28-0U)</v>
          </cell>
          <cell r="DZ135" t="str">
            <v>СА4032-38/600/0U</v>
          </cell>
          <cell r="EA135" t="str">
            <v>Столешница АНТАРЕС без PF - Порфир (4032) (3000*600*38-0U)</v>
          </cell>
          <cell r="EB135" t="str">
            <v>СА4032-28/950</v>
          </cell>
          <cell r="EC135" t="str">
            <v>УГОЛ АНТАРЕС - Порфир (4032) (950*950*28)</v>
          </cell>
          <cell r="ED135" t="str">
            <v>СА4032-38/950</v>
          </cell>
          <cell r="EE135" t="str">
            <v>УГОЛ АНТАРЕС - Порфир (4032) (950*950*38)</v>
          </cell>
          <cell r="EF135" t="str">
            <v>СА4032-28/xxx/0U</v>
          </cell>
          <cell r="EG135" t="str">
            <v>Столешница АНТАРЕС без PF - Порфир (4032) (3000*xxx*28-0U)</v>
          </cell>
          <cell r="EH135" t="str">
            <v>СА4032-38/xxx/0U</v>
          </cell>
          <cell r="EI135" t="str">
            <v>Столешница АНТАРЕС без PF - Порфир (4032) (3000*xxx*38-0U)</v>
          </cell>
          <cell r="EJ135" t="str">
            <v>СА4032-28/xxx/1U</v>
          </cell>
          <cell r="EK135" t="str">
            <v>Столешница АНТАРЕС - Порфир (4032) (3000*xxx*28-1U)</v>
          </cell>
          <cell r="EL135" t="str">
            <v>СА4032-38/xxx/1U</v>
          </cell>
          <cell r="EM135" t="str">
            <v>Столешница АНТАРЕС - Порфир (4032) (3000*xxx*38-1U)</v>
          </cell>
          <cell r="EN135" t="str">
            <v>СА4032-28/xxx/2U</v>
          </cell>
          <cell r="EO135" t="str">
            <v>Столешница АНТАРЕС 2xPF- Порфир (4032) (3000*xxx*28-2U)</v>
          </cell>
          <cell r="EP135" t="str">
            <v>СА4032-38/xxx/2U</v>
          </cell>
          <cell r="EQ135" t="str">
            <v>Столешница АНТАРЕС 2xPF - Порфир (4032) (3000*xxx*38-2U)</v>
          </cell>
          <cell r="ER135" t="str">
            <v>СА4032-28/600/0U-2СТ</v>
          </cell>
          <cell r="ES135" t="str">
            <v>Столешница АНТАРЕС без PF - Порфир (4032) (3000*600*28-0U/2х) / пластик с 2-х сторон</v>
          </cell>
          <cell r="ET135" t="str">
            <v>СА4032-38/600/0U-2СТ</v>
          </cell>
          <cell r="EU135" t="str">
            <v>Столешница АНТАРЕС без PF - Порфир (4032) (3000*600*38-0U/2х) / пластик с 2-х сторон</v>
          </cell>
          <cell r="EV135" t="str">
            <v>СА4032-28/1200/0U-2СТ</v>
          </cell>
          <cell r="EW135" t="str">
            <v>Столешница АНТАРЕС без PF - Порфир (4032) (3000*1200*28-0U/2х) / пластик с 2-х сторон</v>
          </cell>
          <cell r="EX135" t="str">
            <v>СА4032-28/1200/0U-2СТ</v>
          </cell>
          <cell r="EY135" t="str">
            <v>Столешница АНТАРЕС без PF - Порфир (4032) (3000*1200*38-0U/2х) / пластик с 2-х сторон</v>
          </cell>
          <cell r="EZ135" t="str">
            <v>ФА4032-600/4</v>
          </cell>
          <cell r="FA135" t="str">
            <v>Пристенная панель АНТАРЕС - Порфир (4032) (3000*600*4)</v>
          </cell>
          <cell r="FB135" t="str">
            <v>754032-32/СК</v>
          </cell>
          <cell r="FC135" t="str">
            <v>Кромка АНТАРЕС - Порфир (4032) - 32 мм с/кл</v>
          </cell>
          <cell r="FD135" t="str">
            <v>754032-45/СК</v>
          </cell>
          <cell r="FE135" t="str">
            <v>Кромка АНТАРЕС - Порфир (4032) - 45 мм с/кл</v>
          </cell>
        </row>
        <row r="136">
          <cell r="DM136" t="str">
            <v>Ракушки (Мозаика, Гранитная крошка) (4019)</v>
          </cell>
          <cell r="DN136">
            <v>4019</v>
          </cell>
          <cell r="DO136">
            <v>1</v>
          </cell>
          <cell r="DP136" t="str">
            <v>Ракушки (Мозаика, Гранитная крошка)</v>
          </cell>
          <cell r="DQ136">
            <v>1218</v>
          </cell>
          <cell r="DT136" t="str">
            <v>СА4019-28/600/1U</v>
          </cell>
          <cell r="DU136" t="str">
            <v>Столешница АНТАРЕС - Ракушки (Мозаика, Гранитная крошка) (4019) (3000*600*28-1U)</v>
          </cell>
          <cell r="DV136" t="str">
            <v>СА4019-38/600/1U</v>
          </cell>
          <cell r="DW136" t="str">
            <v>Столешница АНТАРЕС - Ракушки (Мозаика, Гранитная крошка) (4019) (3000*600*38-1U)</v>
          </cell>
          <cell r="DX136" t="str">
            <v>СА4019-28/600/0U</v>
          </cell>
          <cell r="DY136" t="str">
            <v>Столешница АНТАРЕС без PF - Ракушки (Мозаика, Гранитная крошка) (4019) (3000*600*28-0U)</v>
          </cell>
          <cell r="DZ136" t="str">
            <v>СА4019-38/600/0U</v>
          </cell>
          <cell r="EA136" t="str">
            <v>Столешница АНТАРЕС без PF - Ракушки (Мозаика, Гранитная крошка) (4019) (3000*600*38-0U)</v>
          </cell>
          <cell r="EB136" t="str">
            <v>СА4019-28/950</v>
          </cell>
          <cell r="EC136" t="str">
            <v>УГОЛ АНТАРЕС - Ракушки (Мозаика, Гранитная крошка) (4019) (950*950*28)</v>
          </cell>
          <cell r="ED136" t="str">
            <v>СА4019-38/950</v>
          </cell>
          <cell r="EE136" t="str">
            <v>УГОЛ АНТАРЕС - Ракушки (Мозаика, Гранитная крошка) (4019) (950*950*38)</v>
          </cell>
          <cell r="EF136" t="str">
            <v>СА4019-28/xxx/0U</v>
          </cell>
          <cell r="EG136" t="str">
            <v>Столешница АНТАРЕС без PF - Ракушки (Мозаика, Гранитная крошка) (4019) (3000*xxx*28-0U)</v>
          </cell>
          <cell r="EH136" t="str">
            <v>СА4019-38/xxx/0U</v>
          </cell>
          <cell r="EI136" t="str">
            <v>Столешница АНТАРЕС без PF - Ракушки (Мозаика, Гранитная крошка) (4019) (3000*xxx*38-0U)</v>
          </cell>
          <cell r="EJ136" t="str">
            <v>СА4019-28/xxx/1U</v>
          </cell>
          <cell r="EK136" t="str">
            <v>Столешница АНТАРЕС - Ракушки (Мозаика, Гранитная крошка) (4019) (3000*xxx*28-1U)</v>
          </cell>
          <cell r="EL136" t="str">
            <v>СА4019-38/xxx/1U</v>
          </cell>
          <cell r="EM136" t="str">
            <v>Столешница АНТАРЕС - Ракушки (Мозаика, Гранитная крошка) (4019) (3000*xxx*38-1U)</v>
          </cell>
          <cell r="EN136" t="str">
            <v>СА4019-28/xxx/2U</v>
          </cell>
          <cell r="EO136" t="str">
            <v>Столешница АНТАРЕС 2xPF- Ракушки (Мозаика, Гранитная крошка) (4019) (3000*xxx*28-2U)</v>
          </cell>
          <cell r="EP136" t="str">
            <v>СА4019-38/xxx/2U</v>
          </cell>
          <cell r="EQ136" t="str">
            <v>Столешница АНТАРЕС 2xPF - Ракушки (Мозаика, Гранитная крошка) (4019) (3000*xxx*38-2U)</v>
          </cell>
          <cell r="ER136" t="str">
            <v>СА4019-28/600/0U-2СТ</v>
          </cell>
          <cell r="ES136" t="str">
            <v>Столешница АНТАРЕС без PF - Ракушки (Мозаика, Гранитная крошка) (4019) (3000*600*28-0U/2х) / пластик с 2-х сторон</v>
          </cell>
          <cell r="ET136" t="str">
            <v>СА4019-38/600/0U-2СТ</v>
          </cell>
          <cell r="EU136" t="str">
            <v>Столешница АНТАРЕС без PF - Ракушки (Мозаика, Гранитная крошка) (4019) (3000*600*38-0U/2х) / пластик с 2-х сторон</v>
          </cell>
          <cell r="EV136" t="str">
            <v>СА4019-28/1200/0U-2СТ</v>
          </cell>
          <cell r="EW136" t="str">
            <v>Столешница АНТАРЕС без PF - Ракушки (Мозаика, Гранитная крошка) (4019) (3000*1200*28-0U/2х) / пластик с 2-х сторон</v>
          </cell>
          <cell r="EX136" t="str">
            <v>СА4019-28/1200/0U-2СТ</v>
          </cell>
          <cell r="EY136" t="str">
            <v>Столешница АНТАРЕС без PF - Ракушки (Мозаика, Гранитная крошка) (4019) (3000*1200*38-0U/2х) / пластик с 2-х сторон</v>
          </cell>
          <cell r="EZ136" t="str">
            <v>ФА4019-600/4</v>
          </cell>
          <cell r="FA136" t="str">
            <v>Пристенная панель АНТАРЕС - Ракушки (Мозаика, Гранитная крошка) (4019) (3000*600*4)</v>
          </cell>
          <cell r="FB136" t="str">
            <v>754019-32/СК</v>
          </cell>
          <cell r="FC136" t="str">
            <v>Кромка АНТАРЕС - Ракушки (Мозаика, Гранитная крошка) (4019) - 32 мм с/кл</v>
          </cell>
          <cell r="FD136" t="str">
            <v>754019-45/СК</v>
          </cell>
          <cell r="FE136" t="str">
            <v>Кромка АНТАРЕС - Ракушки (Мозаика, Гранитная крошка) (4019) - 45 мм с/кл</v>
          </cell>
        </row>
        <row r="137">
          <cell r="DM137" t="str">
            <v>Резонанс (4054)</v>
          </cell>
          <cell r="DN137">
            <v>4054</v>
          </cell>
          <cell r="DO137">
            <v>1</v>
          </cell>
          <cell r="DP137" t="str">
            <v>Резонанс</v>
          </cell>
          <cell r="DQ137">
            <v>1261</v>
          </cell>
          <cell r="DT137" t="str">
            <v>СА4054-28/600/1U</v>
          </cell>
          <cell r="DU137" t="str">
            <v>Столешница АНТАРЕС - Резонанс (4054) (3000*600*28-1U)</v>
          </cell>
          <cell r="DV137" t="str">
            <v>СА4054-38/600/1U</v>
          </cell>
          <cell r="DW137" t="str">
            <v>Столешница АНТАРЕС - Резонанс (4054) (3000*600*38-1U)</v>
          </cell>
          <cell r="DX137" t="str">
            <v>СА4054-28/600/0U</v>
          </cell>
          <cell r="DY137" t="str">
            <v>Столешница АНТАРЕС без PF - Резонанс (4054) (3000*600*28-0U)</v>
          </cell>
          <cell r="DZ137" t="str">
            <v>СА4054-38/600/0U</v>
          </cell>
          <cell r="EA137" t="str">
            <v>Столешница АНТАРЕС без PF - Резонанс (4054) (3000*600*38-0U)</v>
          </cell>
          <cell r="EB137" t="str">
            <v>СА4054-28/950</v>
          </cell>
          <cell r="EC137" t="str">
            <v>УГОЛ АНТАРЕС - Резонанс (4054) (950*950*28)</v>
          </cell>
          <cell r="ED137" t="str">
            <v>СА4054-38/950</v>
          </cell>
          <cell r="EE137" t="str">
            <v>УГОЛ АНТАРЕС - Резонанс (4054) (950*950*38)</v>
          </cell>
          <cell r="EF137" t="str">
            <v>СА4054-28/xxx/0U</v>
          </cell>
          <cell r="EG137" t="str">
            <v>Столешница АНТАРЕС без PF - Резонанс (4054) (3000*xxx*28-0U)</v>
          </cell>
          <cell r="EH137" t="str">
            <v>СА4054-38/xxx/0U</v>
          </cell>
          <cell r="EI137" t="str">
            <v>Столешница АНТАРЕС без PF - Резонанс (4054) (3000*xxx*38-0U)</v>
          </cell>
          <cell r="EJ137" t="str">
            <v>СА4054-28/xxx/1U</v>
          </cell>
          <cell r="EK137" t="str">
            <v>Столешница АНТАРЕС - Резонанс (4054) (3000*xxx*28-1U)</v>
          </cell>
          <cell r="EL137" t="str">
            <v>СА4054-38/xxx/1U</v>
          </cell>
          <cell r="EM137" t="str">
            <v>Столешница АНТАРЕС - Резонанс (4054) (3000*xxx*38-1U)</v>
          </cell>
          <cell r="EN137" t="str">
            <v>СА4054-28/xxx/2U</v>
          </cell>
          <cell r="EO137" t="str">
            <v>Столешница АНТАРЕС 2xPF- Резонанс (4054) (3000*xxx*28-2U)</v>
          </cell>
          <cell r="EP137" t="str">
            <v>СА4054-38/xxx/2U</v>
          </cell>
          <cell r="EQ137" t="str">
            <v>Столешница АНТАРЕС 2xPF - Резонанс (4054) (3000*xxx*38-2U)</v>
          </cell>
          <cell r="ER137" t="str">
            <v>СА4054-28/600/0U-2СТ</v>
          </cell>
          <cell r="ES137" t="str">
            <v>Столешница АНТАРЕС без PF - Резонанс (4054) (3000*600*28-0U/2х) / пластик с 2-х сторон</v>
          </cell>
          <cell r="ET137" t="str">
            <v>СА4054-38/600/0U-2СТ</v>
          </cell>
          <cell r="EU137" t="str">
            <v>Столешница АНТАРЕС без PF - Резонанс (4054) (3000*600*38-0U/2х) / пластик с 2-х сторон</v>
          </cell>
          <cell r="EV137" t="str">
            <v>СА4054-28/1200/0U-2СТ</v>
          </cell>
          <cell r="EW137" t="str">
            <v>Столешница АНТАРЕС без PF - Резонанс (4054) (3000*1200*28-0U/2х) / пластик с 2-х сторон</v>
          </cell>
          <cell r="EX137" t="str">
            <v>СА4054-28/1200/0U-2СТ</v>
          </cell>
          <cell r="EY137" t="str">
            <v>Столешница АНТАРЕС без PF - Резонанс (4054) (3000*1200*38-0U/2х) / пластик с 2-х сторон</v>
          </cell>
          <cell r="EZ137" t="str">
            <v>ФА4054-600/4</v>
          </cell>
          <cell r="FA137" t="str">
            <v>Пристенная панель АНТАРЕС - Резонанс (4054) (3000*600*4)</v>
          </cell>
          <cell r="FB137" t="str">
            <v>754054-32/СК</v>
          </cell>
          <cell r="FC137" t="str">
            <v>Кромка АНТАРЕС - Резонанс (4054) - 32 мм с/кл</v>
          </cell>
          <cell r="FD137" t="str">
            <v>754054-45/СК</v>
          </cell>
          <cell r="FE137" t="str">
            <v>Кромка АНТАРЕС - Резонанс (4054) - 45 мм с/кл</v>
          </cell>
        </row>
        <row r="138">
          <cell r="DM138" t="str">
            <v>Риголетто светлый (2032)</v>
          </cell>
          <cell r="DN138">
            <v>2032</v>
          </cell>
          <cell r="DO138">
            <v>1</v>
          </cell>
          <cell r="DP138" t="str">
            <v>Риголетто светлый</v>
          </cell>
          <cell r="DQ138">
            <v>1281</v>
          </cell>
          <cell r="DR138" t="str">
            <v>17/12032-М</v>
          </cell>
          <cell r="DT138" t="str">
            <v>СА2032-28/600/1U</v>
          </cell>
          <cell r="DU138" t="str">
            <v>Столешница АНТАРЕС - Риголетто светлый (2032) (3000*600*28-1U)</v>
          </cell>
          <cell r="DV138" t="str">
            <v>СА2032-38/600/1U</v>
          </cell>
          <cell r="DW138" t="str">
            <v>Столешница АНТАРЕС - Риголетто светлый (2032) (3000*600*38-1U)</v>
          </cell>
          <cell r="DX138" t="str">
            <v>СА2032-28/600/0U</v>
          </cell>
          <cell r="DY138" t="str">
            <v>Столешница АНТАРЕС без PF - Риголетто светлый (2032) (3000*600*28-0U)</v>
          </cell>
          <cell r="DZ138" t="str">
            <v>СА2032-38/600/0U</v>
          </cell>
          <cell r="EA138" t="str">
            <v>Столешница АНТАРЕС без PF - Риголетто светлый (2032) (3000*600*38-0U)</v>
          </cell>
          <cell r="EB138" t="str">
            <v>СА2032-28/950</v>
          </cell>
          <cell r="EC138" t="str">
            <v>УГОЛ АНТАРЕС - Риголетто светлый (2032) (950*950*28)</v>
          </cell>
          <cell r="ED138" t="str">
            <v>СА2032-38/950</v>
          </cell>
          <cell r="EE138" t="str">
            <v>УГОЛ АНТАРЕС - Риголетто светлый (2032) (950*950*38)</v>
          </cell>
          <cell r="EF138" t="str">
            <v>СА2032-28/xxx/0U</v>
          </cell>
          <cell r="EG138" t="str">
            <v>Столешница АНТАРЕС без PF - Риголетто светлый (2032) (3000*xxx*28-0U)</v>
          </cell>
          <cell r="EH138" t="str">
            <v>СА2032-38/xxx/0U</v>
          </cell>
          <cell r="EI138" t="str">
            <v>Столешница АНТАРЕС без PF - Риголетто светлый (2032) (3000*xxx*38-0U)</v>
          </cell>
          <cell r="EJ138" t="str">
            <v>СА2032-28/xxx/1U</v>
          </cell>
          <cell r="EK138" t="str">
            <v>Столешница АНТАРЕС - Риголетто светлый (2032) (3000*xxx*28-1U)</v>
          </cell>
          <cell r="EL138" t="str">
            <v>СА2032-38/xxx/1U</v>
          </cell>
          <cell r="EM138" t="str">
            <v>Столешница АНТАРЕС - Риголетто светлый (2032) (3000*xxx*38-1U)</v>
          </cell>
          <cell r="EN138" t="str">
            <v>СА2032-28/xxx/2U</v>
          </cell>
          <cell r="EO138" t="str">
            <v>Столешница АНТАРЕС 2xPF- Риголетто светлый (2032) (3000*xxx*28-2U)</v>
          </cell>
          <cell r="EP138" t="str">
            <v>СА2032-38/xxx/2U</v>
          </cell>
          <cell r="EQ138" t="str">
            <v>Столешница АНТАРЕС 2xPF - Риголетто светлый (2032) (3000*xxx*38-2U)</v>
          </cell>
          <cell r="ER138" t="str">
            <v>СА2032-28/600/0U-2СТ</v>
          </cell>
          <cell r="ES138" t="str">
            <v>Столешница АНТАРЕС без PF - Риголетто светлый (2032) (3000*600*28-0U/2х) / пластик с 2-х сторон</v>
          </cell>
          <cell r="ET138" t="str">
            <v>СА2032-38/600/0U-2СТ</v>
          </cell>
          <cell r="EU138" t="str">
            <v>Столешница АНТАРЕС без PF - Риголетто светлый (2032) (3000*600*38-0U/2х) / пластик с 2-х сторон</v>
          </cell>
          <cell r="EV138" t="str">
            <v>СА2032-28/1200/0U-2СТ</v>
          </cell>
          <cell r="EW138" t="str">
            <v>Столешница АНТАРЕС без PF - Риголетто светлый (2032) (3000*1200*28-0U/2х) / пластик с 2-х сторон</v>
          </cell>
          <cell r="EX138" t="str">
            <v>СА2032-28/1200/0U-2СТ</v>
          </cell>
          <cell r="EY138" t="str">
            <v>Столешница АНТАРЕС без PF - Риголетто светлый (2032) (3000*1200*38-0U/2х) / пластик с 2-х сторон</v>
          </cell>
          <cell r="EZ138" t="str">
            <v>ФА2032-600/4</v>
          </cell>
          <cell r="FA138" t="str">
            <v>Пристенная панель АНТАРЕС - Риголетто светлый (2032) (3000*600*4)</v>
          </cell>
          <cell r="FB138" t="str">
            <v>752032-32/СК</v>
          </cell>
          <cell r="FC138" t="str">
            <v>Кромка АНТАРЕС - Риголетто светлый (2032) - 32 мм с/кл</v>
          </cell>
          <cell r="FD138" t="str">
            <v>752032-45/СК</v>
          </cell>
          <cell r="FE138" t="str">
            <v>Кромка АНТАРЕС - Риголетто светлый (2032) - 45 мм с/кл</v>
          </cell>
        </row>
        <row r="139">
          <cell r="DM139" t="str">
            <v>Риголетто темный (2033)</v>
          </cell>
          <cell r="DN139">
            <v>2033</v>
          </cell>
          <cell r="DO139">
            <v>1</v>
          </cell>
          <cell r="DP139" t="str">
            <v>Риголетто темный</v>
          </cell>
          <cell r="DQ139">
            <v>286</v>
          </cell>
          <cell r="DT139" t="str">
            <v>СА2033-28/600/1U</v>
          </cell>
          <cell r="DU139" t="str">
            <v>Столешница АНТАРЕС - Риголетто темный (2033) (3000*600*28-1U)</v>
          </cell>
          <cell r="DV139" t="str">
            <v>СА2033-38/600/1U</v>
          </cell>
          <cell r="DW139" t="str">
            <v>Столешница АНТАРЕС - Риголетто темный (2033) (3000*600*38-1U)</v>
          </cell>
          <cell r="DX139" t="str">
            <v>СА2033-28/600/0U</v>
          </cell>
          <cell r="DY139" t="str">
            <v>Столешница АНТАРЕС без PF - Риголетто темный (2033) (3000*600*28-0U)</v>
          </cell>
          <cell r="DZ139" t="str">
            <v>СА2033-38/600/0U</v>
          </cell>
          <cell r="EA139" t="str">
            <v>Столешница АНТАРЕС без PF - Риголетто темный (2033) (3000*600*38-0U)</v>
          </cell>
          <cell r="EB139" t="str">
            <v>СА2033-28/950</v>
          </cell>
          <cell r="EC139" t="str">
            <v>УГОЛ АНТАРЕС - Риголетто темный (2033) (950*950*28)</v>
          </cell>
          <cell r="ED139" t="str">
            <v>СА2033-38/950</v>
          </cell>
          <cell r="EE139" t="str">
            <v>УГОЛ АНТАРЕС - Риголетто темный (2033) (950*950*38)</v>
          </cell>
          <cell r="EF139" t="str">
            <v>СА2033-28/xxx/0U</v>
          </cell>
          <cell r="EG139" t="str">
            <v>Столешница АНТАРЕС без PF - Риголетто темный (2033) (3000*xxx*28-0U)</v>
          </cell>
          <cell r="EH139" t="str">
            <v>СА2033-38/xxx/0U</v>
          </cell>
          <cell r="EI139" t="str">
            <v>Столешница АНТАРЕС без PF - Риголетто темный (2033) (3000*xxx*38-0U)</v>
          </cell>
          <cell r="EJ139" t="str">
            <v>СА2033-28/xxx/1U</v>
          </cell>
          <cell r="EK139" t="str">
            <v>Столешница АНТАРЕС - Риголетто темный (2033) (3000*xxx*28-1U)</v>
          </cell>
          <cell r="EL139" t="str">
            <v>СА2033-38/xxx/1U</v>
          </cell>
          <cell r="EM139" t="str">
            <v>Столешница АНТАРЕС - Риголетто темный (2033) (3000*xxx*38-1U)</v>
          </cell>
          <cell r="EN139" t="str">
            <v>СА2033-28/xxx/2U</v>
          </cell>
          <cell r="EO139" t="str">
            <v>Столешница АНТАРЕС 2xPF- Риголетто темный (2033) (3000*xxx*28-2U)</v>
          </cell>
          <cell r="EP139" t="str">
            <v>СА2033-38/xxx/2U</v>
          </cell>
          <cell r="EQ139" t="str">
            <v>Столешница АНТАРЕС 2xPF - Риголетто темный (2033) (3000*xxx*38-2U)</v>
          </cell>
          <cell r="ER139" t="str">
            <v>СА2033-28/600/0U-2СТ</v>
          </cell>
          <cell r="ES139" t="str">
            <v>Столешница АНТАРЕС без PF - Риголетто темный (2033) (3000*600*28-0U/2х) / пластик с 2-х сторон</v>
          </cell>
          <cell r="ET139" t="str">
            <v>СА2033-38/600/0U-2СТ</v>
          </cell>
          <cell r="EU139" t="str">
            <v>Столешница АНТАРЕС без PF - Риголетто темный (2033) (3000*600*38-0U/2х) / пластик с 2-х сторон</v>
          </cell>
          <cell r="EV139" t="str">
            <v>СА2033-28/1200/0U-2СТ</v>
          </cell>
          <cell r="EW139" t="str">
            <v>Столешница АНТАРЕС без PF - Риголетто темный (2033) (3000*1200*28-0U/2х) / пластик с 2-х сторон</v>
          </cell>
          <cell r="EX139" t="str">
            <v>СА2033-28/1200/0U-2СТ</v>
          </cell>
          <cell r="EY139" t="str">
            <v>Столешница АНТАРЕС без PF - Риголетто темный (2033) (3000*1200*38-0U/2х) / пластик с 2-х сторон</v>
          </cell>
          <cell r="EZ139" t="str">
            <v>ФА2033-600/4</v>
          </cell>
          <cell r="FA139" t="str">
            <v>Пристенная панель АНТАРЕС - Риголетто темный (2033) (3000*600*4)</v>
          </cell>
          <cell r="FB139" t="str">
            <v>752033-32/СК</v>
          </cell>
          <cell r="FC139" t="str">
            <v>Кромка АНТАРЕС - Риголетто темный (2033) - 32 мм с/кл</v>
          </cell>
          <cell r="FD139" t="str">
            <v>752033-45/СК</v>
          </cell>
          <cell r="FE139" t="str">
            <v>Кромка АНТАРЕС - Риголетто темный (2033) - 45 мм с/кл</v>
          </cell>
        </row>
        <row r="140">
          <cell r="DM140" t="str">
            <v>Римский камень (2344/Pt)</v>
          </cell>
          <cell r="DN140" t="str">
            <v>2344/Pt</v>
          </cell>
          <cell r="DO140">
            <v>2</v>
          </cell>
          <cell r="DP140" t="str">
            <v>Римский камень</v>
          </cell>
          <cell r="DQ140">
            <v>1330</v>
          </cell>
          <cell r="DT140" t="str">
            <v>СА2344/Pt-28/600/1U</v>
          </cell>
          <cell r="DU140" t="str">
            <v>Столешница АНТАРЕС - Римский камень (2344/Pt) (3000*600*28-1U)</v>
          </cell>
          <cell r="DV140" t="str">
            <v>СА2344/Pt-38/600/1U</v>
          </cell>
          <cell r="DW140" t="str">
            <v>Столешница АНТАРЕС - Римский камень (2344/Pt) (3000*600*38-1U)</v>
          </cell>
          <cell r="DX140" t="str">
            <v>СА2344/Pt-28/600/0U</v>
          </cell>
          <cell r="DY140" t="str">
            <v>Столешница АНТАРЕС без PF - Римский камень (2344/Pt) (3000*600*28-0U)</v>
          </cell>
          <cell r="DZ140" t="str">
            <v>СА2344/Pt-38/600/0U</v>
          </cell>
          <cell r="EA140" t="str">
            <v>Столешница АНТАРЕС без PF - Римский камень (2344/Pt) (3000*600*38-0U)</v>
          </cell>
          <cell r="EB140" t="str">
            <v>СА2344/Pt-28/950</v>
          </cell>
          <cell r="EC140" t="str">
            <v>УГОЛ АНТАРЕС - Римский камень (2344/Pt) (950*950*28)</v>
          </cell>
          <cell r="ED140" t="str">
            <v>СА2344/Pt-38/950</v>
          </cell>
          <cell r="EE140" t="str">
            <v>УГОЛ АНТАРЕС - Римский камень (2344/Pt) (950*950*38)</v>
          </cell>
          <cell r="EF140" t="str">
            <v>СА2344/Pt-28/xxx/0U</v>
          </cell>
          <cell r="EG140" t="str">
            <v>Столешница АНТАРЕС без PF - Римский камень (2344/Pt) (3000*xxx*28-0U)</v>
          </cell>
          <cell r="EH140" t="str">
            <v>СА2344/Pt-38/xxx/0U</v>
          </cell>
          <cell r="EI140" t="str">
            <v>Столешница АНТАРЕС без PF - Римский камень (2344/Pt) (3000*xxx*38-0U)</v>
          </cell>
          <cell r="EJ140" t="str">
            <v>СА2344/Pt-28/xxx/1U</v>
          </cell>
          <cell r="EK140" t="str">
            <v>Столешница АНТАРЕС - Римский камень (2344/Pt) (3000*xxx*28-1U)</v>
          </cell>
          <cell r="EL140" t="str">
            <v>СА2344/Pt-38/xxx/1U</v>
          </cell>
          <cell r="EM140" t="str">
            <v>Столешница АНТАРЕС - Римский камень (2344/Pt) (3000*xxx*38-1U)</v>
          </cell>
          <cell r="EN140" t="str">
            <v>СА2344/Pt-28/xxx/2U</v>
          </cell>
          <cell r="EO140" t="str">
            <v>Столешница АНТАРЕС 2xPF- Римский камень (2344/Pt) (3000*xxx*28-2U)</v>
          </cell>
          <cell r="EP140" t="str">
            <v>СА2344/Pt-38/xxx/2U</v>
          </cell>
          <cell r="EQ140" t="str">
            <v>Столешница АНТАРЕС 2xPF - Римский камень (2344/Pt) (3000*xxx*38-2U)</v>
          </cell>
          <cell r="ER140" t="str">
            <v>СА2344/Pt-28/600/0U-2СТ</v>
          </cell>
          <cell r="ES140" t="str">
            <v>Столешница АНТАРЕС без PF - Римский камень (2344/Pt) (3000*600*28-0U/2х) / пластик с 2-х сторон</v>
          </cell>
          <cell r="ET140" t="str">
            <v>СА2344/Pt-38/600/0U-2СТ</v>
          </cell>
          <cell r="EU140" t="str">
            <v>Столешница АНТАРЕС без PF - Римский камень (2344/Pt) (3000*600*38-0U/2х) / пластик с 2-х сторон</v>
          </cell>
          <cell r="EV140" t="str">
            <v>СА2344/Pt-28/1200/0U-2СТ</v>
          </cell>
          <cell r="EW140" t="str">
            <v>Столешница АНТАРЕС без PF - Римский камень (2344/Pt) (3000*1200*28-0U/2х) / пластик с 2-х сторон</v>
          </cell>
          <cell r="EX140" t="str">
            <v>СА2344/Pt-28/1200/0U-2СТ</v>
          </cell>
          <cell r="EY140" t="str">
            <v>Столешница АНТАРЕС без PF - Римский камень (2344/Pt) (3000*1200*38-0U/2х) / пластик с 2-х сторон</v>
          </cell>
          <cell r="EZ140" t="str">
            <v>ФА2344/Pt-600/4</v>
          </cell>
          <cell r="FA140" t="str">
            <v>Пристенная панель АНТАРЕС - Римский камень (2344/Pt) (3000*600*4)</v>
          </cell>
          <cell r="FB140" t="str">
            <v>752344/Pt-32/СК</v>
          </cell>
          <cell r="FC140" t="str">
            <v>Кромка АНТАРЕС - Римский камень (2344/Pt) - 32 мм с/кл</v>
          </cell>
          <cell r="FD140" t="str">
            <v>752344/Pt-45/СК</v>
          </cell>
          <cell r="FE140" t="str">
            <v>Кромка АНТАРЕС - Римский камень (2344/Pt) - 45 мм с/кл</v>
          </cell>
        </row>
        <row r="141">
          <cell r="DM141" t="str">
            <v>Рочестер (5019/Pt)</v>
          </cell>
          <cell r="DN141" t="str">
            <v>5019/Pt</v>
          </cell>
          <cell r="DO141">
            <v>2</v>
          </cell>
          <cell r="DP141" t="str">
            <v>Рочестер</v>
          </cell>
          <cell r="DQ141">
            <v>1305</v>
          </cell>
          <cell r="DR141" t="str">
            <v>17/15019-М</v>
          </cell>
          <cell r="DT141" t="str">
            <v>СА5019/Pt-28/600/1U</v>
          </cell>
          <cell r="DU141" t="str">
            <v>Столешница АНТАРЕС - Рочестер (5019/Pt) (3000*600*28-1U)</v>
          </cell>
          <cell r="DV141" t="str">
            <v>СА5019/Pt-38/600/1U</v>
          </cell>
          <cell r="DW141" t="str">
            <v>Столешница АНТАРЕС - Рочестер (5019/Pt) (3000*600*38-1U)</v>
          </cell>
          <cell r="DX141" t="str">
            <v>СА5019/Pt-28/600/0U</v>
          </cell>
          <cell r="DY141" t="str">
            <v>Столешница АНТАРЕС без PF - Рочестер (5019/Pt) (3000*600*28-0U)</v>
          </cell>
          <cell r="DZ141" t="str">
            <v>СА5019/Pt-38/600/0U</v>
          </cell>
          <cell r="EA141" t="str">
            <v>Столешница АНТАРЕС без PF - Рочестер (5019/Pt) (3000*600*38-0U)</v>
          </cell>
          <cell r="EB141" t="str">
            <v>СА5019/Pt-28/950</v>
          </cell>
          <cell r="EC141" t="str">
            <v>УГОЛ АНТАРЕС - Рочестер (5019/Pt) (950*950*28)</v>
          </cell>
          <cell r="ED141" t="str">
            <v>СА5019/Pt-38/950</v>
          </cell>
          <cell r="EE141" t="str">
            <v>УГОЛ АНТАРЕС - Рочестер (5019/Pt) (950*950*38)</v>
          </cell>
          <cell r="EF141" t="str">
            <v>СА5019/Pt-28/xxx/0U</v>
          </cell>
          <cell r="EG141" t="str">
            <v>Столешница АНТАРЕС без PF - Рочестер (5019/Pt) (3000*xxx*28-0U)</v>
          </cell>
          <cell r="EH141" t="str">
            <v>СА5019/Pt-38/xxx/0U</v>
          </cell>
          <cell r="EI141" t="str">
            <v>Столешница АНТАРЕС без PF - Рочестер (5019/Pt) (3000*xxx*38-0U)</v>
          </cell>
          <cell r="EJ141" t="str">
            <v>СА5019/Pt-28/xxx/1U</v>
          </cell>
          <cell r="EK141" t="str">
            <v>Столешница АНТАРЕС - Рочестер (5019/Pt) (3000*xxx*28-1U)</v>
          </cell>
          <cell r="EL141" t="str">
            <v>СА5019/Pt-38/xxx/1U</v>
          </cell>
          <cell r="EM141" t="str">
            <v>Столешница АНТАРЕС - Рочестер (5019/Pt) (3000*xxx*38-1U)</v>
          </cell>
          <cell r="EN141" t="str">
            <v>СА5019/Pt-28/xxx/2U</v>
          </cell>
          <cell r="EO141" t="str">
            <v>Столешница АНТАРЕС 2xPF- Рочестер (5019/Pt) (3000*xxx*28-2U)</v>
          </cell>
          <cell r="EP141" t="str">
            <v>СА5019/Pt-38/xxx/2U</v>
          </cell>
          <cell r="EQ141" t="str">
            <v>Столешница АНТАРЕС 2xPF - Рочестер (5019/Pt) (3000*xxx*38-2U)</v>
          </cell>
          <cell r="ER141" t="str">
            <v>СА5019/Pt-28/600/0U-2СТ</v>
          </cell>
          <cell r="ES141" t="str">
            <v>Столешница АНТАРЕС без PF - Рочестер (5019/Pt) (3000*600*28-0U/2х) / пластик с 2-х сторон</v>
          </cell>
          <cell r="ET141" t="str">
            <v>СА5019/Pt-38/600/0U-2СТ</v>
          </cell>
          <cell r="EU141" t="str">
            <v>Столешница АНТАРЕС без PF - Рочестер (5019/Pt) (3000*600*38-0U/2х) / пластик с 2-х сторон</v>
          </cell>
          <cell r="EV141" t="str">
            <v>СА5019/Pt-28/1200/0U-2СТ</v>
          </cell>
          <cell r="EW141" t="str">
            <v>Столешница АНТАРЕС без PF - Рочестер (5019/Pt) (3000*1200*28-0U/2х) / пластик с 2-х сторон</v>
          </cell>
          <cell r="EX141" t="str">
            <v>СА5019/Pt-28/1200/0U-2СТ</v>
          </cell>
          <cell r="EY141" t="str">
            <v>Столешница АНТАРЕС без PF - Рочестер (5019/Pt) (3000*1200*38-0U/2х) / пластик с 2-х сторон</v>
          </cell>
          <cell r="EZ141" t="str">
            <v>ФА5019/Pt-600/4</v>
          </cell>
          <cell r="FA141" t="str">
            <v>Пристенная панель АНТАРЕС - Рочестер (5019/Pt) (3000*600*4)</v>
          </cell>
          <cell r="FB141" t="str">
            <v>755019/Pt-32/СК</v>
          </cell>
          <cell r="FC141" t="str">
            <v>Кромка АНТАРЕС - Рочестер (5019/Pt) - 32 мм с/кл</v>
          </cell>
          <cell r="FD141" t="str">
            <v>755019/Pt-45/СК</v>
          </cell>
          <cell r="FE141" t="str">
            <v>Кромка АНТАРЕС - Рочестер (5019/Pt) - 45 мм с/кл</v>
          </cell>
        </row>
        <row r="142">
          <cell r="DM142" t="str">
            <v>Севильская олива светлая (3213/P)</v>
          </cell>
          <cell r="DN142" t="str">
            <v>3213/P</v>
          </cell>
          <cell r="DO142">
            <v>2</v>
          </cell>
          <cell r="DP142" t="str">
            <v>Севильская олива светлая</v>
          </cell>
          <cell r="DQ142">
            <v>1388</v>
          </cell>
          <cell r="DR142" t="str">
            <v>17/13213-М</v>
          </cell>
          <cell r="DT142" t="str">
            <v>СА3213/P-28/600/1U</v>
          </cell>
          <cell r="DU142" t="str">
            <v>Столешница АНТАРЕС - Севильская олива светлая (3213/P) (3000*600*28-1U)</v>
          </cell>
          <cell r="DV142" t="str">
            <v>СА3213/P-38/600/1U</v>
          </cell>
          <cell r="DW142" t="str">
            <v>Столешница АНТАРЕС - Севильская олива светлая (3213/P) (3000*600*38-1U)</v>
          </cell>
          <cell r="DX142" t="str">
            <v>СА3213/P-28/600/0U</v>
          </cell>
          <cell r="DY142" t="str">
            <v>Столешница АНТАРЕС без PF - Севильская олива светлая (3213/P) (3000*600*28-0U)</v>
          </cell>
          <cell r="DZ142" t="str">
            <v>СА3213/P-38/600/0U</v>
          </cell>
          <cell r="EA142" t="str">
            <v>Столешница АНТАРЕС без PF - Севильская олива светлая (3213/P) (3000*600*38-0U)</v>
          </cell>
          <cell r="EB142" t="str">
            <v>СА3213/P-28/950</v>
          </cell>
          <cell r="EC142" t="str">
            <v>УГОЛ АНТАРЕС - Севильская олива светлая (3213/P) (950*950*28)</v>
          </cell>
          <cell r="ED142" t="str">
            <v>СА3213/P-38/950</v>
          </cell>
          <cell r="EE142" t="str">
            <v>УГОЛ АНТАРЕС - Севильская олива светлая (3213/P) (950*950*38)</v>
          </cell>
          <cell r="EF142" t="str">
            <v>СА3213/P-28/xxx/0U</v>
          </cell>
          <cell r="EG142" t="str">
            <v>Столешница АНТАРЕС без PF - Севильская олива светлая (3213/P) (3000*xxx*28-0U)</v>
          </cell>
          <cell r="EH142" t="str">
            <v>СА3213/P-38/xxx/0U</v>
          </cell>
          <cell r="EI142" t="str">
            <v>Столешница АНТАРЕС без PF - Севильская олива светлая (3213/P) (3000*xxx*38-0U)</v>
          </cell>
          <cell r="EJ142" t="str">
            <v>СА3213/P-28/xxx/1U</v>
          </cell>
          <cell r="EK142" t="str">
            <v>Столешница АНТАРЕС - Севильская олива светлая (3213/P) (3000*xxx*28-1U)</v>
          </cell>
          <cell r="EL142" t="str">
            <v>СА3213/P-38/xxx/1U</v>
          </cell>
          <cell r="EM142" t="str">
            <v>Столешница АНТАРЕС - Севильская олива светлая (3213/P) (3000*xxx*38-1U)</v>
          </cell>
          <cell r="EN142" t="str">
            <v>СА3213/P-28/xxx/2U</v>
          </cell>
          <cell r="EO142" t="str">
            <v>Столешница АНТАРЕС 2xPF- Севильская олива светлая (3213/P) (3000*xxx*28-2U)</v>
          </cell>
          <cell r="EP142" t="str">
            <v>СА3213/P-38/xxx/2U</v>
          </cell>
          <cell r="EQ142" t="str">
            <v>Столешница АНТАРЕС 2xPF - Севильская олива светлая (3213/P) (3000*xxx*38-2U)</v>
          </cell>
          <cell r="ER142" t="str">
            <v>СА3213/P-28/600/0U-2СТ</v>
          </cell>
          <cell r="ES142" t="str">
            <v>Столешница АНТАРЕС без PF - Севильская олива светлая (3213/P) (3000*600*28-0U/2х) / пластик с 2-х сторон</v>
          </cell>
          <cell r="ET142" t="str">
            <v>СА3213/P-38/600/0U-2СТ</v>
          </cell>
          <cell r="EU142" t="str">
            <v>Столешница АНТАРЕС без PF - Севильская олива светлая (3213/P) (3000*600*38-0U/2х) / пластик с 2-х сторон</v>
          </cell>
          <cell r="EV142" t="str">
            <v>СА3213/P-28/1200/0U-2СТ</v>
          </cell>
          <cell r="EW142" t="str">
            <v>Столешница АНТАРЕС без PF - Севильская олива светлая (3213/P) (3000*1200*28-0U/2х) / пластик с 2-х сторон</v>
          </cell>
          <cell r="EX142" t="str">
            <v>СА3213/P-28/1200/0U-2СТ</v>
          </cell>
          <cell r="EY142" t="str">
            <v>Столешница АНТАРЕС без PF - Севильская олива светлая (3213/P) (3000*1200*38-0U/2х) / пластик с 2-х сторон</v>
          </cell>
          <cell r="EZ142" t="str">
            <v>ФА3213/P-600/4</v>
          </cell>
          <cell r="FA142" t="str">
            <v>Пристенная панель АНТАРЕС - Севильская олива светлая (3213/P) (3000*600*4)</v>
          </cell>
          <cell r="FB142" t="str">
            <v>753213/P-32/СК</v>
          </cell>
          <cell r="FC142" t="str">
            <v>Кромка АНТАРЕС - Севильская олива светлая (3213/P) - 32 мм с/кл</v>
          </cell>
          <cell r="FD142" t="str">
            <v>753213/P-45/СК</v>
          </cell>
          <cell r="FE142" t="str">
            <v>Кромка АНТАРЕС - Севильская олива светлая (3213/P) - 45 мм с/кл</v>
          </cell>
        </row>
        <row r="143">
          <cell r="DM143" t="str">
            <v>Семолина бежевая (Берилл бежевый) (3042)</v>
          </cell>
          <cell r="DN143">
            <v>3042</v>
          </cell>
          <cell r="DO143">
            <v>1</v>
          </cell>
          <cell r="DP143" t="str">
            <v>Семолина бежевая (Берилл бежевый)</v>
          </cell>
          <cell r="DQ143">
            <v>1231</v>
          </cell>
          <cell r="DR143" t="str">
            <v>17/13042-М</v>
          </cell>
          <cell r="DT143" t="str">
            <v>СА3042-28/600/1U</v>
          </cell>
          <cell r="DU143" t="str">
            <v>Столешница АНТАРЕС - Семолина бежевая (Берилл бежевый) (3042) (3000*600*28-1U)</v>
          </cell>
          <cell r="DV143" t="str">
            <v>СА3042-38/600/1U</v>
          </cell>
          <cell r="DW143" t="str">
            <v>Столешница АНТАРЕС - Семолина бежевая (Берилл бежевый) (3042) (3000*600*38-1U)</v>
          </cell>
          <cell r="DX143" t="str">
            <v>СА3042-28/600/0U</v>
          </cell>
          <cell r="DY143" t="str">
            <v>Столешница АНТАРЕС без PF - Семолина бежевая (Берилл бежевый) (3042) (3000*600*28-0U)</v>
          </cell>
          <cell r="DZ143" t="str">
            <v>СА3042-38/600/0U</v>
          </cell>
          <cell r="EA143" t="str">
            <v>Столешница АНТАРЕС без PF - Семолина бежевая (Берилл бежевый) (3042) (3000*600*38-0U)</v>
          </cell>
          <cell r="EB143" t="str">
            <v>СА3042-28/950</v>
          </cell>
          <cell r="EC143" t="str">
            <v>УГОЛ АНТАРЕС - Семолина бежевая (Берилл бежевый) (3042) (950*950*28)</v>
          </cell>
          <cell r="ED143" t="str">
            <v>СА3042-38/950</v>
          </cell>
          <cell r="EE143" t="str">
            <v>УГОЛ АНТАРЕС - Семолина бежевая (Берилл бежевый) (3042) (950*950*38)</v>
          </cell>
          <cell r="EF143" t="str">
            <v>СА3042-28/xxx/0U</v>
          </cell>
          <cell r="EG143" t="str">
            <v>Столешница АНТАРЕС без PF - Семолина бежевая (Берилл бежевый) (3042) (3000*xxx*28-0U)</v>
          </cell>
          <cell r="EH143" t="str">
            <v>СА3042-38/xxx/0U</v>
          </cell>
          <cell r="EI143" t="str">
            <v>Столешница АНТАРЕС без PF - Семолина бежевая (Берилл бежевый) (3042) (3000*xxx*38-0U)</v>
          </cell>
          <cell r="EJ143" t="str">
            <v>СА3042-28/xxx/1U</v>
          </cell>
          <cell r="EK143" t="str">
            <v>Столешница АНТАРЕС - Семолина бежевая (Берилл бежевый) (3042) (3000*xxx*28-1U)</v>
          </cell>
          <cell r="EL143" t="str">
            <v>СА3042-38/xxx/1U</v>
          </cell>
          <cell r="EM143" t="str">
            <v>Столешница АНТАРЕС - Семолина бежевая (Берилл бежевый) (3042) (3000*xxx*38-1U)</v>
          </cell>
          <cell r="EN143" t="str">
            <v>СА3042-28/xxx/2U</v>
          </cell>
          <cell r="EO143" t="str">
            <v>Столешница АНТАРЕС 2xPF- Семолина бежевая (Берилл бежевый) (3042) (3000*xxx*28-2U)</v>
          </cell>
          <cell r="EP143" t="str">
            <v>СА3042-38/xxx/2U</v>
          </cell>
          <cell r="EQ143" t="str">
            <v>Столешница АНТАРЕС 2xPF - Семолина бежевая (Берилл бежевый) (3042) (3000*xxx*38-2U)</v>
          </cell>
          <cell r="ER143" t="str">
            <v>СА3042-28/600/0U-2СТ</v>
          </cell>
          <cell r="ES143" t="str">
            <v>Столешница АНТАРЕС без PF - Семолина бежевая (Берилл бежевый) (3042) (3000*600*28-0U/2х) / пластик с 2-х сторон</v>
          </cell>
          <cell r="ET143" t="str">
            <v>СА3042-38/600/0U-2СТ</v>
          </cell>
          <cell r="EU143" t="str">
            <v>Столешница АНТАРЕС без PF - Семолина бежевая (Берилл бежевый) (3042) (3000*600*38-0U/2х) / пластик с 2-х сторон</v>
          </cell>
          <cell r="EV143" t="str">
            <v>СА3042-28/1200/0U-2СТ</v>
          </cell>
          <cell r="EW143" t="str">
            <v>Столешница АНТАРЕС без PF - Семолина бежевая (Берилл бежевый) (3042) (3000*1200*28-0U/2х) / пластик с 2-х сторон</v>
          </cell>
          <cell r="EX143" t="str">
            <v>СА3042-28/1200/0U-2СТ</v>
          </cell>
          <cell r="EY143" t="str">
            <v>Столешница АНТАРЕС без PF - Семолина бежевая (Берилл бежевый) (3042) (3000*1200*38-0U/2х) / пластик с 2-х сторон</v>
          </cell>
          <cell r="EZ143" t="str">
            <v>ФА3042-600/4</v>
          </cell>
          <cell r="FA143" t="str">
            <v>Пристенная панель АНТАРЕС - Семолина бежевая (Берилл бежевый) (3042) (3000*600*4)</v>
          </cell>
          <cell r="FB143" t="str">
            <v>753042-32/СК</v>
          </cell>
          <cell r="FC143" t="str">
            <v>Кромка АНТАРЕС - Семолина бежевая (Берилл бежевый) (3042) - 32 мм с/кл</v>
          </cell>
          <cell r="FD143" t="str">
            <v>753042-45/СК</v>
          </cell>
          <cell r="FE143" t="str">
            <v>Кромка АНТАРЕС - Семолина бежевая (Берилл бежевый) (3042) - 45 мм с/кл</v>
          </cell>
        </row>
        <row r="144">
          <cell r="DM144" t="str">
            <v>Семолина бежевая Глянец (2236/1)</v>
          </cell>
          <cell r="DN144" t="str">
            <v>2236/1</v>
          </cell>
          <cell r="DO144">
            <v>3</v>
          </cell>
          <cell r="DP144" t="str">
            <v>Семолина бежевая Глянец</v>
          </cell>
          <cell r="DQ144">
            <v>1231</v>
          </cell>
          <cell r="DT144" t="str">
            <v>СА2236/1-28/600/1U</v>
          </cell>
          <cell r="DU144" t="str">
            <v>Столешница АНТАРЕС - Семолина бежевая Глянец (2236/1) (3000*600*28-1U)</v>
          </cell>
          <cell r="DV144" t="str">
            <v>СА2236/1-38/600/1U</v>
          </cell>
          <cell r="DW144" t="str">
            <v>Столешница АНТАРЕС - Семолина бежевая Глянец (2236/1) (3000*600*38-1U)</v>
          </cell>
          <cell r="DX144" t="str">
            <v>СА2236/1-28/600/0U</v>
          </cell>
          <cell r="DY144" t="str">
            <v>Столешница АНТАРЕС без PF - Семолина бежевая Глянец (2236/1) (3000*600*28-0U)</v>
          </cell>
          <cell r="DZ144" t="str">
            <v>СА2236/1-38/600/0U</v>
          </cell>
          <cell r="EA144" t="str">
            <v>Столешница АНТАРЕС без PF - Семолина бежевая Глянец (2236/1) (3000*600*38-0U)</v>
          </cell>
          <cell r="EB144" t="str">
            <v>СА2236/1-28/950</v>
          </cell>
          <cell r="EC144" t="str">
            <v>УГОЛ АНТАРЕС - Семолина бежевая Глянец (2236/1) (950*950*28)</v>
          </cell>
          <cell r="ED144" t="str">
            <v>СА2236/1-38/950</v>
          </cell>
          <cell r="EE144" t="str">
            <v>УГОЛ АНТАРЕС - Семолина бежевая Глянец (2236/1) (950*950*38)</v>
          </cell>
          <cell r="EF144" t="str">
            <v>СА2236/1-28/xxx/0U</v>
          </cell>
          <cell r="EG144" t="str">
            <v>Столешница АНТАРЕС без PF - Семолина бежевая Глянец (2236/1) (3000*xxx*28-0U)</v>
          </cell>
          <cell r="EH144" t="str">
            <v>СА2236/1-38/xxx/0U</v>
          </cell>
          <cell r="EI144" t="str">
            <v>Столешница АНТАРЕС без PF - Семолина бежевая Глянец (2236/1) (3000*xxx*38-0U)</v>
          </cell>
          <cell r="EJ144" t="str">
            <v>СА2236/1-28/xxx/1U</v>
          </cell>
          <cell r="EK144" t="str">
            <v>Столешница АНТАРЕС - Семолина бежевая Глянец (2236/1) (3000*xxx*28-1U)</v>
          </cell>
          <cell r="EL144" t="str">
            <v>СА2236/1-38/xxx/1U</v>
          </cell>
          <cell r="EM144" t="str">
            <v>Столешница АНТАРЕС - Семолина бежевая Глянец (2236/1) (3000*xxx*38-1U)</v>
          </cell>
          <cell r="EN144" t="str">
            <v>СА2236/1-28/xxx/2U</v>
          </cell>
          <cell r="EO144" t="str">
            <v>Столешница АНТАРЕС 2xPF- Семолина бежевая Глянец (2236/1) (3000*xxx*28-2U)</v>
          </cell>
          <cell r="EP144" t="str">
            <v>СА2236/1-38/xxx/2U</v>
          </cell>
          <cell r="EQ144" t="str">
            <v>Столешница АНТАРЕС 2xPF - Семолина бежевая Глянец (2236/1) (3000*xxx*38-2U)</v>
          </cell>
          <cell r="ER144" t="str">
            <v>СА2236/1-28/600/0U-2СТ</v>
          </cell>
          <cell r="ES144" t="str">
            <v>Столешница АНТАРЕС без PF - Семолина бежевая Глянец (2236/1) (3000*600*28-0U/2х) / пластик с 2-х сторон</v>
          </cell>
          <cell r="ET144" t="str">
            <v>СА2236/1-38/600/0U-2СТ</v>
          </cell>
          <cell r="EU144" t="str">
            <v>Столешница АНТАРЕС без PF - Семолина бежевая Глянец (2236/1) (3000*600*38-0U/2х) / пластик с 2-х сторон</v>
          </cell>
          <cell r="EV144" t="str">
            <v>СА2236/1-28/1200/0U-2СТ</v>
          </cell>
          <cell r="EW144" t="str">
            <v>Столешница АНТАРЕС без PF - Семолина бежевая Глянец (2236/1) (3000*1200*28-0U/2х) / пластик с 2-х сторон</v>
          </cell>
          <cell r="EX144" t="str">
            <v>СА2236/1-28/1200/0U-2СТ</v>
          </cell>
          <cell r="EY144" t="str">
            <v>Столешница АНТАРЕС без PF - Семолина бежевая Глянец (2236/1) (3000*1200*38-0U/2х) / пластик с 2-х сторон</v>
          </cell>
          <cell r="EZ144" t="str">
            <v>ФА2236/1-600/4</v>
          </cell>
          <cell r="FA144" t="str">
            <v>Пристенная панель АНТАРЕС - Семолина бежевая Глянец (2236/1) (3000*600*4)</v>
          </cell>
          <cell r="FB144" t="str">
            <v>752236/1-32/СК</v>
          </cell>
          <cell r="FC144" t="str">
            <v>Кромка АНТАРЕС - Семолина бежевая Глянец (2236/1) - 32 мм с/кл</v>
          </cell>
          <cell r="FD144" t="str">
            <v>752236/1-45/СК</v>
          </cell>
          <cell r="FE144" t="str">
            <v>Кромка АНТАРЕС - Семолина бежевая Глянец (2236/1) - 45 мм с/кл</v>
          </cell>
        </row>
        <row r="145">
          <cell r="DM145" t="str">
            <v>Семолина карамельная (2237/6)</v>
          </cell>
          <cell r="DN145" t="str">
            <v>2237/6</v>
          </cell>
          <cell r="DO145">
            <v>2</v>
          </cell>
          <cell r="DP145" t="str">
            <v>Семолина карамельная</v>
          </cell>
          <cell r="DQ145">
            <v>1344</v>
          </cell>
          <cell r="DT145" t="str">
            <v>СА2237/6-28/600/1U</v>
          </cell>
          <cell r="DU145" t="str">
            <v>Столешница АНТАРЕС - Семолина карамельная (2237/6) (3000*600*28-1U)</v>
          </cell>
          <cell r="DV145" t="str">
            <v>СА2237/6-38/600/1U</v>
          </cell>
          <cell r="DW145" t="str">
            <v>Столешница АНТАРЕС - Семолина карамельная (2237/6) (3000*600*38-1U)</v>
          </cell>
          <cell r="DX145" t="str">
            <v>СА2237/6-28/600/0U</v>
          </cell>
          <cell r="DY145" t="str">
            <v>Столешница АНТАРЕС без PF - Семолина карамельная (2237/6) (3000*600*28-0U)</v>
          </cell>
          <cell r="DZ145" t="str">
            <v>СА2237/6-38/600/0U</v>
          </cell>
          <cell r="EA145" t="str">
            <v>Столешница АНТАРЕС без PF - Семолина карамельная (2237/6) (3000*600*38-0U)</v>
          </cell>
          <cell r="EB145" t="str">
            <v>СА2237/6-28/950</v>
          </cell>
          <cell r="EC145" t="str">
            <v>УГОЛ АНТАРЕС - Семолина карамельная (2237/6) (950*950*28)</v>
          </cell>
          <cell r="ED145" t="str">
            <v>СА2237/6-38/950</v>
          </cell>
          <cell r="EE145" t="str">
            <v>УГОЛ АНТАРЕС - Семолина карамельная (2237/6) (950*950*38)</v>
          </cell>
          <cell r="EF145" t="str">
            <v>СА2237/6-28/xxx/0U</v>
          </cell>
          <cell r="EG145" t="str">
            <v>Столешница АНТАРЕС без PF - Семолина карамельная (2237/6) (3000*xxx*28-0U)</v>
          </cell>
          <cell r="EH145" t="str">
            <v>СА2237/6-38/xxx/0U</v>
          </cell>
          <cell r="EI145" t="str">
            <v>Столешница АНТАРЕС без PF - Семолина карамельная (2237/6) (3000*xxx*38-0U)</v>
          </cell>
          <cell r="EJ145" t="str">
            <v>СА2237/6-28/xxx/1U</v>
          </cell>
          <cell r="EK145" t="str">
            <v>Столешница АНТАРЕС - Семолина карамельная (2237/6) (3000*xxx*28-1U)</v>
          </cell>
          <cell r="EL145" t="str">
            <v>СА2237/6-38/xxx/1U</v>
          </cell>
          <cell r="EM145" t="str">
            <v>Столешница АНТАРЕС - Семолина карамельная (2237/6) (3000*xxx*38-1U)</v>
          </cell>
          <cell r="EN145" t="str">
            <v>СА2237/6-28/xxx/2U</v>
          </cell>
          <cell r="EO145" t="str">
            <v>Столешница АНТАРЕС 2xPF- Семолина карамельная (2237/6) (3000*xxx*28-2U)</v>
          </cell>
          <cell r="EP145" t="str">
            <v>СА2237/6-38/xxx/2U</v>
          </cell>
          <cell r="EQ145" t="str">
            <v>Столешница АНТАРЕС 2xPF - Семолина карамельная (2237/6) (3000*xxx*38-2U)</v>
          </cell>
          <cell r="ER145" t="str">
            <v>СА2237/6-28/600/0U-2СТ</v>
          </cell>
          <cell r="ES145" t="str">
            <v>Столешница АНТАРЕС без PF - Семолина карамельная (2237/6) (3000*600*28-0U/2х) / пластик с 2-х сторон</v>
          </cell>
          <cell r="ET145" t="str">
            <v>СА2237/6-38/600/0U-2СТ</v>
          </cell>
          <cell r="EU145" t="str">
            <v>Столешница АНТАРЕС без PF - Семолина карамельная (2237/6) (3000*600*38-0U/2х) / пластик с 2-х сторон</v>
          </cell>
          <cell r="EV145" t="str">
            <v>СА2237/6-28/1200/0U-2СТ</v>
          </cell>
          <cell r="EW145" t="str">
            <v>Столешница АНТАРЕС без PF - Семолина карамельная (2237/6) (3000*1200*28-0U/2х) / пластик с 2-х сторон</v>
          </cell>
          <cell r="EX145" t="str">
            <v>СА2237/6-28/1200/0U-2СТ</v>
          </cell>
          <cell r="EY145" t="str">
            <v>Столешница АНТАРЕС без PF - Семолина карамельная (2237/6) (3000*1200*38-0U/2х) / пластик с 2-х сторон</v>
          </cell>
          <cell r="EZ145" t="str">
            <v>ФА2237/6-600/4</v>
          </cell>
          <cell r="FA145" t="str">
            <v>Пристенная панель АНТАРЕС - Семолина карамельная (2237/6) (3000*600*4)</v>
          </cell>
          <cell r="FB145" t="str">
            <v>752237/6-32/СК</v>
          </cell>
          <cell r="FC145" t="str">
            <v>Кромка АНТАРЕС - Семолина карамельная (2237/6) - 32 мм с/кл</v>
          </cell>
          <cell r="FD145" t="str">
            <v>752237/6-45/СК</v>
          </cell>
          <cell r="FE145" t="str">
            <v>Кромка АНТАРЕС - Семолина карамельная (2237/6) - 45 мм с/кл</v>
          </cell>
        </row>
        <row r="146">
          <cell r="DM146" t="str">
            <v>Семолина серая (3043)</v>
          </cell>
          <cell r="DN146">
            <v>3043</v>
          </cell>
          <cell r="DO146">
            <v>1</v>
          </cell>
          <cell r="DP146" t="str">
            <v>Семолина серая</v>
          </cell>
          <cell r="DQ146">
            <v>1239</v>
          </cell>
          <cell r="DT146" t="str">
            <v>СА3043-28/600/1U</v>
          </cell>
          <cell r="DU146" t="str">
            <v>Столешница АНТАРЕС - Семолина серая (3043) (3000*600*28-1U)</v>
          </cell>
          <cell r="DV146" t="str">
            <v>СА3043-38/600/1U</v>
          </cell>
          <cell r="DW146" t="str">
            <v>Столешница АНТАРЕС - Семолина серая (3043) (3000*600*38-1U)</v>
          </cell>
          <cell r="DX146" t="str">
            <v>СА3043-28/600/0U</v>
          </cell>
          <cell r="DY146" t="str">
            <v>Столешница АНТАРЕС без PF - Семолина серая (3043) (3000*600*28-0U)</v>
          </cell>
          <cell r="DZ146" t="str">
            <v>СА3043-38/600/0U</v>
          </cell>
          <cell r="EA146" t="str">
            <v>Столешница АНТАРЕС без PF - Семолина серая (3043) (3000*600*38-0U)</v>
          </cell>
          <cell r="EB146" t="str">
            <v>СА3043-28/950</v>
          </cell>
          <cell r="EC146" t="str">
            <v>УГОЛ АНТАРЕС - Семолина серая (3043) (950*950*28)</v>
          </cell>
          <cell r="ED146" t="str">
            <v>СА3043-38/950</v>
          </cell>
          <cell r="EE146" t="str">
            <v>УГОЛ АНТАРЕС - Семолина серая (3043) (950*950*38)</v>
          </cell>
          <cell r="EF146" t="str">
            <v>СА3043-28/xxx/0U</v>
          </cell>
          <cell r="EG146" t="str">
            <v>Столешница АНТАРЕС без PF - Семолина серая (3043) (3000*xxx*28-0U)</v>
          </cell>
          <cell r="EH146" t="str">
            <v>СА3043-38/xxx/0U</v>
          </cell>
          <cell r="EI146" t="str">
            <v>Столешница АНТАРЕС без PF - Семолина серая (3043) (3000*xxx*38-0U)</v>
          </cell>
          <cell r="EJ146" t="str">
            <v>СА3043-28/xxx/1U</v>
          </cell>
          <cell r="EK146" t="str">
            <v>Столешница АНТАРЕС - Семолина серая (3043) (3000*xxx*28-1U)</v>
          </cell>
          <cell r="EL146" t="str">
            <v>СА3043-38/xxx/1U</v>
          </cell>
          <cell r="EM146" t="str">
            <v>Столешница АНТАРЕС - Семолина серая (3043) (3000*xxx*38-1U)</v>
          </cell>
          <cell r="EN146" t="str">
            <v>СА3043-28/xxx/2U</v>
          </cell>
          <cell r="EO146" t="str">
            <v>Столешница АНТАРЕС 2xPF- Семолина серая (3043) (3000*xxx*28-2U)</v>
          </cell>
          <cell r="EP146" t="str">
            <v>СА3043-38/xxx/2U</v>
          </cell>
          <cell r="EQ146" t="str">
            <v>Столешница АНТАРЕС 2xPF - Семолина серая (3043) (3000*xxx*38-2U)</v>
          </cell>
          <cell r="ER146" t="str">
            <v>СА3043-28/600/0U-2СТ</v>
          </cell>
          <cell r="ES146" t="str">
            <v>Столешница АНТАРЕС без PF - Семолина серая (3043) (3000*600*28-0U/2х) / пластик с 2-х сторон</v>
          </cell>
          <cell r="ET146" t="str">
            <v>СА3043-38/600/0U-2СТ</v>
          </cell>
          <cell r="EU146" t="str">
            <v>Столешница АНТАРЕС без PF - Семолина серая (3043) (3000*600*38-0U/2х) / пластик с 2-х сторон</v>
          </cell>
          <cell r="EV146" t="str">
            <v>СА3043-28/1200/0U-2СТ</v>
          </cell>
          <cell r="EW146" t="str">
            <v>Столешница АНТАРЕС без PF - Семолина серая (3043) (3000*1200*28-0U/2х) / пластик с 2-х сторон</v>
          </cell>
          <cell r="EX146" t="str">
            <v>СА3043-28/1200/0U-2СТ</v>
          </cell>
          <cell r="EY146" t="str">
            <v>Столешница АНТАРЕС без PF - Семолина серая (3043) (3000*1200*38-0U/2х) / пластик с 2-х сторон</v>
          </cell>
          <cell r="EZ146" t="str">
            <v>ФА3043-600/4</v>
          </cell>
          <cell r="FA146" t="str">
            <v>Пристенная панель АНТАРЕС - Семолина серая (3043) (3000*600*4)</v>
          </cell>
          <cell r="FB146" t="str">
            <v>753043-32/СК</v>
          </cell>
          <cell r="FC146" t="str">
            <v>Кромка АНТАРЕС - Семолина серая (3043) - 32 мм с/кл</v>
          </cell>
          <cell r="FD146" t="str">
            <v>753043-45/СК</v>
          </cell>
          <cell r="FE146" t="str">
            <v>Кромка АНТАРЕС - Семолина серая (3043) - 45 мм с/кл</v>
          </cell>
        </row>
        <row r="147">
          <cell r="DM147" t="str">
            <v>Серый (1014)</v>
          </cell>
          <cell r="DN147">
            <v>1014</v>
          </cell>
          <cell r="DO147">
            <v>1</v>
          </cell>
          <cell r="DP147" t="str">
            <v>Серый</v>
          </cell>
          <cell r="DQ147">
            <v>820</v>
          </cell>
          <cell r="DT147" t="str">
            <v>СА1014-28/600/1U</v>
          </cell>
          <cell r="DU147" t="str">
            <v>Столешница АНТАРЕС - Серый (1014) (3000*600*28-1U)</v>
          </cell>
          <cell r="DV147" t="str">
            <v>СА1014-38/600/1U</v>
          </cell>
          <cell r="DW147" t="str">
            <v>Столешница АНТАРЕС - Серый (1014) (3000*600*38-1U)</v>
          </cell>
          <cell r="DX147" t="str">
            <v>СА1014-28/600/0U</v>
          </cell>
          <cell r="DY147" t="str">
            <v>Столешница АНТАРЕС без PF - Серый (1014) (3000*600*28-0U)</v>
          </cell>
          <cell r="DZ147" t="str">
            <v>СА1014-38/600/0U</v>
          </cell>
          <cell r="EA147" t="str">
            <v>Столешница АНТАРЕС без PF - Серый (1014) (3000*600*38-0U)</v>
          </cell>
          <cell r="EB147" t="str">
            <v>СА1014-28/950</v>
          </cell>
          <cell r="EC147" t="str">
            <v>УГОЛ АНТАРЕС - Серый (1014) (950*950*28)</v>
          </cell>
          <cell r="ED147" t="str">
            <v>СА1014-38/950</v>
          </cell>
          <cell r="EE147" t="str">
            <v>УГОЛ АНТАРЕС - Серый (1014) (950*950*38)</v>
          </cell>
          <cell r="EF147" t="str">
            <v>СА1014-28/xxx/0U</v>
          </cell>
          <cell r="EG147" t="str">
            <v>Столешница АНТАРЕС без PF - Серый (1014) (3000*xxx*28-0U)</v>
          </cell>
          <cell r="EH147" t="str">
            <v>СА1014-38/xxx/0U</v>
          </cell>
          <cell r="EI147" t="str">
            <v>Столешница АНТАРЕС без PF - Серый (1014) (3000*xxx*38-0U)</v>
          </cell>
          <cell r="EJ147" t="str">
            <v>СА1014-28/xxx/1U</v>
          </cell>
          <cell r="EK147" t="str">
            <v>Столешница АНТАРЕС - Серый (1014) (3000*xxx*28-1U)</v>
          </cell>
          <cell r="EL147" t="str">
            <v>СА1014-38/xxx/1U</v>
          </cell>
          <cell r="EM147" t="str">
            <v>Столешница АНТАРЕС - Серый (1014) (3000*xxx*38-1U)</v>
          </cell>
          <cell r="EN147" t="str">
            <v>СА1014-28/xxx/2U</v>
          </cell>
          <cell r="EO147" t="str">
            <v>Столешница АНТАРЕС 2xPF- Серый (1014) (3000*xxx*28-2U)</v>
          </cell>
          <cell r="EP147" t="str">
            <v>СА1014-38/xxx/2U</v>
          </cell>
          <cell r="EQ147" t="str">
            <v>Столешница АНТАРЕС 2xPF - Серый (1014) (3000*xxx*38-2U)</v>
          </cell>
          <cell r="ER147" t="str">
            <v>СА1014-28/600/0U-2СТ</v>
          </cell>
          <cell r="ES147" t="str">
            <v>Столешница АНТАРЕС без PF - Серый (1014) (3000*600*28-0U/2х) / пластик с 2-х сторон</v>
          </cell>
          <cell r="ET147" t="str">
            <v>СА1014-38/600/0U-2СТ</v>
          </cell>
          <cell r="EU147" t="str">
            <v>Столешница АНТАРЕС без PF - Серый (1014) (3000*600*38-0U/2х) / пластик с 2-х сторон</v>
          </cell>
          <cell r="EV147" t="str">
            <v>СА1014-28/1200/0U-2СТ</v>
          </cell>
          <cell r="EW147" t="str">
            <v>Столешница АНТАРЕС без PF - Серый (1014) (3000*1200*28-0U/2х) / пластик с 2-х сторон</v>
          </cell>
          <cell r="EX147" t="str">
            <v>СА1014-28/1200/0U-2СТ</v>
          </cell>
          <cell r="EY147" t="str">
            <v>Столешница АНТАРЕС без PF - Серый (1014) (3000*1200*38-0U/2х) / пластик с 2-х сторон</v>
          </cell>
          <cell r="EZ147" t="str">
            <v>ФА1014-600/4</v>
          </cell>
          <cell r="FA147" t="str">
            <v>Пристенная панель АНТАРЕС - Серый (1014) (3000*600*4)</v>
          </cell>
          <cell r="FB147" t="str">
            <v>751014-32/СК</v>
          </cell>
          <cell r="FC147" t="str">
            <v>Кромка АНТАРЕС - Серый (1014) - 32 мм с/кл</v>
          </cell>
          <cell r="FD147" t="str">
            <v>751014-45/СК</v>
          </cell>
          <cell r="FE147" t="str">
            <v>Кромка АНТАРЕС - Серый (1014) - 45 мм с/кл</v>
          </cell>
        </row>
        <row r="148">
          <cell r="DM148" t="str">
            <v>Сонора ИНЕЙ  (717)</v>
          </cell>
          <cell r="DN148">
            <v>717</v>
          </cell>
          <cell r="DO148">
            <v>2</v>
          </cell>
          <cell r="DP148" t="str">
            <v xml:space="preserve">Сонора ИНЕЙ </v>
          </cell>
          <cell r="DQ148">
            <v>154</v>
          </cell>
          <cell r="DT148" t="str">
            <v>СА717-28/600/1U</v>
          </cell>
          <cell r="DU148" t="str">
            <v>Столешница АНТАРЕС - Сонора ИНЕЙ  (717) (3000*600*28-1U)</v>
          </cell>
          <cell r="DV148" t="str">
            <v>СА717-38/600/1U</v>
          </cell>
          <cell r="DW148" t="str">
            <v>Столешница АНТАРЕС - Сонора ИНЕЙ  (717) (3000*600*38-1U)</v>
          </cell>
          <cell r="DX148" t="str">
            <v>СА717-28/600/0U</v>
          </cell>
          <cell r="DY148" t="str">
            <v>Столешница АНТАРЕС без PF - Сонора ИНЕЙ  (717) (3000*600*28-0U)</v>
          </cell>
          <cell r="DZ148" t="str">
            <v>СА717-38/600/0U</v>
          </cell>
          <cell r="EA148" t="str">
            <v>Столешница АНТАРЕС без PF - Сонора ИНЕЙ  (717) (3000*600*38-0U)</v>
          </cell>
          <cell r="EB148" t="str">
            <v>СА717-28/950</v>
          </cell>
          <cell r="EC148" t="str">
            <v>УГОЛ АНТАРЕС - Сонора ИНЕЙ  (717) (950*950*28)</v>
          </cell>
          <cell r="ED148" t="str">
            <v>СА717-38/950</v>
          </cell>
          <cell r="EE148" t="str">
            <v>УГОЛ АНТАРЕС - Сонора ИНЕЙ  (717) (950*950*38)</v>
          </cell>
          <cell r="EF148" t="str">
            <v>СА717-28/xxx/0U</v>
          </cell>
          <cell r="EG148" t="str">
            <v>Столешница АНТАРЕС без PF - Сонора ИНЕЙ  (717) (3000*xxx*28-0U)</v>
          </cell>
          <cell r="EH148" t="str">
            <v>СА717-38/xxx/0U</v>
          </cell>
          <cell r="EI148" t="str">
            <v>Столешница АНТАРЕС без PF - Сонора ИНЕЙ  (717) (3000*xxx*38-0U)</v>
          </cell>
          <cell r="EJ148" t="str">
            <v>СА717-28/xxx/1U</v>
          </cell>
          <cell r="EK148" t="str">
            <v>Столешница АНТАРЕС - Сонора ИНЕЙ  (717) (3000*xxx*28-1U)</v>
          </cell>
          <cell r="EL148" t="str">
            <v>СА717-38/xxx/1U</v>
          </cell>
          <cell r="EM148" t="str">
            <v>Столешница АНТАРЕС - Сонора ИНЕЙ  (717) (3000*xxx*38-1U)</v>
          </cell>
          <cell r="EN148" t="str">
            <v>СА717-28/xxx/2U</v>
          </cell>
          <cell r="EO148" t="str">
            <v>Столешница АНТАРЕС 2xPF- Сонора ИНЕЙ  (717) (3000*xxx*28-2U)</v>
          </cell>
          <cell r="EP148" t="str">
            <v>СА717-38/xxx/2U</v>
          </cell>
          <cell r="EQ148" t="str">
            <v>Столешница АНТАРЕС 2xPF - Сонора ИНЕЙ  (717) (3000*xxx*38-2U)</v>
          </cell>
          <cell r="ER148" t="str">
            <v>СА717-28/600/0U-2СТ</v>
          </cell>
          <cell r="ES148" t="str">
            <v>Столешница АНТАРЕС без PF - Сонора ИНЕЙ  (717) (3000*600*28-0U/2х) / пластик с 2-х сторон</v>
          </cell>
          <cell r="ET148" t="str">
            <v>СА717-38/600/0U-2СТ</v>
          </cell>
          <cell r="EU148" t="str">
            <v>Столешница АНТАРЕС без PF - Сонора ИНЕЙ  (717) (3000*600*38-0U/2х) / пластик с 2-х сторон</v>
          </cell>
          <cell r="EV148" t="str">
            <v>СА717-28/1200/0U-2СТ</v>
          </cell>
          <cell r="EW148" t="str">
            <v>Столешница АНТАРЕС без PF - Сонора ИНЕЙ  (717) (3000*1200*28-0U/2х) / пластик с 2-х сторон</v>
          </cell>
          <cell r="EX148" t="str">
            <v>СА717-28/1200/0U-2СТ</v>
          </cell>
          <cell r="EY148" t="str">
            <v>Столешница АНТАРЕС без PF - Сонора ИНЕЙ  (717) (3000*1200*38-0U/2х) / пластик с 2-х сторон</v>
          </cell>
          <cell r="EZ148" t="str">
            <v>ФА717-600/4</v>
          </cell>
          <cell r="FA148" t="str">
            <v>Пристенная панель АНТАРЕС - Сонора ИНЕЙ  (717) (3000*600*4)</v>
          </cell>
          <cell r="FB148" t="str">
            <v>75717-32/СК</v>
          </cell>
          <cell r="FC148" t="str">
            <v>Кромка АНТАРЕС - Сонора ИНЕЙ  (717) - 32 мм с/кл</v>
          </cell>
          <cell r="FD148" t="str">
            <v>75717-45/СК</v>
          </cell>
          <cell r="FE148" t="str">
            <v>Кромка АНТАРЕС - Сонора ИНЕЙ  (717) - 45 мм с/кл</v>
          </cell>
        </row>
        <row r="149">
          <cell r="DM149" t="str">
            <v>Сосна Монрепо  (522)</v>
          </cell>
          <cell r="DN149">
            <v>522</v>
          </cell>
          <cell r="DO149">
            <v>2</v>
          </cell>
          <cell r="DP149" t="str">
            <v xml:space="preserve">Сосна Монрепо </v>
          </cell>
          <cell r="DQ149">
            <v>153</v>
          </cell>
          <cell r="DR149" t="str">
            <v>17/10522-М</v>
          </cell>
          <cell r="DT149" t="str">
            <v>СА522-28/600/1U</v>
          </cell>
          <cell r="DU149" t="str">
            <v>Столешница АНТАРЕС - Сосна Монрепо  (522) (3000*600*28-1U)</v>
          </cell>
          <cell r="DV149" t="str">
            <v>СА522-38/600/1U</v>
          </cell>
          <cell r="DW149" t="str">
            <v>Столешница АНТАРЕС - Сосна Монрепо  (522) (3000*600*38-1U)</v>
          </cell>
          <cell r="DX149" t="str">
            <v>СА522-28/600/0U</v>
          </cell>
          <cell r="DY149" t="str">
            <v>Столешница АНТАРЕС без PF - Сосна Монрепо  (522) (3000*600*28-0U)</v>
          </cell>
          <cell r="DZ149" t="str">
            <v>СА522-38/600/0U</v>
          </cell>
          <cell r="EA149" t="str">
            <v>Столешница АНТАРЕС без PF - Сосна Монрепо  (522) (3000*600*38-0U)</v>
          </cell>
          <cell r="EB149" t="str">
            <v>СА522-28/950</v>
          </cell>
          <cell r="EC149" t="str">
            <v>УГОЛ АНТАРЕС - Сосна Монрепо  (522) (950*950*28)</v>
          </cell>
          <cell r="ED149" t="str">
            <v>СА522-38/950</v>
          </cell>
          <cell r="EE149" t="str">
            <v>УГОЛ АНТАРЕС - Сосна Монрепо  (522) (950*950*38)</v>
          </cell>
          <cell r="EF149" t="str">
            <v>СА522-28/xxx/0U</v>
          </cell>
          <cell r="EG149" t="str">
            <v>Столешница АНТАРЕС без PF - Сосна Монрепо  (522) (3000*xxx*28-0U)</v>
          </cell>
          <cell r="EH149" t="str">
            <v>СА522-38/xxx/0U</v>
          </cell>
          <cell r="EI149" t="str">
            <v>Столешница АНТАРЕС без PF - Сосна Монрепо  (522) (3000*xxx*38-0U)</v>
          </cell>
          <cell r="EJ149" t="str">
            <v>СА522-28/xxx/1U</v>
          </cell>
          <cell r="EK149" t="str">
            <v>Столешница АНТАРЕС - Сосна Монрепо  (522) (3000*xxx*28-1U)</v>
          </cell>
          <cell r="EL149" t="str">
            <v>СА522-38/xxx/1U</v>
          </cell>
          <cell r="EM149" t="str">
            <v>Столешница АНТАРЕС - Сосна Монрепо  (522) (3000*xxx*38-1U)</v>
          </cell>
          <cell r="EN149" t="str">
            <v>СА522-28/xxx/2U</v>
          </cell>
          <cell r="EO149" t="str">
            <v>Столешница АНТАРЕС 2xPF- Сосна Монрепо  (522) (3000*xxx*28-2U)</v>
          </cell>
          <cell r="EP149" t="str">
            <v>СА522-38/xxx/2U</v>
          </cell>
          <cell r="EQ149" t="str">
            <v>Столешница АНТАРЕС 2xPF - Сосна Монрепо  (522) (3000*xxx*38-2U)</v>
          </cell>
          <cell r="ER149" t="str">
            <v>СА522-28/600/0U-2СТ</v>
          </cell>
          <cell r="ES149" t="str">
            <v>Столешница АНТАРЕС без PF - Сосна Монрепо  (522) (3000*600*28-0U/2х) / пластик с 2-х сторон</v>
          </cell>
          <cell r="ET149" t="str">
            <v>СА522-38/600/0U-2СТ</v>
          </cell>
          <cell r="EU149" t="str">
            <v>Столешница АНТАРЕС без PF - Сосна Монрепо  (522) (3000*600*38-0U/2х) / пластик с 2-х сторон</v>
          </cell>
          <cell r="EV149" t="str">
            <v>СА522-28/1200/0U-2СТ</v>
          </cell>
          <cell r="EW149" t="str">
            <v>Столешница АНТАРЕС без PF - Сосна Монрепо  (522) (3000*1200*28-0U/2х) / пластик с 2-х сторон</v>
          </cell>
          <cell r="EX149" t="str">
            <v>СА522-28/1200/0U-2СТ</v>
          </cell>
          <cell r="EY149" t="str">
            <v>Столешница АНТАРЕС без PF - Сосна Монрепо  (522) (3000*1200*38-0U/2х) / пластик с 2-х сторон</v>
          </cell>
          <cell r="EZ149" t="str">
            <v>ФА522-600/4</v>
          </cell>
          <cell r="FA149" t="str">
            <v>Пристенная панель АНТАРЕС - Сосна Монрепо  (522) (3000*600*4)</v>
          </cell>
          <cell r="FB149" t="str">
            <v>75522-32/СК</v>
          </cell>
          <cell r="FC149" t="str">
            <v>Кромка АНТАРЕС - Сосна Монрепо  (522) - 32 мм с/кл</v>
          </cell>
          <cell r="FD149" t="str">
            <v>75522-45/СК</v>
          </cell>
          <cell r="FE149" t="str">
            <v>Кромка АНТАРЕС - Сосна Монрепо  (522) - 45 мм с/кл</v>
          </cell>
        </row>
        <row r="150">
          <cell r="DM150" t="str">
            <v>Сосна Пандероса (2057)</v>
          </cell>
          <cell r="DN150">
            <v>2057</v>
          </cell>
          <cell r="DO150">
            <v>2</v>
          </cell>
          <cell r="DP150" t="str">
            <v>Сосна Пандероса</v>
          </cell>
          <cell r="DQ150">
            <v>1420</v>
          </cell>
          <cell r="DT150" t="str">
            <v>СА2057-28/600/1U</v>
          </cell>
          <cell r="DU150" t="str">
            <v>Столешница АНТАРЕС - Сосна Пандероса (2057) (3000*600*28-1U)</v>
          </cell>
          <cell r="DV150" t="str">
            <v>СА2057-38/600/1U</v>
          </cell>
          <cell r="DW150" t="str">
            <v>Столешница АНТАРЕС - Сосна Пандероса (2057) (3000*600*38-1U)</v>
          </cell>
          <cell r="DX150" t="str">
            <v>СА2057-28/600/0U</v>
          </cell>
          <cell r="DY150" t="str">
            <v>Столешница АНТАРЕС без PF - Сосна Пандероса (2057) (3000*600*28-0U)</v>
          </cell>
          <cell r="DZ150" t="str">
            <v>СА2057-38/600/0U</v>
          </cell>
          <cell r="EA150" t="str">
            <v>Столешница АНТАРЕС без PF - Сосна Пандероса (2057) (3000*600*38-0U)</v>
          </cell>
          <cell r="EB150" t="str">
            <v>СА2057-28/950</v>
          </cell>
          <cell r="EC150" t="str">
            <v>УГОЛ АНТАРЕС - Сосна Пандероса (2057) (950*950*28)</v>
          </cell>
          <cell r="ED150" t="str">
            <v>СА2057-38/950</v>
          </cell>
          <cell r="EE150" t="str">
            <v>УГОЛ АНТАРЕС - Сосна Пандероса (2057) (950*950*38)</v>
          </cell>
          <cell r="EF150" t="str">
            <v>СА2057-28/xxx/0U</v>
          </cell>
          <cell r="EG150" t="str">
            <v>Столешница АНТАРЕС без PF - Сосна Пандероса (2057) (3000*xxx*28-0U)</v>
          </cell>
          <cell r="EH150" t="str">
            <v>СА2057-38/xxx/0U</v>
          </cell>
          <cell r="EI150" t="str">
            <v>Столешница АНТАРЕС без PF - Сосна Пандероса (2057) (3000*xxx*38-0U)</v>
          </cell>
          <cell r="EJ150" t="str">
            <v>СА2057-28/xxx/1U</v>
          </cell>
          <cell r="EK150" t="str">
            <v>Столешница АНТАРЕС - Сосна Пандероса (2057) (3000*xxx*28-1U)</v>
          </cell>
          <cell r="EL150" t="str">
            <v>СА2057-38/xxx/1U</v>
          </cell>
          <cell r="EM150" t="str">
            <v>Столешница АНТАРЕС - Сосна Пандероса (2057) (3000*xxx*38-1U)</v>
          </cell>
          <cell r="EN150" t="str">
            <v>СА2057-28/xxx/2U</v>
          </cell>
          <cell r="EO150" t="str">
            <v>Столешница АНТАРЕС 2xPF- Сосна Пандероса (2057) (3000*xxx*28-2U)</v>
          </cell>
          <cell r="EP150" t="str">
            <v>СА2057-38/xxx/2U</v>
          </cell>
          <cell r="EQ150" t="str">
            <v>Столешница АНТАРЕС 2xPF - Сосна Пандероса (2057) (3000*xxx*38-2U)</v>
          </cell>
          <cell r="ER150" t="str">
            <v>СА2057-28/600/0U-2СТ</v>
          </cell>
          <cell r="ES150" t="str">
            <v>Столешница АНТАРЕС без PF - Сосна Пандероса (2057) (3000*600*28-0U/2х) / пластик с 2-х сторон</v>
          </cell>
          <cell r="ET150" t="str">
            <v>СА2057-38/600/0U-2СТ</v>
          </cell>
          <cell r="EU150" t="str">
            <v>Столешница АНТАРЕС без PF - Сосна Пандероса (2057) (3000*600*38-0U/2х) / пластик с 2-х сторон</v>
          </cell>
          <cell r="EV150" t="str">
            <v>СА2057-28/1200/0U-2СТ</v>
          </cell>
          <cell r="EW150" t="str">
            <v>Столешница АНТАРЕС без PF - Сосна Пандероса (2057) (3000*1200*28-0U/2х) / пластик с 2-х сторон</v>
          </cell>
          <cell r="EX150" t="str">
            <v>СА2057-28/1200/0U-2СТ</v>
          </cell>
          <cell r="EY150" t="str">
            <v>Столешница АНТАРЕС без PF - Сосна Пандероса (2057) (3000*1200*38-0U/2х) / пластик с 2-х сторон</v>
          </cell>
          <cell r="EZ150" t="str">
            <v>ФА2057-600/4</v>
          </cell>
          <cell r="FA150" t="str">
            <v>Пристенная панель АНТАРЕС - Сосна Пандероса (2057) (3000*600*4)</v>
          </cell>
          <cell r="FB150" t="str">
            <v>752057-32/СК</v>
          </cell>
          <cell r="FC150" t="str">
            <v>Кромка АНТАРЕС - Сосна Пандероса (2057) - 32 мм с/кл</v>
          </cell>
          <cell r="FD150" t="str">
            <v>752057-45/СК</v>
          </cell>
          <cell r="FE150" t="str">
            <v>Кромка АНТАРЕС - Сосна Пандероса (2057) - 45 мм с/кл</v>
          </cell>
        </row>
        <row r="151">
          <cell r="DM151" t="str">
            <v>Таксус (2053)</v>
          </cell>
          <cell r="DN151">
            <v>2053</v>
          </cell>
          <cell r="DO151">
            <v>2</v>
          </cell>
          <cell r="DP151" t="str">
            <v>Таксус</v>
          </cell>
          <cell r="DQ151">
            <v>1386</v>
          </cell>
          <cell r="DR151" t="str">
            <v>17/12053-М</v>
          </cell>
          <cell r="DT151" t="str">
            <v>СА2053-28/600/1U</v>
          </cell>
          <cell r="DU151" t="str">
            <v>Столешница АНТАРЕС - Таксус (2053) (3000*600*28-1U)</v>
          </cell>
          <cell r="DV151" t="str">
            <v>СА2053-38/600/1U</v>
          </cell>
          <cell r="DW151" t="str">
            <v>Столешница АНТАРЕС - Таксус (2053) (3000*600*38-1U)</v>
          </cell>
          <cell r="DX151" t="str">
            <v>СА2053-28/600/0U</v>
          </cell>
          <cell r="DY151" t="str">
            <v>Столешница АНТАРЕС без PF - Таксус (2053) (3000*600*28-0U)</v>
          </cell>
          <cell r="DZ151" t="str">
            <v>СА2053-38/600/0U</v>
          </cell>
          <cell r="EA151" t="str">
            <v>Столешница АНТАРЕС без PF - Таксус (2053) (3000*600*38-0U)</v>
          </cell>
          <cell r="EB151" t="str">
            <v>СА2053-28/950</v>
          </cell>
          <cell r="EC151" t="str">
            <v>УГОЛ АНТАРЕС - Таксус (2053) (950*950*28)</v>
          </cell>
          <cell r="ED151" t="str">
            <v>СА2053-38/950</v>
          </cell>
          <cell r="EE151" t="str">
            <v>УГОЛ АНТАРЕС - Таксус (2053) (950*950*38)</v>
          </cell>
          <cell r="EF151" t="str">
            <v>СА2053-28/xxx/0U</v>
          </cell>
          <cell r="EG151" t="str">
            <v>Столешница АНТАРЕС без PF - Таксус (2053) (3000*xxx*28-0U)</v>
          </cell>
          <cell r="EH151" t="str">
            <v>СА2053-38/xxx/0U</v>
          </cell>
          <cell r="EI151" t="str">
            <v>Столешница АНТАРЕС без PF - Таксус (2053) (3000*xxx*38-0U)</v>
          </cell>
          <cell r="EJ151" t="str">
            <v>СА2053-28/xxx/1U</v>
          </cell>
          <cell r="EK151" t="str">
            <v>Столешница АНТАРЕС - Таксус (2053) (3000*xxx*28-1U)</v>
          </cell>
          <cell r="EL151" t="str">
            <v>СА2053-38/xxx/1U</v>
          </cell>
          <cell r="EM151" t="str">
            <v>Столешница АНТАРЕС - Таксус (2053) (3000*xxx*38-1U)</v>
          </cell>
          <cell r="EN151" t="str">
            <v>СА2053-28/xxx/2U</v>
          </cell>
          <cell r="EO151" t="str">
            <v>Столешница АНТАРЕС 2xPF- Таксус (2053) (3000*xxx*28-2U)</v>
          </cell>
          <cell r="EP151" t="str">
            <v>СА2053-38/xxx/2U</v>
          </cell>
          <cell r="EQ151" t="str">
            <v>Столешница АНТАРЕС 2xPF - Таксус (2053) (3000*xxx*38-2U)</v>
          </cell>
          <cell r="ER151" t="str">
            <v>СА2053-28/600/0U-2СТ</v>
          </cell>
          <cell r="ES151" t="str">
            <v>Столешница АНТАРЕС без PF - Таксус (2053) (3000*600*28-0U/2х) / пластик с 2-х сторон</v>
          </cell>
          <cell r="ET151" t="str">
            <v>СА2053-38/600/0U-2СТ</v>
          </cell>
          <cell r="EU151" t="str">
            <v>Столешница АНТАРЕС без PF - Таксус (2053) (3000*600*38-0U/2х) / пластик с 2-х сторон</v>
          </cell>
          <cell r="EV151" t="str">
            <v>СА2053-28/1200/0U-2СТ</v>
          </cell>
          <cell r="EW151" t="str">
            <v>Столешница АНТАРЕС без PF - Таксус (2053) (3000*1200*28-0U/2х) / пластик с 2-х сторон</v>
          </cell>
          <cell r="EX151" t="str">
            <v>СА2053-28/1200/0U-2СТ</v>
          </cell>
          <cell r="EY151" t="str">
            <v>Столешница АНТАРЕС без PF - Таксус (2053) (3000*1200*38-0U/2х) / пластик с 2-х сторон</v>
          </cell>
          <cell r="EZ151" t="str">
            <v>ФА2053-600/4</v>
          </cell>
          <cell r="FA151" t="str">
            <v>Пристенная панель АНТАРЕС - Таксус (2053) (3000*600*4)</v>
          </cell>
          <cell r="FB151" t="str">
            <v>752053-32/СК</v>
          </cell>
          <cell r="FC151" t="str">
            <v>Кромка АНТАРЕС - Таксус (2053) - 32 мм с/кл</v>
          </cell>
          <cell r="FD151" t="str">
            <v>752053-45/СК</v>
          </cell>
          <cell r="FE151" t="str">
            <v>Кромка АНТАРЕС - Таксус (2053) - 45 мм с/кл</v>
          </cell>
        </row>
        <row r="152">
          <cell r="DM152" t="str">
            <v>Таурус (4039)</v>
          </cell>
          <cell r="DN152">
            <v>4039</v>
          </cell>
          <cell r="DO152">
            <v>1</v>
          </cell>
          <cell r="DP152" t="str">
            <v>Таурус</v>
          </cell>
          <cell r="DQ152">
            <v>1288</v>
          </cell>
          <cell r="DR152" t="str">
            <v>17/14039-М</v>
          </cell>
          <cell r="DT152" t="str">
            <v>СА4039-28/600/1U</v>
          </cell>
          <cell r="DU152" t="str">
            <v>Столешница АНТАРЕС - Таурус (4039) (3000*600*28-1U)</v>
          </cell>
          <cell r="DV152" t="str">
            <v>СА4039-38/600/1U</v>
          </cell>
          <cell r="DW152" t="str">
            <v>Столешница АНТАРЕС - Таурус (4039) (3000*600*38-1U)</v>
          </cell>
          <cell r="DX152" t="str">
            <v>СА4039-28/600/0U</v>
          </cell>
          <cell r="DY152" t="str">
            <v>Столешница АНТАРЕС без PF - Таурус (4039) (3000*600*28-0U)</v>
          </cell>
          <cell r="DZ152" t="str">
            <v>СА4039-38/600/0U</v>
          </cell>
          <cell r="EA152" t="str">
            <v>Столешница АНТАРЕС без PF - Таурус (4039) (3000*600*38-0U)</v>
          </cell>
          <cell r="EB152" t="str">
            <v>СА4039-28/950</v>
          </cell>
          <cell r="EC152" t="str">
            <v>УГОЛ АНТАРЕС - Таурус (4039) (950*950*28)</v>
          </cell>
          <cell r="ED152" t="str">
            <v>СА4039-38/950</v>
          </cell>
          <cell r="EE152" t="str">
            <v>УГОЛ АНТАРЕС - Таурус (4039) (950*950*38)</v>
          </cell>
          <cell r="EF152" t="str">
            <v>СА4039-28/xxx/0U</v>
          </cell>
          <cell r="EG152" t="str">
            <v>Столешница АНТАРЕС без PF - Таурус (4039) (3000*xxx*28-0U)</v>
          </cell>
          <cell r="EH152" t="str">
            <v>СА4039-38/xxx/0U</v>
          </cell>
          <cell r="EI152" t="str">
            <v>Столешница АНТАРЕС без PF - Таурус (4039) (3000*xxx*38-0U)</v>
          </cell>
          <cell r="EJ152" t="str">
            <v>СА4039-28/xxx/1U</v>
          </cell>
          <cell r="EK152" t="str">
            <v>Столешница АНТАРЕС - Таурус (4039) (3000*xxx*28-1U)</v>
          </cell>
          <cell r="EL152" t="str">
            <v>СА4039-38/xxx/1U</v>
          </cell>
          <cell r="EM152" t="str">
            <v>Столешница АНТАРЕС - Таурус (4039) (3000*xxx*38-1U)</v>
          </cell>
          <cell r="EN152" t="str">
            <v>СА4039-28/xxx/2U</v>
          </cell>
          <cell r="EO152" t="str">
            <v>Столешница АНТАРЕС 2xPF- Таурус (4039) (3000*xxx*28-2U)</v>
          </cell>
          <cell r="EP152" t="str">
            <v>СА4039-38/xxx/2U</v>
          </cell>
          <cell r="EQ152" t="str">
            <v>Столешница АНТАРЕС 2xPF - Таурус (4039) (3000*xxx*38-2U)</v>
          </cell>
          <cell r="ER152" t="str">
            <v>СА4039-28/600/0U-2СТ</v>
          </cell>
          <cell r="ES152" t="str">
            <v>Столешница АНТАРЕС без PF - Таурус (4039) (3000*600*28-0U/2х) / пластик с 2-х сторон</v>
          </cell>
          <cell r="ET152" t="str">
            <v>СА4039-38/600/0U-2СТ</v>
          </cell>
          <cell r="EU152" t="str">
            <v>Столешница АНТАРЕС без PF - Таурус (4039) (3000*600*38-0U/2х) / пластик с 2-х сторон</v>
          </cell>
          <cell r="EV152" t="str">
            <v>СА4039-28/1200/0U-2СТ</v>
          </cell>
          <cell r="EW152" t="str">
            <v>Столешница АНТАРЕС без PF - Таурус (4039) (3000*1200*28-0U/2х) / пластик с 2-х сторон</v>
          </cell>
          <cell r="EX152" t="str">
            <v>СА4039-28/1200/0U-2СТ</v>
          </cell>
          <cell r="EY152" t="str">
            <v>Столешница АНТАРЕС без PF - Таурус (4039) (3000*1200*38-0U/2х) / пластик с 2-х сторон</v>
          </cell>
          <cell r="EZ152" t="str">
            <v>ФА4039-600/4</v>
          </cell>
          <cell r="FA152" t="str">
            <v>Пристенная панель АНТАРЕС - Таурус (4039) (3000*600*4)</v>
          </cell>
          <cell r="FB152" t="str">
            <v>754039-32/СК</v>
          </cell>
          <cell r="FC152" t="str">
            <v>Кромка АНТАРЕС - Таурус (4039) - 32 мм с/кл</v>
          </cell>
          <cell r="FD152" t="str">
            <v>754039-45/СК</v>
          </cell>
          <cell r="FE152" t="str">
            <v>Кромка АНТАРЕС - Таурус (4039) - 45 мм с/кл</v>
          </cell>
        </row>
        <row r="153">
          <cell r="DM153" t="str">
            <v>Терезина (4057)</v>
          </cell>
          <cell r="DN153">
            <v>4057</v>
          </cell>
          <cell r="DO153">
            <v>1</v>
          </cell>
          <cell r="DP153" t="str">
            <v>Терезина</v>
          </cell>
          <cell r="DQ153">
            <v>1323</v>
          </cell>
          <cell r="DT153" t="str">
            <v>СА4057-28/600/1U</v>
          </cell>
          <cell r="DU153" t="str">
            <v>Столешница АНТАРЕС - Терезина (4057) (3000*600*28-1U)</v>
          </cell>
          <cell r="DV153" t="str">
            <v>СА4057-38/600/1U</v>
          </cell>
          <cell r="DW153" t="str">
            <v>Столешница АНТАРЕС - Терезина (4057) (3000*600*38-1U)</v>
          </cell>
          <cell r="DX153" t="str">
            <v>СА4057-28/600/0U</v>
          </cell>
          <cell r="DY153" t="str">
            <v>Столешница АНТАРЕС без PF - Терезина (4057) (3000*600*28-0U)</v>
          </cell>
          <cell r="DZ153" t="str">
            <v>СА4057-38/600/0U</v>
          </cell>
          <cell r="EA153" t="str">
            <v>Столешница АНТАРЕС без PF - Терезина (4057) (3000*600*38-0U)</v>
          </cell>
          <cell r="EB153" t="str">
            <v>СА4057-28/950</v>
          </cell>
          <cell r="EC153" t="str">
            <v>УГОЛ АНТАРЕС - Терезина (4057) (950*950*28)</v>
          </cell>
          <cell r="ED153" t="str">
            <v>СА4057-38/950</v>
          </cell>
          <cell r="EE153" t="str">
            <v>УГОЛ АНТАРЕС - Терезина (4057) (950*950*38)</v>
          </cell>
          <cell r="EF153" t="str">
            <v>СА4057-28/xxx/0U</v>
          </cell>
          <cell r="EG153" t="str">
            <v>Столешница АНТАРЕС без PF - Терезина (4057) (3000*xxx*28-0U)</v>
          </cell>
          <cell r="EH153" t="str">
            <v>СА4057-38/xxx/0U</v>
          </cell>
          <cell r="EI153" t="str">
            <v>Столешница АНТАРЕС без PF - Терезина (4057) (3000*xxx*38-0U)</v>
          </cell>
          <cell r="EJ153" t="str">
            <v>СА4057-28/xxx/1U</v>
          </cell>
          <cell r="EK153" t="str">
            <v>Столешница АНТАРЕС - Терезина (4057) (3000*xxx*28-1U)</v>
          </cell>
          <cell r="EL153" t="str">
            <v>СА4057-38/xxx/1U</v>
          </cell>
          <cell r="EM153" t="str">
            <v>Столешница АНТАРЕС - Терезина (4057) (3000*xxx*38-1U)</v>
          </cell>
          <cell r="EN153" t="str">
            <v>СА4057-28/xxx/2U</v>
          </cell>
          <cell r="EO153" t="str">
            <v>Столешница АНТАРЕС 2xPF- Терезина (4057) (3000*xxx*28-2U)</v>
          </cell>
          <cell r="EP153" t="str">
            <v>СА4057-38/xxx/2U</v>
          </cell>
          <cell r="EQ153" t="str">
            <v>Столешница АНТАРЕС 2xPF - Терезина (4057) (3000*xxx*38-2U)</v>
          </cell>
          <cell r="ER153" t="str">
            <v>СА4057-28/600/0U-2СТ</v>
          </cell>
          <cell r="ES153" t="str">
            <v>Столешница АНТАРЕС без PF - Терезина (4057) (3000*600*28-0U/2х) / пластик с 2-х сторон</v>
          </cell>
          <cell r="ET153" t="str">
            <v>СА4057-38/600/0U-2СТ</v>
          </cell>
          <cell r="EU153" t="str">
            <v>Столешница АНТАРЕС без PF - Терезина (4057) (3000*600*38-0U/2х) / пластик с 2-х сторон</v>
          </cell>
          <cell r="EV153" t="str">
            <v>СА4057-28/1200/0U-2СТ</v>
          </cell>
          <cell r="EW153" t="str">
            <v>Столешница АНТАРЕС без PF - Терезина (4057) (3000*1200*28-0U/2х) / пластик с 2-х сторон</v>
          </cell>
          <cell r="EX153" t="str">
            <v>СА4057-28/1200/0U-2СТ</v>
          </cell>
          <cell r="EY153" t="str">
            <v>Столешница АНТАРЕС без PF - Терезина (4057) (3000*1200*38-0U/2х) / пластик с 2-х сторон</v>
          </cell>
          <cell r="EZ153" t="str">
            <v>ФА4057-600/4</v>
          </cell>
          <cell r="FA153" t="str">
            <v>Пристенная панель АНТАРЕС - Терезина (4057) (3000*600*4)</v>
          </cell>
          <cell r="FB153" t="str">
            <v>754057-32/СК</v>
          </cell>
          <cell r="FC153" t="str">
            <v>Кромка АНТАРЕС - Терезина (4057) - 32 мм с/кл</v>
          </cell>
          <cell r="FD153" t="str">
            <v>754057-45/СК</v>
          </cell>
          <cell r="FE153" t="str">
            <v>Кромка АНТАРЕС - Терезина (4057) - 45 мм с/кл</v>
          </cell>
        </row>
        <row r="154">
          <cell r="DM154" t="str">
            <v>Тиамат (Берилл Голубой) СУПЕРМАТ (702)</v>
          </cell>
          <cell r="DN154">
            <v>702</v>
          </cell>
          <cell r="DO154">
            <v>2</v>
          </cell>
          <cell r="DP154" t="str">
            <v>Тиамат (Берилл Голубой) СУПЕРМАТ</v>
          </cell>
          <cell r="DQ154">
            <v>1240</v>
          </cell>
          <cell r="DT154" t="str">
            <v>СА702-28/600/1U</v>
          </cell>
          <cell r="DU154" t="str">
            <v>Столешница АНТАРЕС - Тиамат (Берилл Голубой) СУПЕРМАТ (702) (3000*600*28-1U)</v>
          </cell>
          <cell r="DV154" t="str">
            <v>СА702-38/600/1U</v>
          </cell>
          <cell r="DW154" t="str">
            <v>Столешница АНТАРЕС - Тиамат (Берилл Голубой) СУПЕРМАТ (702) (3000*600*38-1U)</v>
          </cell>
          <cell r="DX154" t="str">
            <v>СА702-28/600/0U</v>
          </cell>
          <cell r="DY154" t="str">
            <v>Столешница АНТАРЕС без PF - Тиамат (Берилл Голубой) СУПЕРМАТ (702) (3000*600*28-0U)</v>
          </cell>
          <cell r="DZ154" t="str">
            <v>СА702-38/600/0U</v>
          </cell>
          <cell r="EA154" t="str">
            <v>Столешница АНТАРЕС без PF - Тиамат (Берилл Голубой) СУПЕРМАТ (702) (3000*600*38-0U)</v>
          </cell>
          <cell r="EB154" t="str">
            <v>СА702-28/950</v>
          </cell>
          <cell r="EC154" t="str">
            <v>УГОЛ АНТАРЕС - Тиамат (Берилл Голубой) СУПЕРМАТ (702) (950*950*28)</v>
          </cell>
          <cell r="ED154" t="str">
            <v>СА702-38/950</v>
          </cell>
          <cell r="EE154" t="str">
            <v>УГОЛ АНТАРЕС - Тиамат (Берилл Голубой) СУПЕРМАТ (702) (950*950*38)</v>
          </cell>
          <cell r="EF154" t="str">
            <v>СА702-28/xxx/0U</v>
          </cell>
          <cell r="EG154" t="str">
            <v>Столешница АНТАРЕС без PF - Тиамат (Берилл Голубой) СУПЕРМАТ (702) (3000*xxx*28-0U)</v>
          </cell>
          <cell r="EH154" t="str">
            <v>СА702-38/xxx/0U</v>
          </cell>
          <cell r="EI154" t="str">
            <v>Столешница АНТАРЕС без PF - Тиамат (Берилл Голубой) СУПЕРМАТ (702) (3000*xxx*38-0U)</v>
          </cell>
          <cell r="EJ154" t="str">
            <v>СА702-28/xxx/1U</v>
          </cell>
          <cell r="EK154" t="str">
            <v>Столешница АНТАРЕС - Тиамат (Берилл Голубой) СУПЕРМАТ (702) (3000*xxx*28-1U)</v>
          </cell>
          <cell r="EL154" t="str">
            <v>СА702-38/xxx/1U</v>
          </cell>
          <cell r="EM154" t="str">
            <v>Столешница АНТАРЕС - Тиамат (Берилл Голубой) СУПЕРМАТ (702) (3000*xxx*38-1U)</v>
          </cell>
          <cell r="EN154" t="str">
            <v>СА702-28/xxx/2U</v>
          </cell>
          <cell r="EO154" t="str">
            <v>Столешница АНТАРЕС 2xPF- Тиамат (Берилл Голубой) СУПЕРМАТ (702) (3000*xxx*28-2U)</v>
          </cell>
          <cell r="EP154" t="str">
            <v>СА702-38/xxx/2U</v>
          </cell>
          <cell r="EQ154" t="str">
            <v>Столешница АНТАРЕС 2xPF - Тиамат (Берилл Голубой) СУПЕРМАТ (702) (3000*xxx*38-2U)</v>
          </cell>
          <cell r="ER154" t="str">
            <v>СА702-28/600/0U-2СТ</v>
          </cell>
          <cell r="ES154" t="str">
            <v>Столешница АНТАРЕС без PF - Тиамат (Берилл Голубой) СУПЕРМАТ (702) (3000*600*28-0U/2х) / пластик с 2-х сторон</v>
          </cell>
          <cell r="ET154" t="str">
            <v>СА702-38/600/0U-2СТ</v>
          </cell>
          <cell r="EU154" t="str">
            <v>Столешница АНТАРЕС без PF - Тиамат (Берилл Голубой) СУПЕРМАТ (702) (3000*600*38-0U/2х) / пластик с 2-х сторон</v>
          </cell>
          <cell r="EV154" t="str">
            <v>СА702-28/1200/0U-2СТ</v>
          </cell>
          <cell r="EW154" t="str">
            <v>Столешница АНТАРЕС без PF - Тиамат (Берилл Голубой) СУПЕРМАТ (702) (3000*1200*28-0U/2х) / пластик с 2-х сторон</v>
          </cell>
          <cell r="EX154" t="str">
            <v>СА702-28/1200/0U-2СТ</v>
          </cell>
          <cell r="EY154" t="str">
            <v>Столешница АНТАРЕС без PF - Тиамат (Берилл Голубой) СУПЕРМАТ (702) (3000*1200*38-0U/2х) / пластик с 2-х сторон</v>
          </cell>
          <cell r="EZ154" t="str">
            <v>ФА702-600/4</v>
          </cell>
          <cell r="FA154" t="str">
            <v>Пристенная панель АНТАРЕС - Тиамат (Берилл Голубой) СУПЕРМАТ (702) (3000*600*4)</v>
          </cell>
          <cell r="FB154" t="str">
            <v>75702-32/СК</v>
          </cell>
          <cell r="FC154" t="str">
            <v>Кромка АНТАРЕС - Тиамат (Берилл Голубой) СУПЕРМАТ (702) - 32 мм с/кл</v>
          </cell>
          <cell r="FD154" t="str">
            <v>75702-45/СК</v>
          </cell>
          <cell r="FE154" t="str">
            <v>Кромка АНТАРЕС - Тиамат (Берилл Голубой) СУПЕРМАТ (702) - 45 мм с/кл</v>
          </cell>
        </row>
        <row r="155">
          <cell r="DM155" t="str">
            <v>Травертин римский (Слоновая кость) (3021)</v>
          </cell>
          <cell r="DN155">
            <v>3021</v>
          </cell>
          <cell r="DO155">
            <v>1</v>
          </cell>
          <cell r="DP155" t="str">
            <v>Травертин римский (Слоновая кость)</v>
          </cell>
          <cell r="DQ155">
            <v>1267</v>
          </cell>
          <cell r="DR155" t="str">
            <v>17/13021-М</v>
          </cell>
          <cell r="DT155" t="str">
            <v>СА3021-28/600/1U</v>
          </cell>
          <cell r="DU155" t="str">
            <v>Столешница АНТАРЕС - Травертин римский (Слоновая кость) (3021) (3000*600*28-1U)</v>
          </cell>
          <cell r="DV155" t="str">
            <v>СА3021-38/600/1U</v>
          </cell>
          <cell r="DW155" t="str">
            <v>Столешница АНТАРЕС - Травертин римский (Слоновая кость) (3021) (3000*600*38-1U)</v>
          </cell>
          <cell r="DX155" t="str">
            <v>СА3021-28/600/0U</v>
          </cell>
          <cell r="DY155" t="str">
            <v>Столешница АНТАРЕС без PF - Травертин римский (Слоновая кость) (3021) (3000*600*28-0U)</v>
          </cell>
          <cell r="DZ155" t="str">
            <v>СА3021-38/600/0U</v>
          </cell>
          <cell r="EA155" t="str">
            <v>Столешница АНТАРЕС без PF - Травертин римский (Слоновая кость) (3021) (3000*600*38-0U)</v>
          </cell>
          <cell r="EB155" t="str">
            <v>СА3021-28/950</v>
          </cell>
          <cell r="EC155" t="str">
            <v>УГОЛ АНТАРЕС - Травертин римский (Слоновая кость) (3021) (950*950*28)</v>
          </cell>
          <cell r="ED155" t="str">
            <v>СА3021-38/950</v>
          </cell>
          <cell r="EE155" t="str">
            <v>УГОЛ АНТАРЕС - Травертин римский (Слоновая кость) (3021) (950*950*38)</v>
          </cell>
          <cell r="EF155" t="str">
            <v>СА3021-28/xxx/0U</v>
          </cell>
          <cell r="EG155" t="str">
            <v>Столешница АНТАРЕС без PF - Травертин римский (Слоновая кость) (3021) (3000*xxx*28-0U)</v>
          </cell>
          <cell r="EH155" t="str">
            <v>СА3021-38/xxx/0U</v>
          </cell>
          <cell r="EI155" t="str">
            <v>Столешница АНТАРЕС без PF - Травертин римский (Слоновая кость) (3021) (3000*xxx*38-0U)</v>
          </cell>
          <cell r="EJ155" t="str">
            <v>СА3021-28/xxx/1U</v>
          </cell>
          <cell r="EK155" t="str">
            <v>Столешница АНТАРЕС - Травертин римский (Слоновая кость) (3021) (3000*xxx*28-1U)</v>
          </cell>
          <cell r="EL155" t="str">
            <v>СА3021-38/xxx/1U</v>
          </cell>
          <cell r="EM155" t="str">
            <v>Столешница АНТАРЕС - Травертин римский (Слоновая кость) (3021) (3000*xxx*38-1U)</v>
          </cell>
          <cell r="EN155" t="str">
            <v>СА3021-28/xxx/2U</v>
          </cell>
          <cell r="EO155" t="str">
            <v>Столешница АНТАРЕС 2xPF- Травертин римский (Слоновая кость) (3021) (3000*xxx*28-2U)</v>
          </cell>
          <cell r="EP155" t="str">
            <v>СА3021-38/xxx/2U</v>
          </cell>
          <cell r="EQ155" t="str">
            <v>Столешница АНТАРЕС 2xPF - Травертин римский (Слоновая кость) (3021) (3000*xxx*38-2U)</v>
          </cell>
          <cell r="ER155" t="str">
            <v>СА3021-28/600/0U-2СТ</v>
          </cell>
          <cell r="ES155" t="str">
            <v>Столешница АНТАРЕС без PF - Травертин римский (Слоновая кость) (3021) (3000*600*28-0U/2х) / пластик с 2-х сторон</v>
          </cell>
          <cell r="ET155" t="str">
            <v>СА3021-38/600/0U-2СТ</v>
          </cell>
          <cell r="EU155" t="str">
            <v>Столешница АНТАРЕС без PF - Травертин римский (Слоновая кость) (3021) (3000*600*38-0U/2х) / пластик с 2-х сторон</v>
          </cell>
          <cell r="EV155" t="str">
            <v>СА3021-28/1200/0U-2СТ</v>
          </cell>
          <cell r="EW155" t="str">
            <v>Столешница АНТАРЕС без PF - Травертин римский (Слоновая кость) (3021) (3000*1200*28-0U/2х) / пластик с 2-х сторон</v>
          </cell>
          <cell r="EX155" t="str">
            <v>СА3021-28/1200/0U-2СТ</v>
          </cell>
          <cell r="EY155" t="str">
            <v>Столешница АНТАРЕС без PF - Травертин римский (Слоновая кость) (3021) (3000*1200*38-0U/2х) / пластик с 2-х сторон</v>
          </cell>
          <cell r="EZ155" t="str">
            <v>ФА3021-600/4</v>
          </cell>
          <cell r="FA155" t="str">
            <v>Пристенная панель АНТАРЕС - Травертин римский (Слоновая кость) (3021) (3000*600*4)</v>
          </cell>
          <cell r="FB155" t="str">
            <v>753021-32/СК</v>
          </cell>
          <cell r="FC155" t="str">
            <v>Кромка АНТАРЕС - Травертин римский (Слоновая кость) (3021) - 32 мм с/кл</v>
          </cell>
          <cell r="FD155" t="str">
            <v>753021-45/СК</v>
          </cell>
          <cell r="FE155" t="str">
            <v>Кромка АНТАРЕС - Травертин римский (Слоновая кость) (3021) - 45 мм с/кл</v>
          </cell>
        </row>
        <row r="156">
          <cell r="DM156" t="str">
            <v>Трансильвания (2062)</v>
          </cell>
          <cell r="DN156">
            <v>2062</v>
          </cell>
          <cell r="DO156">
            <v>2</v>
          </cell>
          <cell r="DP156" t="str">
            <v>Трансильвания</v>
          </cell>
          <cell r="DQ156">
            <v>1268</v>
          </cell>
          <cell r="DT156" t="str">
            <v>СА2062-28/600/1U</v>
          </cell>
          <cell r="DU156" t="str">
            <v>Столешница АНТАРЕС - Трансильвания (2062) (3000*600*28-1U)</v>
          </cell>
          <cell r="DV156" t="str">
            <v>СА2062-38/600/1U</v>
          </cell>
          <cell r="DW156" t="str">
            <v>Столешница АНТАРЕС - Трансильвания (2062) (3000*600*38-1U)</v>
          </cell>
          <cell r="DX156" t="str">
            <v>СА2062-28/600/0U</v>
          </cell>
          <cell r="DY156" t="str">
            <v>Столешница АНТАРЕС без PF - Трансильвания (2062) (3000*600*28-0U)</v>
          </cell>
          <cell r="DZ156" t="str">
            <v>СА2062-38/600/0U</v>
          </cell>
          <cell r="EA156" t="str">
            <v>Столешница АНТАРЕС без PF - Трансильвания (2062) (3000*600*38-0U)</v>
          </cell>
          <cell r="EB156" t="str">
            <v>СА2062-28/950</v>
          </cell>
          <cell r="EC156" t="str">
            <v>УГОЛ АНТАРЕС - Трансильвания (2062) (950*950*28)</v>
          </cell>
          <cell r="ED156" t="str">
            <v>СА2062-38/950</v>
          </cell>
          <cell r="EE156" t="str">
            <v>УГОЛ АНТАРЕС - Трансильвания (2062) (950*950*38)</v>
          </cell>
          <cell r="EF156" t="str">
            <v>СА2062-28/xxx/0U</v>
          </cell>
          <cell r="EG156" t="str">
            <v>Столешница АНТАРЕС без PF - Трансильвания (2062) (3000*xxx*28-0U)</v>
          </cell>
          <cell r="EH156" t="str">
            <v>СА2062-38/xxx/0U</v>
          </cell>
          <cell r="EI156" t="str">
            <v>Столешница АНТАРЕС без PF - Трансильвания (2062) (3000*xxx*38-0U)</v>
          </cell>
          <cell r="EJ156" t="str">
            <v>СА2062-28/xxx/1U</v>
          </cell>
          <cell r="EK156" t="str">
            <v>Столешница АНТАРЕС - Трансильвания (2062) (3000*xxx*28-1U)</v>
          </cell>
          <cell r="EL156" t="str">
            <v>СА2062-38/xxx/1U</v>
          </cell>
          <cell r="EM156" t="str">
            <v>Столешница АНТАРЕС - Трансильвания (2062) (3000*xxx*38-1U)</v>
          </cell>
          <cell r="EN156" t="str">
            <v>СА2062-28/xxx/2U</v>
          </cell>
          <cell r="EO156" t="str">
            <v>Столешница АНТАРЕС 2xPF- Трансильвания (2062) (3000*xxx*28-2U)</v>
          </cell>
          <cell r="EP156" t="str">
            <v>СА2062-38/xxx/2U</v>
          </cell>
          <cell r="EQ156" t="str">
            <v>Столешница АНТАРЕС 2xPF - Трансильвания (2062) (3000*xxx*38-2U)</v>
          </cell>
          <cell r="ER156" t="str">
            <v>СА2062-28/600/0U-2СТ</v>
          </cell>
          <cell r="ES156" t="str">
            <v>Столешница АНТАРЕС без PF - Трансильвания (2062) (3000*600*28-0U/2х) / пластик с 2-х сторон</v>
          </cell>
          <cell r="ET156" t="str">
            <v>СА2062-38/600/0U-2СТ</v>
          </cell>
          <cell r="EU156" t="str">
            <v>Столешница АНТАРЕС без PF - Трансильвания (2062) (3000*600*38-0U/2х) / пластик с 2-х сторон</v>
          </cell>
          <cell r="EV156" t="str">
            <v>СА2062-28/1200/0U-2СТ</v>
          </cell>
          <cell r="EW156" t="str">
            <v>Столешница АНТАРЕС без PF - Трансильвания (2062) (3000*1200*28-0U/2х) / пластик с 2-х сторон</v>
          </cell>
          <cell r="EX156" t="str">
            <v>СА2062-28/1200/0U-2СТ</v>
          </cell>
          <cell r="EY156" t="str">
            <v>Столешница АНТАРЕС без PF - Трансильвания (2062) (3000*1200*38-0U/2х) / пластик с 2-х сторон</v>
          </cell>
          <cell r="EZ156" t="str">
            <v>ФА2062-600/4</v>
          </cell>
          <cell r="FA156" t="str">
            <v>Пристенная панель АНТАРЕС - Трансильвания (2062) (3000*600*4)</v>
          </cell>
          <cell r="FB156" t="str">
            <v>752062-32/СК</v>
          </cell>
          <cell r="FC156" t="str">
            <v>Кромка АНТАРЕС - Трансильвания (2062) - 32 мм с/кл</v>
          </cell>
          <cell r="FD156" t="str">
            <v>752062-45/СК</v>
          </cell>
          <cell r="FE156" t="str">
            <v>Кромка АНТАРЕС - Трансильвания (2062) - 45 мм с/кл</v>
          </cell>
        </row>
        <row r="157">
          <cell r="DM157" t="str">
            <v>Тростник морской (4013)</v>
          </cell>
          <cell r="DN157">
            <v>4013</v>
          </cell>
          <cell r="DO157">
            <v>1</v>
          </cell>
          <cell r="DP157" t="str">
            <v>Тростник морской</v>
          </cell>
          <cell r="DQ157">
            <v>207</v>
          </cell>
          <cell r="DR157" t="str">
            <v>17/14013-М</v>
          </cell>
          <cell r="DT157" t="str">
            <v>СА4013-28/600/1U</v>
          </cell>
          <cell r="DU157" t="str">
            <v>Столешница АНТАРЕС - Тростник морской (4013) (3000*600*28-1U)</v>
          </cell>
          <cell r="DV157" t="str">
            <v>СА4013-38/600/1U</v>
          </cell>
          <cell r="DW157" t="str">
            <v>Столешница АНТАРЕС - Тростник морской (4013) (3000*600*38-1U)</v>
          </cell>
          <cell r="DX157" t="str">
            <v>СА4013-28/600/0U</v>
          </cell>
          <cell r="DY157" t="str">
            <v>Столешница АНТАРЕС без PF - Тростник морской (4013) (3000*600*28-0U)</v>
          </cell>
          <cell r="DZ157" t="str">
            <v>СА4013-38/600/0U</v>
          </cell>
          <cell r="EA157" t="str">
            <v>Столешница АНТАРЕС без PF - Тростник морской (4013) (3000*600*38-0U)</v>
          </cell>
          <cell r="EB157" t="str">
            <v>СА4013-28/950</v>
          </cell>
          <cell r="EC157" t="str">
            <v>УГОЛ АНТАРЕС - Тростник морской (4013) (950*950*28)</v>
          </cell>
          <cell r="ED157" t="str">
            <v>СА4013-38/950</v>
          </cell>
          <cell r="EE157" t="str">
            <v>УГОЛ АНТАРЕС - Тростник морской (4013) (950*950*38)</v>
          </cell>
          <cell r="EF157" t="str">
            <v>СА4013-28/xxx/0U</v>
          </cell>
          <cell r="EG157" t="str">
            <v>Столешница АНТАРЕС без PF - Тростник морской (4013) (3000*xxx*28-0U)</v>
          </cell>
          <cell r="EH157" t="str">
            <v>СА4013-38/xxx/0U</v>
          </cell>
          <cell r="EI157" t="str">
            <v>Столешница АНТАРЕС без PF - Тростник морской (4013) (3000*xxx*38-0U)</v>
          </cell>
          <cell r="EJ157" t="str">
            <v>СА4013-28/xxx/1U</v>
          </cell>
          <cell r="EK157" t="str">
            <v>Столешница АНТАРЕС - Тростник морской (4013) (3000*xxx*28-1U)</v>
          </cell>
          <cell r="EL157" t="str">
            <v>СА4013-38/xxx/1U</v>
          </cell>
          <cell r="EM157" t="str">
            <v>Столешница АНТАРЕС - Тростник морской (4013) (3000*xxx*38-1U)</v>
          </cell>
          <cell r="EN157" t="str">
            <v>СА4013-28/xxx/2U</v>
          </cell>
          <cell r="EO157" t="str">
            <v>Столешница АНТАРЕС 2xPF- Тростник морской (4013) (3000*xxx*28-2U)</v>
          </cell>
          <cell r="EP157" t="str">
            <v>СА4013-38/xxx/2U</v>
          </cell>
          <cell r="EQ157" t="str">
            <v>Столешница АНТАРЕС 2xPF - Тростник морской (4013) (3000*xxx*38-2U)</v>
          </cell>
          <cell r="ER157" t="str">
            <v>СА4013-28/600/0U-2СТ</v>
          </cell>
          <cell r="ES157" t="str">
            <v>Столешница АНТАРЕС без PF - Тростник морской (4013) (3000*600*28-0U/2х) / пластик с 2-х сторон</v>
          </cell>
          <cell r="ET157" t="str">
            <v>СА4013-38/600/0U-2СТ</v>
          </cell>
          <cell r="EU157" t="str">
            <v>Столешница АНТАРЕС без PF - Тростник морской (4013) (3000*600*38-0U/2х) / пластик с 2-х сторон</v>
          </cell>
          <cell r="EV157" t="str">
            <v>СА4013-28/1200/0U-2СТ</v>
          </cell>
          <cell r="EW157" t="str">
            <v>Столешница АНТАРЕС без PF - Тростник морской (4013) (3000*1200*28-0U/2х) / пластик с 2-х сторон</v>
          </cell>
          <cell r="EX157" t="str">
            <v>СА4013-28/1200/0U-2СТ</v>
          </cell>
          <cell r="EY157" t="str">
            <v>Столешница АНТАРЕС без PF - Тростник морской (4013) (3000*1200*38-0U/2х) / пластик с 2-х сторон</v>
          </cell>
          <cell r="EZ157" t="str">
            <v>ФА4013-600/4</v>
          </cell>
          <cell r="FA157" t="str">
            <v>Пристенная панель АНТАРЕС - Тростник морской (4013) (3000*600*4)</v>
          </cell>
          <cell r="FB157" t="str">
            <v>754013-32/СК</v>
          </cell>
          <cell r="FC157" t="str">
            <v>Кромка АНТАРЕС - Тростник морской (4013) - 32 мм с/кл</v>
          </cell>
          <cell r="FD157" t="str">
            <v>754013-45/СК</v>
          </cell>
          <cell r="FE157" t="str">
            <v>Кромка АНТАРЕС - Тростник морской (4013) - 45 мм с/кл</v>
          </cell>
        </row>
        <row r="158">
          <cell r="DM158" t="str">
            <v>Умбрия (3046/S)</v>
          </cell>
          <cell r="DN158" t="str">
            <v>3046/S</v>
          </cell>
          <cell r="DO158">
            <v>1</v>
          </cell>
          <cell r="DP158" t="str">
            <v>Умбрия</v>
          </cell>
          <cell r="DQ158">
            <v>1275</v>
          </cell>
          <cell r="DR158" t="str">
            <v>17/13046-М</v>
          </cell>
          <cell r="DT158" t="str">
            <v>СА3046/S-28/600/1U</v>
          </cell>
          <cell r="DU158" t="str">
            <v>Столешница АНТАРЕС - Умбрия (3046/S) (3000*600*28-1U)</v>
          </cell>
          <cell r="DV158" t="str">
            <v>СА3046/S-38/600/1U</v>
          </cell>
          <cell r="DW158" t="str">
            <v>Столешница АНТАРЕС - Умбрия (3046/S) (3000*600*38-1U)</v>
          </cell>
          <cell r="DX158" t="str">
            <v>СА3046/S-28/600/0U</v>
          </cell>
          <cell r="DY158" t="str">
            <v>Столешница АНТАРЕС без PF - Умбрия (3046/S) (3000*600*28-0U)</v>
          </cell>
          <cell r="DZ158" t="str">
            <v>СА3046/S-38/600/0U</v>
          </cell>
          <cell r="EA158" t="str">
            <v>Столешница АНТАРЕС без PF - Умбрия (3046/S) (3000*600*38-0U)</v>
          </cell>
          <cell r="EB158" t="str">
            <v>СА3046/S-28/950</v>
          </cell>
          <cell r="EC158" t="str">
            <v>УГОЛ АНТАРЕС - Умбрия (3046/S) (950*950*28)</v>
          </cell>
          <cell r="ED158" t="str">
            <v>СА3046/S-38/950</v>
          </cell>
          <cell r="EE158" t="str">
            <v>УГОЛ АНТАРЕС - Умбрия (3046/S) (950*950*38)</v>
          </cell>
          <cell r="EF158" t="str">
            <v>СА3046/S-28/xxx/0U</v>
          </cell>
          <cell r="EG158" t="str">
            <v>Столешница АНТАРЕС без PF - Умбрия (3046/S) (3000*xxx*28-0U)</v>
          </cell>
          <cell r="EH158" t="str">
            <v>СА3046/S-38/xxx/0U</v>
          </cell>
          <cell r="EI158" t="str">
            <v>Столешница АНТАРЕС без PF - Умбрия (3046/S) (3000*xxx*38-0U)</v>
          </cell>
          <cell r="EJ158" t="str">
            <v>СА3046/S-28/xxx/1U</v>
          </cell>
          <cell r="EK158" t="str">
            <v>Столешница АНТАРЕС - Умбрия (3046/S) (3000*xxx*28-1U)</v>
          </cell>
          <cell r="EL158" t="str">
            <v>СА3046/S-38/xxx/1U</v>
          </cell>
          <cell r="EM158" t="str">
            <v>Столешница АНТАРЕС - Умбрия (3046/S) (3000*xxx*38-1U)</v>
          </cell>
          <cell r="EN158" t="str">
            <v>СА3046/S-28/xxx/2U</v>
          </cell>
          <cell r="EO158" t="str">
            <v>Столешница АНТАРЕС 2xPF- Умбрия (3046/S) (3000*xxx*28-2U)</v>
          </cell>
          <cell r="EP158" t="str">
            <v>СА3046/S-38/xxx/2U</v>
          </cell>
          <cell r="EQ158" t="str">
            <v>Столешница АНТАРЕС 2xPF - Умбрия (3046/S) (3000*xxx*38-2U)</v>
          </cell>
          <cell r="ER158" t="str">
            <v>СА3046/S-28/600/0U-2СТ</v>
          </cell>
          <cell r="ES158" t="str">
            <v>Столешница АНТАРЕС без PF - Умбрия (3046/S) (3000*600*28-0U/2х) / пластик с 2-х сторон</v>
          </cell>
          <cell r="ET158" t="str">
            <v>СА3046/S-38/600/0U-2СТ</v>
          </cell>
          <cell r="EU158" t="str">
            <v>Столешница АНТАРЕС без PF - Умбрия (3046/S) (3000*600*38-0U/2х) / пластик с 2-х сторон</v>
          </cell>
          <cell r="EV158" t="str">
            <v>СА3046/S-28/1200/0U-2СТ</v>
          </cell>
          <cell r="EW158" t="str">
            <v>Столешница АНТАРЕС без PF - Умбрия (3046/S) (3000*1200*28-0U/2х) / пластик с 2-х сторон</v>
          </cell>
          <cell r="EX158" t="str">
            <v>СА3046/S-28/1200/0U-2СТ</v>
          </cell>
          <cell r="EY158" t="str">
            <v>Столешница АНТАРЕС без PF - Умбрия (3046/S) (3000*1200*38-0U/2х) / пластик с 2-х сторон</v>
          </cell>
          <cell r="EZ158" t="str">
            <v>ФА3046/S-600/4</v>
          </cell>
          <cell r="FA158" t="str">
            <v>Пристенная панель АНТАРЕС - Умбрия (3046/S) (3000*600*4)</v>
          </cell>
          <cell r="FB158" t="str">
            <v>753046/S-32/СК</v>
          </cell>
          <cell r="FC158" t="str">
            <v>Кромка АНТАРЕС - Умбрия (3046/S) - 32 мм с/кл</v>
          </cell>
          <cell r="FD158" t="str">
            <v>753046/S-45/СК</v>
          </cell>
          <cell r="FE158" t="str">
            <v>Кромка АНТАРЕС - Умбрия (3046/S) - 45 мм с/кл</v>
          </cell>
        </row>
        <row r="159">
          <cell r="DM159" t="str">
            <v>Умбрия Глянец (3046/Г)</v>
          </cell>
          <cell r="DN159" t="str">
            <v>3046/Г</v>
          </cell>
          <cell r="DO159">
            <v>3</v>
          </cell>
          <cell r="DP159" t="str">
            <v>Умбрия Глянец</v>
          </cell>
          <cell r="DQ159">
            <v>1275</v>
          </cell>
          <cell r="DT159" t="str">
            <v>СА3046/Г-28/600/1U</v>
          </cell>
          <cell r="DU159" t="str">
            <v>Столешница АНТАРЕС - Умбрия Глянец (3046/Г) (3000*600*28-1U)</v>
          </cell>
          <cell r="DV159" t="str">
            <v>СА3046/Г-38/600/1U</v>
          </cell>
          <cell r="DW159" t="str">
            <v>Столешница АНТАРЕС - Умбрия Глянец (3046/Г) (3000*600*38-1U)</v>
          </cell>
          <cell r="DX159" t="str">
            <v>СА3046/Г-28/600/0U</v>
          </cell>
          <cell r="DY159" t="str">
            <v>Столешница АНТАРЕС без PF - Умбрия Глянец (3046/Г) (3000*600*28-0U)</v>
          </cell>
          <cell r="DZ159" t="str">
            <v>СА3046/Г-38/600/0U</v>
          </cell>
          <cell r="EA159" t="str">
            <v>Столешница АНТАРЕС без PF - Умбрия Глянец (3046/Г) (3000*600*38-0U)</v>
          </cell>
          <cell r="EB159" t="str">
            <v>СА3046/Г-28/950</v>
          </cell>
          <cell r="EC159" t="str">
            <v>УГОЛ АНТАРЕС - Умбрия Глянец (3046/Г) (950*950*28)</v>
          </cell>
          <cell r="ED159" t="str">
            <v>СА3046/Г-38/950</v>
          </cell>
          <cell r="EE159" t="str">
            <v>УГОЛ АНТАРЕС - Умбрия Глянец (3046/Г) (950*950*38)</v>
          </cell>
          <cell r="EF159" t="str">
            <v>СА3046/Г-28/xxx/0U</v>
          </cell>
          <cell r="EG159" t="str">
            <v>Столешница АНТАРЕС без PF - Умбрия Глянец (3046/Г) (3000*xxx*28-0U)</v>
          </cell>
          <cell r="EH159" t="str">
            <v>СА3046/Г-38/xxx/0U</v>
          </cell>
          <cell r="EI159" t="str">
            <v>Столешница АНТАРЕС без PF - Умбрия Глянец (3046/Г) (3000*xxx*38-0U)</v>
          </cell>
          <cell r="EJ159" t="str">
            <v>СА3046/Г-28/xxx/1U</v>
          </cell>
          <cell r="EK159" t="str">
            <v>Столешница АНТАРЕС - Умбрия Глянец (3046/Г) (3000*xxx*28-1U)</v>
          </cell>
          <cell r="EL159" t="str">
            <v>СА3046/Г-38/xxx/1U</v>
          </cell>
          <cell r="EM159" t="str">
            <v>Столешница АНТАРЕС - Умбрия Глянец (3046/Г) (3000*xxx*38-1U)</v>
          </cell>
          <cell r="EN159" t="str">
            <v>СА3046/Г-28/xxx/2U</v>
          </cell>
          <cell r="EO159" t="str">
            <v>Столешница АНТАРЕС 2xPF- Умбрия Глянец (3046/Г) (3000*xxx*28-2U)</v>
          </cell>
          <cell r="EP159" t="str">
            <v>СА3046/Г-38/xxx/2U</v>
          </cell>
          <cell r="EQ159" t="str">
            <v>Столешница АНТАРЕС 2xPF - Умбрия Глянец (3046/Г) (3000*xxx*38-2U)</v>
          </cell>
          <cell r="ER159" t="str">
            <v>СА3046/Г-28/600/0U-2СТ</v>
          </cell>
          <cell r="ES159" t="str">
            <v>Столешница АНТАРЕС без PF - Умбрия Глянец (3046/Г) (3000*600*28-0U/2х) / пластик с 2-х сторон</v>
          </cell>
          <cell r="ET159" t="str">
            <v>СА3046/Г-38/600/0U-2СТ</v>
          </cell>
          <cell r="EU159" t="str">
            <v>Столешница АНТАРЕС без PF - Умбрия Глянец (3046/Г) (3000*600*38-0U/2х) / пластик с 2-х сторон</v>
          </cell>
          <cell r="EV159" t="str">
            <v>СА3046/Г-28/1200/0U-2СТ</v>
          </cell>
          <cell r="EW159" t="str">
            <v>Столешница АНТАРЕС без PF - Умбрия Глянец (3046/Г) (3000*1200*28-0U/2х) / пластик с 2-х сторон</v>
          </cell>
          <cell r="EX159" t="str">
            <v>СА3046/Г-28/1200/0U-2СТ</v>
          </cell>
          <cell r="EY159" t="str">
            <v>Столешница АНТАРЕС без PF - Умбрия Глянец (3046/Г) (3000*1200*38-0U/2х) / пластик с 2-х сторон</v>
          </cell>
          <cell r="EZ159" t="str">
            <v>ФА3046/Г-600/4</v>
          </cell>
          <cell r="FA159" t="str">
            <v>Пристенная панель АНТАРЕС - Умбрия Глянец (3046/Г) (3000*600*4)</v>
          </cell>
          <cell r="FB159" t="str">
            <v>753046/Г-32/СК</v>
          </cell>
          <cell r="FC159" t="str">
            <v>Кромка АНТАРЕС - Умбрия Глянец (3046/Г) - 32 мм с/кл</v>
          </cell>
          <cell r="FD159" t="str">
            <v>753046/Г-45/СК</v>
          </cell>
          <cell r="FE159" t="str">
            <v>Кромка АНТАРЕС - Умбрия Глянец (3046/Г) - 45 мм с/кл</v>
          </cell>
        </row>
        <row r="160">
          <cell r="DM160" t="str">
            <v>Фантазийный Бриллиант (402)</v>
          </cell>
          <cell r="DN160">
            <v>402</v>
          </cell>
          <cell r="DO160">
            <v>5</v>
          </cell>
          <cell r="DP160" t="str">
            <v>Фантазийный Бриллиант</v>
          </cell>
          <cell r="DQ160">
            <v>1318</v>
          </cell>
          <cell r="DR160" t="str">
            <v>17/10402-М</v>
          </cell>
          <cell r="DT160" t="str">
            <v>СА402-28/600/1U</v>
          </cell>
          <cell r="DU160" t="str">
            <v>Столешница АНТАРЕС - Фантазийный Бриллиант (402) (3000*600*28-1U)</v>
          </cell>
          <cell r="DV160" t="str">
            <v>СА402-38/600/1U</v>
          </cell>
          <cell r="DW160" t="str">
            <v>Столешница АНТАРЕС - Фантазийный Бриллиант (402) (3000*600*38-1U)</v>
          </cell>
          <cell r="DX160" t="str">
            <v>СА402-28/600/0U</v>
          </cell>
          <cell r="DY160" t="str">
            <v>Столешница АНТАРЕС без PF - Фантазийный Бриллиант (402) (3000*600*28-0U)</v>
          </cell>
          <cell r="DZ160" t="str">
            <v>СА402-38/600/0U</v>
          </cell>
          <cell r="EA160" t="str">
            <v>Столешница АНТАРЕС без PF - Фантазийный Бриллиант (402) (3000*600*38-0U)</v>
          </cell>
          <cell r="EB160" t="str">
            <v>СА402-28/950</v>
          </cell>
          <cell r="EC160" t="str">
            <v>УГОЛ АНТАРЕС - Фантазийный Бриллиант (402) (950*950*28)</v>
          </cell>
          <cell r="ED160" t="str">
            <v>СА402-38/950</v>
          </cell>
          <cell r="EE160" t="str">
            <v>УГОЛ АНТАРЕС - Фантазийный Бриллиант (402) (950*950*38)</v>
          </cell>
          <cell r="EF160" t="str">
            <v>СА402-28/xxx/0U</v>
          </cell>
          <cell r="EG160" t="str">
            <v>Столешница АНТАРЕС без PF - Фантазийный Бриллиант (402) (3000*xxx*28-0U)</v>
          </cell>
          <cell r="EH160" t="str">
            <v>СА402-38/xxx/0U</v>
          </cell>
          <cell r="EI160" t="str">
            <v>Столешница АНТАРЕС без PF - Фантазийный Бриллиант (402) (3000*xxx*38-0U)</v>
          </cell>
          <cell r="EJ160" t="str">
            <v>СА402-28/xxx/1U</v>
          </cell>
          <cell r="EK160" t="str">
            <v>Столешница АНТАРЕС - Фантазийный Бриллиант (402) (3000*xxx*28-1U)</v>
          </cell>
          <cell r="EL160" t="str">
            <v>СА402-38/xxx/1U</v>
          </cell>
          <cell r="EM160" t="str">
            <v>Столешница АНТАРЕС - Фантазийный Бриллиант (402) (3000*xxx*38-1U)</v>
          </cell>
          <cell r="EN160" t="str">
            <v>СА402-28/xxx/2U</v>
          </cell>
          <cell r="EO160" t="str">
            <v>Столешница АНТАРЕС 2xPF- Фантазийный Бриллиант (402) (3000*xxx*28-2U)</v>
          </cell>
          <cell r="EP160" t="str">
            <v>СА402-38/xxx/2U</v>
          </cell>
          <cell r="EQ160" t="str">
            <v>Столешница АНТАРЕС 2xPF - Фантазийный Бриллиант (402) (3000*xxx*38-2U)</v>
          </cell>
          <cell r="ER160" t="str">
            <v>СА402-28/600/0U-2СТ</v>
          </cell>
          <cell r="ES160" t="str">
            <v>Столешница АНТАРЕС без PF - Фантазийный Бриллиант (402) (3000*600*28-0U/2х) / пластик с 2-х сторон</v>
          </cell>
          <cell r="ET160" t="str">
            <v>СА402-38/600/0U-2СТ</v>
          </cell>
          <cell r="EU160" t="str">
            <v>Столешница АНТАРЕС без PF - Фантазийный Бриллиант (402) (3000*600*38-0U/2х) / пластик с 2-х сторон</v>
          </cell>
          <cell r="EV160" t="str">
            <v>СА402-28/1200/0U-2СТ</v>
          </cell>
          <cell r="EW160" t="str">
            <v>Столешница АНТАРЕС без PF - Фантазийный Бриллиант (402) (3000*1200*28-0U/2х) / пластик с 2-х сторон</v>
          </cell>
          <cell r="EX160" t="str">
            <v>СА402-28/1200/0U-2СТ</v>
          </cell>
          <cell r="EY160" t="str">
            <v>Столешница АНТАРЕС без PF - Фантазийный Бриллиант (402) (3000*1200*38-0U/2х) / пластик с 2-х сторон</v>
          </cell>
          <cell r="EZ160" t="str">
            <v>ФА402-600/4</v>
          </cell>
          <cell r="FA160" t="str">
            <v>Пристенная панель АНТАРЕС - Фантазийный Бриллиант (402) (3000*600*4)</v>
          </cell>
          <cell r="FB160" t="str">
            <v>75402-32/СК</v>
          </cell>
          <cell r="FC160" t="str">
            <v>Кромка АНТАРЕС - Фантазийный Бриллиант (402) - 32 мм с/кл</v>
          </cell>
          <cell r="FD160" t="str">
            <v>75402-45/СК</v>
          </cell>
          <cell r="FE160" t="str">
            <v>Кромка АНТАРЕС - Фантазийный Бриллиант (402) - 45 мм с/кл</v>
          </cell>
        </row>
        <row r="161">
          <cell r="DM161" t="str">
            <v>Форни (4090)</v>
          </cell>
          <cell r="DN161">
            <v>4090</v>
          </cell>
          <cell r="DO161">
            <v>2</v>
          </cell>
          <cell r="DP161" t="str">
            <v>Форни</v>
          </cell>
          <cell r="DQ161">
            <v>1321</v>
          </cell>
          <cell r="DT161" t="str">
            <v>СА4090-28/600/1U</v>
          </cell>
          <cell r="DU161" t="str">
            <v>Столешница АНТАРЕС - Форни (4090) (3000*600*28-1U)</v>
          </cell>
          <cell r="DV161" t="str">
            <v>СА4090-38/600/1U</v>
          </cell>
          <cell r="DW161" t="str">
            <v>Столешница АНТАРЕС - Форни (4090) (3000*600*38-1U)</v>
          </cell>
          <cell r="DX161" t="str">
            <v>СА4090-28/600/0U</v>
          </cell>
          <cell r="DY161" t="str">
            <v>Столешница АНТАРЕС без PF - Форни (4090) (3000*600*28-0U)</v>
          </cell>
          <cell r="DZ161" t="str">
            <v>СА4090-38/600/0U</v>
          </cell>
          <cell r="EA161" t="str">
            <v>Столешница АНТАРЕС без PF - Форни (4090) (3000*600*38-0U)</v>
          </cell>
          <cell r="EB161" t="str">
            <v>СА4090-28/950</v>
          </cell>
          <cell r="EC161" t="str">
            <v>УГОЛ АНТАРЕС - Форни (4090) (950*950*28)</v>
          </cell>
          <cell r="ED161" t="str">
            <v>СА4090-38/950</v>
          </cell>
          <cell r="EE161" t="str">
            <v>УГОЛ АНТАРЕС - Форни (4090) (950*950*38)</v>
          </cell>
          <cell r="EF161" t="str">
            <v>СА4090-28/xxx/0U</v>
          </cell>
          <cell r="EG161" t="str">
            <v>Столешница АНТАРЕС без PF - Форни (4090) (3000*xxx*28-0U)</v>
          </cell>
          <cell r="EH161" t="str">
            <v>СА4090-38/xxx/0U</v>
          </cell>
          <cell r="EI161" t="str">
            <v>Столешница АНТАРЕС без PF - Форни (4090) (3000*xxx*38-0U)</v>
          </cell>
          <cell r="EJ161" t="str">
            <v>СА4090-28/xxx/1U</v>
          </cell>
          <cell r="EK161" t="str">
            <v>Столешница АНТАРЕС - Форни (4090) (3000*xxx*28-1U)</v>
          </cell>
          <cell r="EL161" t="str">
            <v>СА4090-38/xxx/1U</v>
          </cell>
          <cell r="EM161" t="str">
            <v>Столешница АНТАРЕС - Форни (4090) (3000*xxx*38-1U)</v>
          </cell>
          <cell r="EN161" t="str">
            <v>СА4090-28/xxx/2U</v>
          </cell>
          <cell r="EO161" t="str">
            <v>Столешница АНТАРЕС 2xPF- Форни (4090) (3000*xxx*28-2U)</v>
          </cell>
          <cell r="EP161" t="str">
            <v>СА4090-38/xxx/2U</v>
          </cell>
          <cell r="EQ161" t="str">
            <v>Столешница АНТАРЕС 2xPF - Форни (4090) (3000*xxx*38-2U)</v>
          </cell>
          <cell r="ER161" t="str">
            <v>СА4090-28/600/0U-2СТ</v>
          </cell>
          <cell r="ES161" t="str">
            <v>Столешница АНТАРЕС без PF - Форни (4090) (3000*600*28-0U/2х) / пластик с 2-х сторон</v>
          </cell>
          <cell r="ET161" t="str">
            <v>СА4090-38/600/0U-2СТ</v>
          </cell>
          <cell r="EU161" t="str">
            <v>Столешница АНТАРЕС без PF - Форни (4090) (3000*600*38-0U/2х) / пластик с 2-х сторон</v>
          </cell>
          <cell r="EV161" t="str">
            <v>СА4090-28/1200/0U-2СТ</v>
          </cell>
          <cell r="EW161" t="str">
            <v>Столешница АНТАРЕС без PF - Форни (4090) (3000*1200*28-0U/2х) / пластик с 2-х сторон</v>
          </cell>
          <cell r="EX161" t="str">
            <v>СА4090-28/1200/0U-2СТ</v>
          </cell>
          <cell r="EY161" t="str">
            <v>Столешница АНТАРЕС без PF - Форни (4090) (3000*1200*38-0U/2х) / пластик с 2-х сторон</v>
          </cell>
          <cell r="EZ161" t="str">
            <v>ФА4090-600/4</v>
          </cell>
          <cell r="FA161" t="str">
            <v>Пристенная панель АНТАРЕС - Форни (4090) (3000*600*4)</v>
          </cell>
          <cell r="FB161" t="str">
            <v>754090-32/СК</v>
          </cell>
          <cell r="FC161" t="str">
            <v>Кромка АНТАРЕС - Форни (4090) - 32 мм с/кл</v>
          </cell>
          <cell r="FD161" t="str">
            <v>754090-45/СК</v>
          </cell>
          <cell r="FE161" t="str">
            <v>Кромка АНТАРЕС - Форни (4090) - 45 мм с/кл</v>
          </cell>
        </row>
        <row r="162">
          <cell r="DM162" t="str">
            <v>Фристайл (5018/Pt)</v>
          </cell>
          <cell r="DN162" t="str">
            <v>5018/Pt</v>
          </cell>
          <cell r="DO162">
            <v>2</v>
          </cell>
          <cell r="DP162" t="str">
            <v>Фристайл</v>
          </cell>
          <cell r="DQ162">
            <v>148</v>
          </cell>
          <cell r="DT162" t="str">
            <v>СА5018/Pt-28/600/1U</v>
          </cell>
          <cell r="DU162" t="str">
            <v>Столешница АНТАРЕС - Фристайл (5018/Pt) (3000*600*28-1U)</v>
          </cell>
          <cell r="DV162" t="str">
            <v>СА5018/Pt-38/600/1U</v>
          </cell>
          <cell r="DW162" t="str">
            <v>Столешница АНТАРЕС - Фристайл (5018/Pt) (3000*600*38-1U)</v>
          </cell>
          <cell r="DX162" t="str">
            <v>СА5018/Pt-28/600/0U</v>
          </cell>
          <cell r="DY162" t="str">
            <v>Столешница АНТАРЕС без PF - Фристайл (5018/Pt) (3000*600*28-0U)</v>
          </cell>
          <cell r="DZ162" t="str">
            <v>СА5018/Pt-38/600/0U</v>
          </cell>
          <cell r="EA162" t="str">
            <v>Столешница АНТАРЕС без PF - Фристайл (5018/Pt) (3000*600*38-0U)</v>
          </cell>
          <cell r="EB162" t="str">
            <v>СА5018/Pt-28/950</v>
          </cell>
          <cell r="EC162" t="str">
            <v>УГОЛ АНТАРЕС - Фристайл (5018/Pt) (950*950*28)</v>
          </cell>
          <cell r="ED162" t="str">
            <v>СА5018/Pt-38/950</v>
          </cell>
          <cell r="EE162" t="str">
            <v>УГОЛ АНТАРЕС - Фристайл (5018/Pt) (950*950*38)</v>
          </cell>
          <cell r="EF162" t="str">
            <v>СА5018/Pt-28/xxx/0U</v>
          </cell>
          <cell r="EG162" t="str">
            <v>Столешница АНТАРЕС без PF - Фристайл (5018/Pt) (3000*xxx*28-0U)</v>
          </cell>
          <cell r="EH162" t="str">
            <v>СА5018/Pt-38/xxx/0U</v>
          </cell>
          <cell r="EI162" t="str">
            <v>Столешница АНТАРЕС без PF - Фристайл (5018/Pt) (3000*xxx*38-0U)</v>
          </cell>
          <cell r="EJ162" t="str">
            <v>СА5018/Pt-28/xxx/1U</v>
          </cell>
          <cell r="EK162" t="str">
            <v>Столешница АНТАРЕС - Фристайл (5018/Pt) (3000*xxx*28-1U)</v>
          </cell>
          <cell r="EL162" t="str">
            <v>СА5018/Pt-38/xxx/1U</v>
          </cell>
          <cell r="EM162" t="str">
            <v>Столешница АНТАРЕС - Фристайл (5018/Pt) (3000*xxx*38-1U)</v>
          </cell>
          <cell r="EN162" t="str">
            <v>СА5018/Pt-28/xxx/2U</v>
          </cell>
          <cell r="EO162" t="str">
            <v>Столешница АНТАРЕС 2xPF- Фристайл (5018/Pt) (3000*xxx*28-2U)</v>
          </cell>
          <cell r="EP162" t="str">
            <v>СА5018/Pt-38/xxx/2U</v>
          </cell>
          <cell r="EQ162" t="str">
            <v>Столешница АНТАРЕС 2xPF - Фристайл (5018/Pt) (3000*xxx*38-2U)</v>
          </cell>
          <cell r="ER162" t="str">
            <v>СА5018/Pt-28/600/0U-2СТ</v>
          </cell>
          <cell r="ES162" t="str">
            <v>Столешница АНТАРЕС без PF - Фристайл (5018/Pt) (3000*600*28-0U/2х) / пластик с 2-х сторон</v>
          </cell>
          <cell r="ET162" t="str">
            <v>СА5018/Pt-38/600/0U-2СТ</v>
          </cell>
          <cell r="EU162" t="str">
            <v>Столешница АНТАРЕС без PF - Фристайл (5018/Pt) (3000*600*38-0U/2х) / пластик с 2-х сторон</v>
          </cell>
          <cell r="EV162" t="str">
            <v>СА5018/Pt-28/1200/0U-2СТ</v>
          </cell>
          <cell r="EW162" t="str">
            <v>Столешница АНТАРЕС без PF - Фристайл (5018/Pt) (3000*1200*28-0U/2х) / пластик с 2-х сторон</v>
          </cell>
          <cell r="EX162" t="str">
            <v>СА5018/Pt-28/1200/0U-2СТ</v>
          </cell>
          <cell r="EY162" t="str">
            <v>Столешница АНТАРЕС без PF - Фристайл (5018/Pt) (3000*1200*38-0U/2х) / пластик с 2-х сторон</v>
          </cell>
          <cell r="EZ162" t="str">
            <v>ФА5018/Pt-600/4</v>
          </cell>
          <cell r="FA162" t="str">
            <v>Пристенная панель АНТАРЕС - Фристайл (5018/Pt) (3000*600*4)</v>
          </cell>
          <cell r="FB162" t="str">
            <v>755018/Pt-32/СК</v>
          </cell>
          <cell r="FC162" t="str">
            <v>Кромка АНТАРЕС - Фристайл (5018/Pt) - 32 мм с/кл</v>
          </cell>
          <cell r="FD162" t="str">
            <v>755018/Pt-45/СК</v>
          </cell>
          <cell r="FE162" t="str">
            <v>Кромка АНТАРЕС - Фристайл (5018/Pt) - 45 мм с/кл</v>
          </cell>
        </row>
        <row r="163">
          <cell r="DM163" t="str">
            <v>Халцедон (136)</v>
          </cell>
          <cell r="DN163">
            <v>136</v>
          </cell>
          <cell r="DO163">
            <v>5</v>
          </cell>
          <cell r="DP163" t="str">
            <v>Халцедон</v>
          </cell>
          <cell r="DQ163">
            <v>1309</v>
          </cell>
          <cell r="DT163" t="str">
            <v>СА136-28/600/1U</v>
          </cell>
          <cell r="DU163" t="str">
            <v>Столешница АНТАРЕС - Халцедон (136) (3000*600*28-1U)</v>
          </cell>
          <cell r="DV163" t="str">
            <v>СА136-38/600/1U</v>
          </cell>
          <cell r="DW163" t="str">
            <v>Столешница АНТАРЕС - Халцедон (136) (3000*600*38-1U)</v>
          </cell>
          <cell r="DX163" t="str">
            <v>СА136-28/600/0U</v>
          </cell>
          <cell r="DY163" t="str">
            <v>Столешница АНТАРЕС без PF - Халцедон (136) (3000*600*28-0U)</v>
          </cell>
          <cell r="DZ163" t="str">
            <v>СА136-38/600/0U</v>
          </cell>
          <cell r="EA163" t="str">
            <v>Столешница АНТАРЕС без PF - Халцедон (136) (3000*600*38-0U)</v>
          </cell>
          <cell r="EB163" t="str">
            <v>СА136-28/950</v>
          </cell>
          <cell r="EC163" t="str">
            <v>УГОЛ АНТАРЕС - Халцедон (136) (950*950*28)</v>
          </cell>
          <cell r="ED163" t="str">
            <v>СА136-38/950</v>
          </cell>
          <cell r="EE163" t="str">
            <v>УГОЛ АНТАРЕС - Халцедон (136) (950*950*38)</v>
          </cell>
          <cell r="EF163" t="str">
            <v>СА136-28/xxx/0U</v>
          </cell>
          <cell r="EG163" t="str">
            <v>Столешница АНТАРЕС без PF - Халцедон (136) (3000*xxx*28-0U)</v>
          </cell>
          <cell r="EH163" t="str">
            <v>СА136-38/xxx/0U</v>
          </cell>
          <cell r="EI163" t="str">
            <v>Столешница АНТАРЕС без PF - Халцедон (136) (3000*xxx*38-0U)</v>
          </cell>
          <cell r="EJ163" t="str">
            <v>СА136-28/xxx/1U</v>
          </cell>
          <cell r="EK163" t="str">
            <v>Столешница АНТАРЕС - Халцедон (136) (3000*xxx*28-1U)</v>
          </cell>
          <cell r="EL163" t="str">
            <v>СА136-38/xxx/1U</v>
          </cell>
          <cell r="EM163" t="str">
            <v>Столешница АНТАРЕС - Халцедон (136) (3000*xxx*38-1U)</v>
          </cell>
          <cell r="EN163" t="str">
            <v>СА136-28/xxx/2U</v>
          </cell>
          <cell r="EO163" t="str">
            <v>Столешница АНТАРЕС 2xPF- Халцедон (136) (3000*xxx*28-2U)</v>
          </cell>
          <cell r="EP163" t="str">
            <v>СА136-38/xxx/2U</v>
          </cell>
          <cell r="EQ163" t="str">
            <v>Столешница АНТАРЕС 2xPF - Халцедон (136) (3000*xxx*38-2U)</v>
          </cell>
          <cell r="ER163" t="str">
            <v>СА136-28/600/0U-2СТ</v>
          </cell>
          <cell r="ES163" t="str">
            <v>Столешница АНТАРЕС без PF - Халцедон (136) (3000*600*28-0U/2х) / пластик с 2-х сторон</v>
          </cell>
          <cell r="ET163" t="str">
            <v>СА136-38/600/0U-2СТ</v>
          </cell>
          <cell r="EU163" t="str">
            <v>Столешница АНТАРЕС без PF - Халцедон (136) (3000*600*38-0U/2х) / пластик с 2-х сторон</v>
          </cell>
          <cell r="EV163" t="str">
            <v>СА136-28/1200/0U-2СТ</v>
          </cell>
          <cell r="EW163" t="str">
            <v>Столешница АНТАРЕС без PF - Халцедон (136) (3000*1200*28-0U/2х) / пластик с 2-х сторон</v>
          </cell>
          <cell r="EX163" t="str">
            <v>СА136-28/1200/0U-2СТ</v>
          </cell>
          <cell r="EY163" t="str">
            <v>Столешница АНТАРЕС без PF - Халцедон (136) (3000*1200*38-0U/2х) / пластик с 2-х сторон</v>
          </cell>
          <cell r="EZ163" t="str">
            <v>ФА136-600/4</v>
          </cell>
          <cell r="FA163" t="str">
            <v>Пристенная панель АНТАРЕС - Халцедон (136) (3000*600*4)</v>
          </cell>
          <cell r="FB163" t="str">
            <v>75136-32/СК</v>
          </cell>
          <cell r="FC163" t="str">
            <v>Кромка АНТАРЕС - Халцедон (136) - 32 мм с/кл</v>
          </cell>
          <cell r="FD163" t="str">
            <v>75136-45/СК</v>
          </cell>
          <cell r="FE163" t="str">
            <v>Кромка АНТАРЕС - Халцедон (136) - 45 мм с/кл</v>
          </cell>
        </row>
        <row r="164">
          <cell r="DM164" t="str">
            <v>Черная Бронза (4059)</v>
          </cell>
          <cell r="DN164">
            <v>4059</v>
          </cell>
          <cell r="DO164">
            <v>1</v>
          </cell>
          <cell r="DP164" t="str">
            <v>Черная Бронза</v>
          </cell>
          <cell r="DQ164">
            <v>1277</v>
          </cell>
          <cell r="DT164" t="str">
            <v>СА4059-28/600/1U</v>
          </cell>
          <cell r="DU164" t="str">
            <v>Столешница АНТАРЕС - Черная Бронза (4059) (3000*600*28-1U)</v>
          </cell>
          <cell r="DV164" t="str">
            <v>СА4059-38/600/1U</v>
          </cell>
          <cell r="DW164" t="str">
            <v>Столешница АНТАРЕС - Черная Бронза (4059) (3000*600*38-1U)</v>
          </cell>
          <cell r="DX164" t="str">
            <v>СА4059-28/600/0U</v>
          </cell>
          <cell r="DY164" t="str">
            <v>Столешница АНТАРЕС без PF - Черная Бронза (4059) (3000*600*28-0U)</v>
          </cell>
          <cell r="DZ164" t="str">
            <v>СА4059-38/600/0U</v>
          </cell>
          <cell r="EA164" t="str">
            <v>Столешница АНТАРЕС без PF - Черная Бронза (4059) (3000*600*38-0U)</v>
          </cell>
          <cell r="EB164" t="str">
            <v>СА4059-28/950</v>
          </cell>
          <cell r="EC164" t="str">
            <v>УГОЛ АНТАРЕС - Черная Бронза (4059) (950*950*28)</v>
          </cell>
          <cell r="ED164" t="str">
            <v>СА4059-38/950</v>
          </cell>
          <cell r="EE164" t="str">
            <v>УГОЛ АНТАРЕС - Черная Бронза (4059) (950*950*38)</v>
          </cell>
          <cell r="EF164" t="str">
            <v>СА4059-28/xxx/0U</v>
          </cell>
          <cell r="EG164" t="str">
            <v>Столешница АНТАРЕС без PF - Черная Бронза (4059) (3000*xxx*28-0U)</v>
          </cell>
          <cell r="EH164" t="str">
            <v>СА4059-38/xxx/0U</v>
          </cell>
          <cell r="EI164" t="str">
            <v>Столешница АНТАРЕС без PF - Черная Бронза (4059) (3000*xxx*38-0U)</v>
          </cell>
          <cell r="EJ164" t="str">
            <v>СА4059-28/xxx/1U</v>
          </cell>
          <cell r="EK164" t="str">
            <v>Столешница АНТАРЕС - Черная Бронза (4059) (3000*xxx*28-1U)</v>
          </cell>
          <cell r="EL164" t="str">
            <v>СА4059-38/xxx/1U</v>
          </cell>
          <cell r="EM164" t="str">
            <v>Столешница АНТАРЕС - Черная Бронза (4059) (3000*xxx*38-1U)</v>
          </cell>
          <cell r="EN164" t="str">
            <v>СА4059-28/xxx/2U</v>
          </cell>
          <cell r="EO164" t="str">
            <v>Столешница АНТАРЕС 2xPF- Черная Бронза (4059) (3000*xxx*28-2U)</v>
          </cell>
          <cell r="EP164" t="str">
            <v>СА4059-38/xxx/2U</v>
          </cell>
          <cell r="EQ164" t="str">
            <v>Столешница АНТАРЕС 2xPF - Черная Бронза (4059) (3000*xxx*38-2U)</v>
          </cell>
          <cell r="ER164" t="str">
            <v>СА4059-28/600/0U-2СТ</v>
          </cell>
          <cell r="ES164" t="str">
            <v>Столешница АНТАРЕС без PF - Черная Бронза (4059) (3000*600*28-0U/2х) / пластик с 2-х сторон</v>
          </cell>
          <cell r="ET164" t="str">
            <v>СА4059-38/600/0U-2СТ</v>
          </cell>
          <cell r="EU164" t="str">
            <v>Столешница АНТАРЕС без PF - Черная Бронза (4059) (3000*600*38-0U/2х) / пластик с 2-х сторон</v>
          </cell>
          <cell r="EV164" t="str">
            <v>СА4059-28/1200/0U-2СТ</v>
          </cell>
          <cell r="EW164" t="str">
            <v>Столешница АНТАРЕС без PF - Черная Бронза (4059) (3000*1200*28-0U/2х) / пластик с 2-х сторон</v>
          </cell>
          <cell r="EX164" t="str">
            <v>СА4059-28/1200/0U-2СТ</v>
          </cell>
          <cell r="EY164" t="str">
            <v>Столешница АНТАРЕС без PF - Черная Бронза (4059) (3000*1200*38-0U/2х) / пластик с 2-х сторон</v>
          </cell>
          <cell r="EZ164" t="str">
            <v>ФА4059-600/4</v>
          </cell>
          <cell r="FA164" t="str">
            <v>Пристенная панель АНТАРЕС - Черная Бронза (4059) (3000*600*4)</v>
          </cell>
          <cell r="FB164" t="str">
            <v>754059-32/СК</v>
          </cell>
          <cell r="FC164" t="str">
            <v>Кромка АНТАРЕС - Черная Бронза (4059) - 32 мм с/кл</v>
          </cell>
          <cell r="FD164" t="str">
            <v>754059-45/СК</v>
          </cell>
          <cell r="FE164" t="str">
            <v>Кромка АНТАРЕС - Черная Бронза (4059) - 45 мм с/кл</v>
          </cell>
        </row>
        <row r="165">
          <cell r="DM165" t="str">
            <v>Черная Венеция (1021/Q)</v>
          </cell>
          <cell r="DN165" t="str">
            <v>1021/Q</v>
          </cell>
          <cell r="DO165">
            <v>2</v>
          </cell>
          <cell r="DP165" t="str">
            <v>Черная Венеция</v>
          </cell>
          <cell r="DQ165">
            <v>1910</v>
          </cell>
          <cell r="DT165" t="str">
            <v>СА1021/Q-28/600/1U</v>
          </cell>
          <cell r="DU165" t="str">
            <v>Столешница АНТАРЕС - Черная Венеция (1021/Q) (3000*600*28-1U)</v>
          </cell>
          <cell r="DV165" t="str">
            <v>СА1021/Q-38/600/1U</v>
          </cell>
          <cell r="DW165" t="str">
            <v>Столешница АНТАРЕС - Черная Венеция (1021/Q) (3000*600*38-1U)</v>
          </cell>
          <cell r="DX165" t="str">
            <v>СА1021/Q-28/600/0U</v>
          </cell>
          <cell r="DY165" t="str">
            <v>Столешница АНТАРЕС без PF - Черная Венеция (1021/Q) (3000*600*28-0U)</v>
          </cell>
          <cell r="DZ165" t="str">
            <v>СА1021/Q-38/600/0U</v>
          </cell>
          <cell r="EA165" t="str">
            <v>Столешница АНТАРЕС без PF - Черная Венеция (1021/Q) (3000*600*38-0U)</v>
          </cell>
          <cell r="EB165" t="str">
            <v>СА1021/Q-28/950</v>
          </cell>
          <cell r="EC165" t="str">
            <v>УГОЛ АНТАРЕС - Черная Венеция (1021/Q) (950*950*28)</v>
          </cell>
          <cell r="ED165" t="str">
            <v>СА1021/Q-38/950</v>
          </cell>
          <cell r="EE165" t="str">
            <v>УГОЛ АНТАРЕС - Черная Венеция (1021/Q) (950*950*38)</v>
          </cell>
          <cell r="EF165" t="str">
            <v>СА1021/Q-28/xxx/0U</v>
          </cell>
          <cell r="EG165" t="str">
            <v>Столешница АНТАРЕС без PF - Черная Венеция (1021/Q) (3000*xxx*28-0U)</v>
          </cell>
          <cell r="EH165" t="str">
            <v>СА1021/Q-38/xxx/0U</v>
          </cell>
          <cell r="EI165" t="str">
            <v>Столешница АНТАРЕС без PF - Черная Венеция (1021/Q) (3000*xxx*38-0U)</v>
          </cell>
          <cell r="EJ165" t="str">
            <v>СА1021/Q-28/xxx/1U</v>
          </cell>
          <cell r="EK165" t="str">
            <v>Столешница АНТАРЕС - Черная Венеция (1021/Q) (3000*xxx*28-1U)</v>
          </cell>
          <cell r="EL165" t="str">
            <v>СА1021/Q-38/xxx/1U</v>
          </cell>
          <cell r="EM165" t="str">
            <v>Столешница АНТАРЕС - Черная Венеция (1021/Q) (3000*xxx*38-1U)</v>
          </cell>
          <cell r="EN165" t="str">
            <v>СА1021/Q-28/xxx/2U</v>
          </cell>
          <cell r="EO165" t="str">
            <v>Столешница АНТАРЕС 2xPF- Черная Венеция (1021/Q) (3000*xxx*28-2U)</v>
          </cell>
          <cell r="EP165" t="str">
            <v>СА1021/Q-38/xxx/2U</v>
          </cell>
          <cell r="EQ165" t="str">
            <v>Столешница АНТАРЕС 2xPF - Черная Венеция (1021/Q) (3000*xxx*38-2U)</v>
          </cell>
          <cell r="ER165" t="str">
            <v>СА1021/Q-28/600/0U-2СТ</v>
          </cell>
          <cell r="ES165" t="str">
            <v>Столешница АНТАРЕС без PF - Черная Венеция (1021/Q) (3000*600*28-0U/2х) / пластик с 2-х сторон</v>
          </cell>
          <cell r="ET165" t="str">
            <v>СА1021/Q-38/600/0U-2СТ</v>
          </cell>
          <cell r="EU165" t="str">
            <v>Столешница АНТАРЕС без PF - Черная Венеция (1021/Q) (3000*600*38-0U/2х) / пластик с 2-х сторон</v>
          </cell>
          <cell r="EV165" t="str">
            <v>СА1021/Q-28/1200/0U-2СТ</v>
          </cell>
          <cell r="EW165" t="str">
            <v>Столешница АНТАРЕС без PF - Черная Венеция (1021/Q) (3000*1200*28-0U/2х) / пластик с 2-х сторон</v>
          </cell>
          <cell r="EX165" t="str">
            <v>СА1021/Q-28/1200/0U-2СТ</v>
          </cell>
          <cell r="EY165" t="str">
            <v>Столешница АНТАРЕС без PF - Черная Венеция (1021/Q) (3000*1200*38-0U/2х) / пластик с 2-х сторон</v>
          </cell>
          <cell r="EZ165" t="str">
            <v>ФА1021/Q-600/4</v>
          </cell>
          <cell r="FA165" t="str">
            <v>Пристенная панель АНТАРЕС - Черная Венеция (1021/Q) (3000*600*4)</v>
          </cell>
          <cell r="FB165" t="str">
            <v>751021/Q-32/СК</v>
          </cell>
          <cell r="FC165" t="str">
            <v>Кромка АНТАРЕС - Черная Венеция (1021/Q) - 32 мм с/кл</v>
          </cell>
          <cell r="FD165" t="str">
            <v>751021/Q-45/СК</v>
          </cell>
          <cell r="FE165" t="str">
            <v>Кромка АНТАРЕС - Черная Венеция (1021/Q) - 45 мм с/кл</v>
          </cell>
        </row>
        <row r="166">
          <cell r="DM166" t="str">
            <v>Черная искра (Антарес) (5109/1)</v>
          </cell>
          <cell r="DN166" t="str">
            <v>5109/1</v>
          </cell>
          <cell r="DO166">
            <v>5</v>
          </cell>
          <cell r="DP166" t="str">
            <v>Черная искра (Антарес)</v>
          </cell>
          <cell r="DQ166">
            <v>1251</v>
          </cell>
          <cell r="DT166" t="str">
            <v>СА5109/1-28/600/1U</v>
          </cell>
          <cell r="DU166" t="str">
            <v>Столешница АНТАРЕС - Черная искра (Антарес) (5109/1) (3000*600*28-1U)</v>
          </cell>
          <cell r="DV166" t="str">
            <v>СА5109/1-38/600/1U</v>
          </cell>
          <cell r="DW166" t="str">
            <v>Столешница АНТАРЕС - Черная искра (Антарес) (5109/1) (3000*600*38-1U)</v>
          </cell>
          <cell r="DX166" t="str">
            <v>СА5109/1-28/600/0U</v>
          </cell>
          <cell r="DY166" t="str">
            <v>Столешница АНТАРЕС без PF - Черная искра (Антарес) (5109/1) (3000*600*28-0U)</v>
          </cell>
          <cell r="DZ166" t="str">
            <v>СА5109/1-38/600/0U</v>
          </cell>
          <cell r="EA166" t="str">
            <v>Столешница АНТАРЕС без PF - Черная искра (Антарес) (5109/1) (3000*600*38-0U)</v>
          </cell>
          <cell r="EB166" t="str">
            <v>СА5109/1-28/950</v>
          </cell>
          <cell r="EC166" t="str">
            <v>УГОЛ АНТАРЕС - Черная искра (Антарес) (5109/1) (950*950*28)</v>
          </cell>
          <cell r="ED166" t="str">
            <v>СА5109/1-38/950</v>
          </cell>
          <cell r="EE166" t="str">
            <v>УГОЛ АНТАРЕС - Черная искра (Антарес) (5109/1) (950*950*38)</v>
          </cell>
          <cell r="EF166" t="str">
            <v>СА5109/1-28/xxx/0U</v>
          </cell>
          <cell r="EG166" t="str">
            <v>Столешница АНТАРЕС без PF - Черная искра (Антарес) (5109/1) (3000*xxx*28-0U)</v>
          </cell>
          <cell r="EH166" t="str">
            <v>СА5109/1-38/xxx/0U</v>
          </cell>
          <cell r="EI166" t="str">
            <v>Столешница АНТАРЕС без PF - Черная искра (Антарес) (5109/1) (3000*xxx*38-0U)</v>
          </cell>
          <cell r="EJ166" t="str">
            <v>СА5109/1-28/xxx/1U</v>
          </cell>
          <cell r="EK166" t="str">
            <v>Столешница АНТАРЕС - Черная искра (Антарес) (5109/1) (3000*xxx*28-1U)</v>
          </cell>
          <cell r="EL166" t="str">
            <v>СА5109/1-38/xxx/1U</v>
          </cell>
          <cell r="EM166" t="str">
            <v>Столешница АНТАРЕС - Черная искра (Антарес) (5109/1) (3000*xxx*38-1U)</v>
          </cell>
          <cell r="EN166" t="str">
            <v>СА5109/1-28/xxx/2U</v>
          </cell>
          <cell r="EO166" t="str">
            <v>Столешница АНТАРЕС 2xPF- Черная искра (Антарес) (5109/1) (3000*xxx*28-2U)</v>
          </cell>
          <cell r="EP166" t="str">
            <v>СА5109/1-38/xxx/2U</v>
          </cell>
          <cell r="EQ166" t="str">
            <v>Столешница АНТАРЕС 2xPF - Черная искра (Антарес) (5109/1) (3000*xxx*38-2U)</v>
          </cell>
          <cell r="ER166" t="str">
            <v>СА5109/1-28/600/0U-2СТ</v>
          </cell>
          <cell r="ES166" t="str">
            <v>Столешница АНТАРЕС без PF - Черная искра (Антарес) (5109/1) (3000*600*28-0U/2х) / пластик с 2-х сторон</v>
          </cell>
          <cell r="ET166" t="str">
            <v>СА5109/1-38/600/0U-2СТ</v>
          </cell>
          <cell r="EU166" t="str">
            <v>Столешница АНТАРЕС без PF - Черная искра (Антарес) (5109/1) (3000*600*38-0U/2х) / пластик с 2-х сторон</v>
          </cell>
          <cell r="EV166" t="str">
            <v>СА5109/1-28/1200/0U-2СТ</v>
          </cell>
          <cell r="EW166" t="str">
            <v>Столешница АНТАРЕС без PF - Черная искра (Антарес) (5109/1) (3000*1200*28-0U/2х) / пластик с 2-х сторон</v>
          </cell>
          <cell r="EX166" t="str">
            <v>СА5109/1-28/1200/0U-2СТ</v>
          </cell>
          <cell r="EY166" t="str">
            <v>Столешница АНТАРЕС без PF - Черная искра (Антарес) (5109/1) (3000*1200*38-0U/2х) / пластик с 2-х сторон</v>
          </cell>
          <cell r="EZ166" t="str">
            <v>ФА5109/1-600/4</v>
          </cell>
          <cell r="FA166" t="str">
            <v>Пристенная панель АНТАРЕС - Черная искра (Антарес) (5109/1) (3000*600*4)</v>
          </cell>
          <cell r="FB166" t="str">
            <v>755109/1-32/СК</v>
          </cell>
          <cell r="FC166" t="str">
            <v>Кромка АНТАРЕС - Черная искра (Антарес) (5109/1) - 32 мм с/кл</v>
          </cell>
          <cell r="FD166" t="str">
            <v>755109/1-45/СК</v>
          </cell>
          <cell r="FE166" t="str">
            <v>Кромка АНТАРЕС - Черная искра (Антарес) (5109/1) - 45 мм с/кл</v>
          </cell>
        </row>
        <row r="167">
          <cell r="DM167" t="str">
            <v>Черное Серебро (4060)</v>
          </cell>
          <cell r="DN167">
            <v>4060</v>
          </cell>
          <cell r="DO167">
            <v>1</v>
          </cell>
          <cell r="DP167" t="str">
            <v>Черное Серебро</v>
          </cell>
          <cell r="DQ167">
            <v>1276</v>
          </cell>
          <cell r="DT167" t="str">
            <v>СА4060-28/600/1U</v>
          </cell>
          <cell r="DU167" t="str">
            <v>Столешница АНТАРЕС - Черное Серебро (4060) (3000*600*28-1U)</v>
          </cell>
          <cell r="DV167" t="str">
            <v>СА4060-38/600/1U</v>
          </cell>
          <cell r="DW167" t="str">
            <v>Столешница АНТАРЕС - Черное Серебро (4060) (3000*600*38-1U)</v>
          </cell>
          <cell r="DX167" t="str">
            <v>СА4060-28/600/0U</v>
          </cell>
          <cell r="DY167" t="str">
            <v>Столешница АНТАРЕС без PF - Черное Серебро (4060) (3000*600*28-0U)</v>
          </cell>
          <cell r="DZ167" t="str">
            <v>СА4060-38/600/0U</v>
          </cell>
          <cell r="EA167" t="str">
            <v>Столешница АНТАРЕС без PF - Черное Серебро (4060) (3000*600*38-0U)</v>
          </cell>
          <cell r="EB167" t="str">
            <v>СА4060-28/950</v>
          </cell>
          <cell r="EC167" t="str">
            <v>УГОЛ АНТАРЕС - Черное Серебро (4060) (950*950*28)</v>
          </cell>
          <cell r="ED167" t="str">
            <v>СА4060-38/950</v>
          </cell>
          <cell r="EE167" t="str">
            <v>УГОЛ АНТАРЕС - Черное Серебро (4060) (950*950*38)</v>
          </cell>
          <cell r="EF167" t="str">
            <v>СА4060-28/xxx/0U</v>
          </cell>
          <cell r="EG167" t="str">
            <v>Столешница АНТАРЕС без PF - Черное Серебро (4060) (3000*xxx*28-0U)</v>
          </cell>
          <cell r="EH167" t="str">
            <v>СА4060-38/xxx/0U</v>
          </cell>
          <cell r="EI167" t="str">
            <v>Столешница АНТАРЕС без PF - Черное Серебро (4060) (3000*xxx*38-0U)</v>
          </cell>
          <cell r="EJ167" t="str">
            <v>СА4060-28/xxx/1U</v>
          </cell>
          <cell r="EK167" t="str">
            <v>Столешница АНТАРЕС - Черное Серебро (4060) (3000*xxx*28-1U)</v>
          </cell>
          <cell r="EL167" t="str">
            <v>СА4060-38/xxx/1U</v>
          </cell>
          <cell r="EM167" t="str">
            <v>Столешница АНТАРЕС - Черное Серебро (4060) (3000*xxx*38-1U)</v>
          </cell>
          <cell r="EN167" t="str">
            <v>СА4060-28/xxx/2U</v>
          </cell>
          <cell r="EO167" t="str">
            <v>Столешница АНТАРЕС 2xPF- Черное Серебро (4060) (3000*xxx*28-2U)</v>
          </cell>
          <cell r="EP167" t="str">
            <v>СА4060-38/xxx/2U</v>
          </cell>
          <cell r="EQ167" t="str">
            <v>Столешница АНТАРЕС 2xPF - Черное Серебро (4060) (3000*xxx*38-2U)</v>
          </cell>
          <cell r="ER167" t="str">
            <v>СА4060-28/600/0U-2СТ</v>
          </cell>
          <cell r="ES167" t="str">
            <v>Столешница АНТАРЕС без PF - Черное Серебро (4060) (3000*600*28-0U/2х) / пластик с 2-х сторон</v>
          </cell>
          <cell r="ET167" t="str">
            <v>СА4060-38/600/0U-2СТ</v>
          </cell>
          <cell r="EU167" t="str">
            <v>Столешница АНТАРЕС без PF - Черное Серебро (4060) (3000*600*38-0U/2х) / пластик с 2-х сторон</v>
          </cell>
          <cell r="EV167" t="str">
            <v>СА4060-28/1200/0U-2СТ</v>
          </cell>
          <cell r="EW167" t="str">
            <v>Столешница АНТАРЕС без PF - Черное Серебро (4060) (3000*1200*28-0U/2х) / пластик с 2-х сторон</v>
          </cell>
          <cell r="EX167" t="str">
            <v>СА4060-28/1200/0U-2СТ</v>
          </cell>
          <cell r="EY167" t="str">
            <v>Столешница АНТАРЕС без PF - Черное Серебро (4060) (3000*1200*38-0U/2х) / пластик с 2-х сторон</v>
          </cell>
          <cell r="EZ167" t="str">
            <v>ФА4060-600/4</v>
          </cell>
          <cell r="FA167" t="str">
            <v>Пристенная панель АНТАРЕС - Черное Серебро (4060) (3000*600*4)</v>
          </cell>
          <cell r="FB167" t="str">
            <v>754060-32/СК</v>
          </cell>
          <cell r="FC167" t="str">
            <v>Кромка АНТАРЕС - Черное Серебро (4060) - 32 мм с/кл</v>
          </cell>
          <cell r="FD167" t="str">
            <v>754060-45/СК</v>
          </cell>
          <cell r="FE167" t="str">
            <v>Кромка АНТАРЕС - Черное Серебро (4060) - 45 мм с/кл</v>
          </cell>
        </row>
        <row r="168">
          <cell r="DM168" t="str">
            <v>Черный Бриллиант (401)</v>
          </cell>
          <cell r="DN168">
            <v>401</v>
          </cell>
          <cell r="DO168">
            <v>5</v>
          </cell>
          <cell r="DP168" t="str">
            <v>Черный Бриллиант</v>
          </cell>
          <cell r="DQ168">
            <v>1314</v>
          </cell>
          <cell r="DR168" t="str">
            <v>17/10401-М</v>
          </cell>
          <cell r="DT168" t="str">
            <v>СА401-28/600/1U</v>
          </cell>
          <cell r="DU168" t="str">
            <v>Столешница АНТАРЕС - Черный Бриллиант (401) (3000*600*28-1U)</v>
          </cell>
          <cell r="DV168" t="str">
            <v>СА401-38/600/1U</v>
          </cell>
          <cell r="DW168" t="str">
            <v>Столешница АНТАРЕС - Черный Бриллиант (401) (3000*600*38-1U)</v>
          </cell>
          <cell r="DX168" t="str">
            <v>СА401-28/600/0U</v>
          </cell>
          <cell r="DY168" t="str">
            <v>Столешница АНТАРЕС без PF - Черный Бриллиант (401) (3000*600*28-0U)</v>
          </cell>
          <cell r="DZ168" t="str">
            <v>СА401-38/600/0U</v>
          </cell>
          <cell r="EA168" t="str">
            <v>Столешница АНТАРЕС без PF - Черный Бриллиант (401) (3000*600*38-0U)</v>
          </cell>
          <cell r="EB168" t="str">
            <v>СА401-28/950</v>
          </cell>
          <cell r="EC168" t="str">
            <v>УГОЛ АНТАРЕС - Черный Бриллиант (401) (950*950*28)</v>
          </cell>
          <cell r="ED168" t="str">
            <v>СА401-38/950</v>
          </cell>
          <cell r="EE168" t="str">
            <v>УГОЛ АНТАРЕС - Черный Бриллиант (401) (950*950*38)</v>
          </cell>
          <cell r="EF168" t="str">
            <v>СА401-28/xxx/0U</v>
          </cell>
          <cell r="EG168" t="str">
            <v>Столешница АНТАРЕС без PF - Черный Бриллиант (401) (3000*xxx*28-0U)</v>
          </cell>
          <cell r="EH168" t="str">
            <v>СА401-38/xxx/0U</v>
          </cell>
          <cell r="EI168" t="str">
            <v>Столешница АНТАРЕС без PF - Черный Бриллиант (401) (3000*xxx*38-0U)</v>
          </cell>
          <cell r="EJ168" t="str">
            <v>СА401-28/xxx/1U</v>
          </cell>
          <cell r="EK168" t="str">
            <v>Столешница АНТАРЕС - Черный Бриллиант (401) (3000*xxx*28-1U)</v>
          </cell>
          <cell r="EL168" t="str">
            <v>СА401-38/xxx/1U</v>
          </cell>
          <cell r="EM168" t="str">
            <v>Столешница АНТАРЕС - Черный Бриллиант (401) (3000*xxx*38-1U)</v>
          </cell>
          <cell r="EN168" t="str">
            <v>СА401-28/xxx/2U</v>
          </cell>
          <cell r="EO168" t="str">
            <v>Столешница АНТАРЕС 2xPF- Черный Бриллиант (401) (3000*xxx*28-2U)</v>
          </cell>
          <cell r="EP168" t="str">
            <v>СА401-38/xxx/2U</v>
          </cell>
          <cell r="EQ168" t="str">
            <v>Столешница АНТАРЕС 2xPF - Черный Бриллиант (401) (3000*xxx*38-2U)</v>
          </cell>
          <cell r="ER168" t="str">
            <v>СА401-28/600/0U-2СТ</v>
          </cell>
          <cell r="ES168" t="str">
            <v>Столешница АНТАРЕС без PF - Черный Бриллиант (401) (3000*600*28-0U/2х) / пластик с 2-х сторон</v>
          </cell>
          <cell r="ET168" t="str">
            <v>СА401-38/600/0U-2СТ</v>
          </cell>
          <cell r="EU168" t="str">
            <v>Столешница АНТАРЕС без PF - Черный Бриллиант (401) (3000*600*38-0U/2х) / пластик с 2-х сторон</v>
          </cell>
          <cell r="EV168" t="str">
            <v>СА401-28/1200/0U-2СТ</v>
          </cell>
          <cell r="EW168" t="str">
            <v>Столешница АНТАРЕС без PF - Черный Бриллиант (401) (3000*1200*28-0U/2х) / пластик с 2-х сторон</v>
          </cell>
          <cell r="EX168" t="str">
            <v>СА401-28/1200/0U-2СТ</v>
          </cell>
          <cell r="EY168" t="str">
            <v>Столешница АНТАРЕС без PF - Черный Бриллиант (401) (3000*1200*38-0U/2х) / пластик с 2-х сторон</v>
          </cell>
          <cell r="EZ168" t="str">
            <v>ФА401-600/4</v>
          </cell>
          <cell r="FA168" t="str">
            <v>Пристенная панель АНТАРЕС - Черный Бриллиант (401) (3000*600*4)</v>
          </cell>
          <cell r="FB168" t="str">
            <v>75401-32/СК</v>
          </cell>
          <cell r="FC168" t="str">
            <v>Кромка АНТАРЕС - Черный Бриллиант (401) - 32 мм с/кл</v>
          </cell>
          <cell r="FD168" t="str">
            <v>75401-45/СК</v>
          </cell>
          <cell r="FE168" t="str">
            <v>Кромка АНТАРЕС - Черный Бриллиант (401) - 45 мм с/кл</v>
          </cell>
        </row>
        <row r="169">
          <cell r="DM169" t="str">
            <v>Янтарь золотой (2901/S)</v>
          </cell>
          <cell r="DN169" t="str">
            <v>2901/S</v>
          </cell>
          <cell r="DO169">
            <v>2</v>
          </cell>
          <cell r="DP169" t="str">
            <v>Янтарь золотой</v>
          </cell>
          <cell r="DQ169">
            <v>1244</v>
          </cell>
          <cell r="DT169" t="str">
            <v>СА2901/S-28/600/1U</v>
          </cell>
          <cell r="DU169" t="str">
            <v>Столешница АНТАРЕС - Янтарь золотой (2901/S) (3000*600*28-1U)</v>
          </cell>
          <cell r="DV169" t="str">
            <v>СА2901/S-38/600/1U</v>
          </cell>
          <cell r="DW169" t="str">
            <v>Столешница АНТАРЕС - Янтарь золотой (2901/S) (3000*600*38-1U)</v>
          </cell>
          <cell r="DX169" t="str">
            <v>СА2901/S-28/600/0U</v>
          </cell>
          <cell r="DY169" t="str">
            <v>Столешница АНТАРЕС без PF - Янтарь золотой (2901/S) (3000*600*28-0U)</v>
          </cell>
          <cell r="DZ169" t="str">
            <v>СА2901/S-38/600/0U</v>
          </cell>
          <cell r="EA169" t="str">
            <v>Столешница АНТАРЕС без PF - Янтарь золотой (2901/S) (3000*600*38-0U)</v>
          </cell>
          <cell r="EB169" t="str">
            <v>СА2901/S-28/950</v>
          </cell>
          <cell r="EC169" t="str">
            <v>УГОЛ АНТАРЕС - Янтарь золотой (2901/S) (950*950*28)</v>
          </cell>
          <cell r="ED169" t="str">
            <v>СА2901/S-38/950</v>
          </cell>
          <cell r="EE169" t="str">
            <v>УГОЛ АНТАРЕС - Янтарь золотой (2901/S) (950*950*38)</v>
          </cell>
          <cell r="EF169" t="str">
            <v>СА2901/S-28/xxx/0U</v>
          </cell>
          <cell r="EG169" t="str">
            <v>Столешница АНТАРЕС без PF - Янтарь золотой (2901/S) (3000*xxx*28-0U)</v>
          </cell>
          <cell r="EH169" t="str">
            <v>СА2901/S-38/xxx/0U</v>
          </cell>
          <cell r="EI169" t="str">
            <v>Столешница АНТАРЕС без PF - Янтарь золотой (2901/S) (3000*xxx*38-0U)</v>
          </cell>
          <cell r="EJ169" t="str">
            <v>СА2901/S-28/xxx/1U</v>
          </cell>
          <cell r="EK169" t="str">
            <v>Столешница АНТАРЕС - Янтарь золотой (2901/S) (3000*xxx*28-1U)</v>
          </cell>
          <cell r="EL169" t="str">
            <v>СА2901/S-38/xxx/1U</v>
          </cell>
          <cell r="EM169" t="str">
            <v>Столешница АНТАРЕС - Янтарь золотой (2901/S) (3000*xxx*38-1U)</v>
          </cell>
          <cell r="EN169" t="str">
            <v>СА2901/S-28/xxx/2U</v>
          </cell>
          <cell r="EO169" t="str">
            <v>Столешница АНТАРЕС 2xPF- Янтарь золотой (2901/S) (3000*xxx*28-2U)</v>
          </cell>
          <cell r="EP169" t="str">
            <v>СА2901/S-38/xxx/2U</v>
          </cell>
          <cell r="EQ169" t="str">
            <v>Столешница АНТАРЕС 2xPF - Янтарь золотой (2901/S) (3000*xxx*38-2U)</v>
          </cell>
          <cell r="ER169" t="str">
            <v>СА2901/S-28/600/0U-2СТ</v>
          </cell>
          <cell r="ES169" t="str">
            <v>Столешница АНТАРЕС без PF - Янтарь золотой (2901/S) (3000*600*28-0U/2х) / пластик с 2-х сторон</v>
          </cell>
          <cell r="ET169" t="str">
            <v>СА2901/S-38/600/0U-2СТ</v>
          </cell>
          <cell r="EU169" t="str">
            <v>Столешница АНТАРЕС без PF - Янтарь золотой (2901/S) (3000*600*38-0U/2х) / пластик с 2-х сторон</v>
          </cell>
          <cell r="EV169" t="str">
            <v>СА2901/S-28/1200/0U-2СТ</v>
          </cell>
          <cell r="EW169" t="str">
            <v>Столешница АНТАРЕС без PF - Янтарь золотой (2901/S) (3000*1200*28-0U/2х) / пластик с 2-х сторон</v>
          </cell>
          <cell r="EX169" t="str">
            <v>СА2901/S-28/1200/0U-2СТ</v>
          </cell>
          <cell r="EY169" t="str">
            <v>Столешница АНТАРЕС без PF - Янтарь золотой (2901/S) (3000*1200*38-0U/2х) / пластик с 2-х сторон</v>
          </cell>
          <cell r="EZ169" t="str">
            <v>ФА2901/S-600/4</v>
          </cell>
          <cell r="FA169" t="str">
            <v>Пристенная панель АНТАРЕС - Янтарь золотой (2901/S) (3000*600*4)</v>
          </cell>
          <cell r="FB169" t="str">
            <v>752901/S-32/СК</v>
          </cell>
          <cell r="FC169" t="str">
            <v>Кромка АНТАРЕС - Янтарь золотой (2901/S) - 32 мм с/кл</v>
          </cell>
          <cell r="FD169" t="str">
            <v>752901/S-45/СК</v>
          </cell>
          <cell r="FE169" t="str">
            <v>Кромка АНТАРЕС - Янтарь золотой (2901/S) - 45 мм с/кл</v>
          </cell>
        </row>
      </sheetData>
      <sheetData sheetId="24">
        <row r="5">
          <cell r="AH5" t="str">
            <v>МДФ 1 кат.</v>
          </cell>
          <cell r="AK5" t="str">
            <v>Вертикально</v>
          </cell>
          <cell r="AL5" t="str">
            <v>УТ0000242</v>
          </cell>
          <cell r="AT5" t="str">
            <v>*БЕЗ ПАТИНЫ</v>
          </cell>
          <cell r="AX5">
            <v>0</v>
          </cell>
        </row>
        <row r="6">
          <cell r="AH6" t="str">
            <v>МДФ 2 кат.</v>
          </cell>
          <cell r="AK6" t="str">
            <v>Горизонтально</v>
          </cell>
          <cell r="AL6" t="str">
            <v>УТ0000243</v>
          </cell>
          <cell r="AT6" t="str">
            <v>серебро</v>
          </cell>
          <cell r="AU6" t="str">
            <v>PAT-LB625-9020</v>
          </cell>
          <cell r="AV6" t="str">
            <v>м2</v>
          </cell>
          <cell r="AX6">
            <v>1</v>
          </cell>
        </row>
        <row r="7">
          <cell r="AH7" t="str">
            <v>МДФ 3 кат.</v>
          </cell>
          <cell r="AK7" t="str">
            <v>Не имеет значения</v>
          </cell>
          <cell r="AL7" t="str">
            <v>УТ0000244</v>
          </cell>
          <cell r="AT7" t="str">
            <v>золото</v>
          </cell>
          <cell r="AU7" t="str">
            <v>PAT-LB625-9027</v>
          </cell>
          <cell r="AV7" t="str">
            <v>м2</v>
          </cell>
          <cell r="AX7">
            <v>1</v>
          </cell>
        </row>
        <row r="8">
          <cell r="AH8" t="str">
            <v>МДФ 4 кат.</v>
          </cell>
          <cell r="AK8" t="str">
            <v>По эскизу</v>
          </cell>
          <cell r="AL8" t="str">
            <v>УТ0000282</v>
          </cell>
          <cell r="AT8" t="str">
            <v>светло коричн.</v>
          </cell>
          <cell r="AU8" t="str">
            <v>PAT-KB-328919</v>
          </cell>
          <cell r="AV8" t="str">
            <v>м2</v>
          </cell>
          <cell r="AX8">
            <v>1</v>
          </cell>
        </row>
        <row r="9">
          <cell r="AH9" t="str">
            <v>МДФ 5 кат.</v>
          </cell>
          <cell r="AT9" t="str">
            <v>темно коричн.</v>
          </cell>
          <cell r="AU9" t="str">
            <v>PAT-L6005443</v>
          </cell>
          <cell r="AV9" t="str">
            <v>м2</v>
          </cell>
          <cell r="AX9">
            <v>1</v>
          </cell>
        </row>
        <row r="10">
          <cell r="AH10" t="str">
            <v>G</v>
          </cell>
          <cell r="AK10" t="str">
            <v>Без торца</v>
          </cell>
          <cell r="AL10" t="str">
            <v>УТ0000257</v>
          </cell>
        </row>
        <row r="11">
          <cell r="AH11" t="str">
            <v>I</v>
          </cell>
          <cell r="AK11" t="str">
            <v>№ 1</v>
          </cell>
          <cell r="AL11" t="str">
            <v>УТ0000253</v>
          </cell>
        </row>
        <row r="12">
          <cell r="AH12" t="str">
            <v>O</v>
          </cell>
          <cell r="AK12" t="str">
            <v>№ 2</v>
          </cell>
          <cell r="AL12" t="str">
            <v>УТ0000254</v>
          </cell>
          <cell r="AT12" t="str">
            <v>*БЕЗ ПАТИНЫ</v>
          </cell>
          <cell r="AW12">
            <v>0</v>
          </cell>
          <cell r="AX12">
            <v>0</v>
          </cell>
        </row>
        <row r="13">
          <cell r="AH13" t="str">
            <v>U</v>
          </cell>
          <cell r="AK13" t="str">
            <v>№ 3</v>
          </cell>
          <cell r="AL13" t="str">
            <v>УТ0000255</v>
          </cell>
          <cell r="AT13" t="str">
            <v>полная заливка</v>
          </cell>
          <cell r="AU13" t="str">
            <v>PAT-PZ</v>
          </cell>
          <cell r="AV13" t="str">
            <v>м2</v>
          </cell>
          <cell r="AW13">
            <v>1</v>
          </cell>
          <cell r="AX13">
            <v>1720</v>
          </cell>
        </row>
        <row r="14">
          <cell r="AH14" t="str">
            <v>Y</v>
          </cell>
          <cell r="AK14" t="str">
            <v>Фацет</v>
          </cell>
          <cell r="AL14" t="str">
            <v>УТ0000256</v>
          </cell>
          <cell r="AT14" t="str">
            <v>к углам темнее</v>
          </cell>
          <cell r="AU14" t="str">
            <v>PAT-UT</v>
          </cell>
          <cell r="AV14" t="str">
            <v>м2</v>
          </cell>
          <cell r="AW14">
            <v>1</v>
          </cell>
          <cell r="AX14">
            <v>1720</v>
          </cell>
        </row>
        <row r="15">
          <cell r="AH15" t="str">
            <v>А</v>
          </cell>
          <cell r="AT15" t="str">
            <v>контурная</v>
          </cell>
          <cell r="AU15" t="str">
            <v>PAT-KONT</v>
          </cell>
          <cell r="AV15" t="str">
            <v>м2</v>
          </cell>
          <cell r="AW15">
            <v>1</v>
          </cell>
          <cell r="AX15">
            <v>1720</v>
          </cell>
        </row>
        <row r="16">
          <cell r="AH16" t="str">
            <v>Б</v>
          </cell>
          <cell r="AK16" t="str">
            <v>Вертикально</v>
          </cell>
          <cell r="AL16" t="str">
            <v>УТ0000258</v>
          </cell>
          <cell r="AT16" t="str">
            <v>двойная (т.кор.+золото)</v>
          </cell>
          <cell r="AU16" t="str">
            <v>PAT-2X</v>
          </cell>
          <cell r="AV16" t="str">
            <v>м2</v>
          </cell>
          <cell r="AW16">
            <v>2</v>
          </cell>
          <cell r="AX16">
            <v>2860</v>
          </cell>
        </row>
        <row r="17">
          <cell r="AH17" t="str">
            <v>В</v>
          </cell>
          <cell r="AK17" t="str">
            <v>Горизонтально</v>
          </cell>
          <cell r="AL17" t="str">
            <v>УТ0000259</v>
          </cell>
          <cell r="AT17" t="str">
            <v>*Индивидуальная</v>
          </cell>
          <cell r="AU17" t="str">
            <v>PAT-##2</v>
          </cell>
          <cell r="AV17" t="str">
            <v>м2</v>
          </cell>
          <cell r="AW17">
            <v>2</v>
          </cell>
          <cell r="AX17">
            <v>1720</v>
          </cell>
        </row>
        <row r="18">
          <cell r="AH18" t="str">
            <v>Г</v>
          </cell>
          <cell r="AK18" t="str">
            <v>Горизонтально (по центру фасада)</v>
          </cell>
          <cell r="AL18" t="str">
            <v>УТ0000260</v>
          </cell>
        </row>
        <row r="19">
          <cell r="B19" t="str">
            <v>0 кат</v>
          </cell>
          <cell r="C19">
            <v>0</v>
          </cell>
          <cell r="AH19" t="str">
            <v>Д</v>
          </cell>
          <cell r="AK19" t="str">
            <v>Согласно эскиза</v>
          </cell>
          <cell r="AL19" t="str">
            <v>УТ0000262</v>
          </cell>
        </row>
        <row r="20">
          <cell r="B20" t="str">
            <v>1 кат</v>
          </cell>
          <cell r="C20">
            <v>220</v>
          </cell>
          <cell r="AH20" t="str">
            <v>Е</v>
          </cell>
          <cell r="AK20" t="str">
            <v>Не сверлить!</v>
          </cell>
          <cell r="AL20" t="str">
            <v>УТ0000261</v>
          </cell>
        </row>
        <row r="21">
          <cell r="B21" t="str">
            <v>2 кат</v>
          </cell>
          <cell r="C21">
            <v>770</v>
          </cell>
          <cell r="AH21" t="str">
            <v>Ж</v>
          </cell>
        </row>
        <row r="22">
          <cell r="B22" t="str">
            <v>3 кат</v>
          </cell>
          <cell r="C22">
            <v>1210</v>
          </cell>
          <cell r="AH22" t="str">
            <v>З</v>
          </cell>
        </row>
        <row r="23">
          <cell r="AH23" t="str">
            <v>И</v>
          </cell>
        </row>
        <row r="24">
          <cell r="AH24" t="str">
            <v>К</v>
          </cell>
        </row>
        <row r="25">
          <cell r="AH25" t="str">
            <v>Л</v>
          </cell>
        </row>
        <row r="26">
          <cell r="AH26" t="str">
            <v>М</v>
          </cell>
        </row>
        <row r="27">
          <cell r="AH27" t="str">
            <v>Н</v>
          </cell>
        </row>
        <row r="28">
          <cell r="AH28" t="str">
            <v>О</v>
          </cell>
        </row>
        <row r="29">
          <cell r="AH29" t="str">
            <v>П</v>
          </cell>
        </row>
        <row r="30">
          <cell r="AH30" t="str">
            <v>Р</v>
          </cell>
        </row>
        <row r="31">
          <cell r="AH31" t="str">
            <v>С</v>
          </cell>
        </row>
        <row r="32">
          <cell r="AH32" t="str">
            <v>Т</v>
          </cell>
        </row>
        <row r="33">
          <cell r="AH33" t="str">
            <v>Ф</v>
          </cell>
        </row>
        <row r="34">
          <cell r="AH34" t="str">
            <v>Х</v>
          </cell>
        </row>
        <row r="35">
          <cell r="AH35" t="str">
            <v>Ч</v>
          </cell>
        </row>
        <row r="36">
          <cell r="AH36" t="str">
            <v>Ш</v>
          </cell>
        </row>
        <row r="37">
          <cell r="AH37" t="str">
            <v>Э</v>
          </cell>
        </row>
        <row r="38">
          <cell r="AH38" t="str">
            <v>Я</v>
          </cell>
        </row>
        <row r="41">
          <cell r="B41" t="str">
            <v>16 мм - Матовый</v>
          </cell>
          <cell r="C41">
            <v>16</v>
          </cell>
          <cell r="D41" t="str">
            <v>H16 Матовый</v>
          </cell>
          <cell r="E41" t="str">
            <v>R16 Матовый</v>
          </cell>
        </row>
        <row r="42">
          <cell r="B42" t="str">
            <v>16 мм - Глянец</v>
          </cell>
          <cell r="C42">
            <v>16</v>
          </cell>
          <cell r="D42" t="str">
            <v>H16 Глянец</v>
          </cell>
          <cell r="E42" t="str">
            <v>R16 Глянец</v>
          </cell>
          <cell r="F42">
            <v>1</v>
          </cell>
        </row>
        <row r="43">
          <cell r="B43" t="str">
            <v>19 мм - Матовый</v>
          </cell>
          <cell r="C43">
            <v>19</v>
          </cell>
          <cell r="D43" t="str">
            <v>H19 Матовый</v>
          </cell>
          <cell r="E43" t="str">
            <v>R19 Матовый</v>
          </cell>
        </row>
        <row r="44">
          <cell r="B44" t="str">
            <v>19 мм - Глянец</v>
          </cell>
          <cell r="C44">
            <v>19</v>
          </cell>
          <cell r="D44" t="str">
            <v>H19 Глянец</v>
          </cell>
          <cell r="E44" t="str">
            <v>R19 Глянец</v>
          </cell>
          <cell r="F44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 x14ac:dyDescent="0.25"/>
  <cols>
    <col min="1" max="1" width="6.140625" customWidth="1"/>
    <col min="2" max="2" width="172.7109375" customWidth="1"/>
    <col min="3" max="3" width="7" customWidth="1"/>
    <col min="4" max="26" width="8.7109375" customWidth="1"/>
  </cols>
  <sheetData>
    <row r="1" spans="1:6" ht="50.25" customHeight="1" x14ac:dyDescent="0.25">
      <c r="A1" s="1"/>
      <c r="B1" s="2" t="s">
        <v>0</v>
      </c>
    </row>
    <row r="2" spans="1:6" ht="40.5" customHeight="1" x14ac:dyDescent="0.25">
      <c r="A2" s="1"/>
      <c r="B2" s="3" t="s">
        <v>1</v>
      </c>
    </row>
    <row r="3" spans="1:6" ht="32.25" customHeight="1" x14ac:dyDescent="0.25">
      <c r="A3" s="4">
        <v>1</v>
      </c>
      <c r="B3" s="5" t="s">
        <v>2</v>
      </c>
      <c r="C3" s="6"/>
      <c r="D3" s="6"/>
      <c r="E3" s="6"/>
      <c r="F3" s="6"/>
    </row>
    <row r="4" spans="1:6" ht="32.25" customHeight="1" x14ac:dyDescent="0.25">
      <c r="A4" s="4">
        <f t="shared" ref="A4:A16" si="0">A3+1</f>
        <v>2</v>
      </c>
      <c r="B4" s="5" t="s">
        <v>3</v>
      </c>
      <c r="C4" s="6"/>
      <c r="D4" s="6"/>
      <c r="E4" s="6"/>
      <c r="F4" s="6"/>
    </row>
    <row r="5" spans="1:6" ht="32.25" customHeight="1" x14ac:dyDescent="0.25">
      <c r="A5" s="4">
        <f t="shared" si="0"/>
        <v>3</v>
      </c>
      <c r="B5" s="5" t="s">
        <v>4</v>
      </c>
      <c r="C5" s="6"/>
      <c r="D5" s="6"/>
      <c r="E5" s="6"/>
      <c r="F5" s="6"/>
    </row>
    <row r="6" spans="1:6" ht="36.75" customHeight="1" x14ac:dyDescent="0.25">
      <c r="A6" s="4">
        <f t="shared" si="0"/>
        <v>4</v>
      </c>
      <c r="B6" s="5" t="s">
        <v>5</v>
      </c>
      <c r="C6" s="6"/>
      <c r="D6" s="6"/>
      <c r="E6" s="6"/>
      <c r="F6" s="6"/>
    </row>
    <row r="7" spans="1:6" ht="56.25" customHeight="1" x14ac:dyDescent="0.25">
      <c r="A7" s="4">
        <f t="shared" si="0"/>
        <v>5</v>
      </c>
      <c r="B7" s="5" t="s">
        <v>6</v>
      </c>
      <c r="C7" s="6"/>
      <c r="D7" s="6"/>
      <c r="E7" s="6"/>
      <c r="F7" s="6"/>
    </row>
    <row r="8" spans="1:6" ht="32.25" customHeight="1" x14ac:dyDescent="0.25">
      <c r="A8" s="4">
        <f t="shared" si="0"/>
        <v>6</v>
      </c>
      <c r="B8" s="5" t="s">
        <v>7</v>
      </c>
      <c r="C8" s="6"/>
      <c r="D8" s="6"/>
      <c r="E8" s="6"/>
      <c r="F8" s="6"/>
    </row>
    <row r="9" spans="1:6" ht="32.25" customHeight="1" x14ac:dyDescent="0.25">
      <c r="A9" s="4">
        <f t="shared" si="0"/>
        <v>7</v>
      </c>
      <c r="B9" s="5" t="s">
        <v>8</v>
      </c>
      <c r="C9" s="6"/>
      <c r="D9" s="6"/>
      <c r="E9" s="6"/>
      <c r="F9" s="6"/>
    </row>
    <row r="10" spans="1:6" ht="32.25" customHeight="1" x14ac:dyDescent="0.25">
      <c r="A10" s="4">
        <f t="shared" si="0"/>
        <v>8</v>
      </c>
      <c r="B10" s="5" t="s">
        <v>9</v>
      </c>
      <c r="C10" s="6"/>
      <c r="D10" s="6"/>
      <c r="E10" s="6"/>
      <c r="F10" s="6"/>
    </row>
    <row r="11" spans="1:6" ht="32.25" customHeight="1" x14ac:dyDescent="0.25">
      <c r="A11" s="4">
        <f t="shared" si="0"/>
        <v>9</v>
      </c>
      <c r="B11" s="5" t="s">
        <v>10</v>
      </c>
      <c r="C11" s="6"/>
      <c r="D11" s="6"/>
      <c r="E11" s="6"/>
      <c r="F11" s="6"/>
    </row>
    <row r="12" spans="1:6" ht="32.25" customHeight="1" x14ac:dyDescent="0.25">
      <c r="A12" s="4">
        <f t="shared" si="0"/>
        <v>10</v>
      </c>
      <c r="B12" s="5" t="s">
        <v>11</v>
      </c>
      <c r="D12" s="6"/>
      <c r="E12" s="6"/>
      <c r="F12" s="6"/>
    </row>
    <row r="13" spans="1:6" ht="32.25" customHeight="1" x14ac:dyDescent="0.25">
      <c r="A13" s="4">
        <f t="shared" si="0"/>
        <v>11</v>
      </c>
      <c r="B13" s="5" t="s">
        <v>12</v>
      </c>
      <c r="C13" s="6"/>
      <c r="D13" s="6"/>
      <c r="E13" s="6"/>
      <c r="F13" s="6"/>
    </row>
    <row r="14" spans="1:6" ht="32.25" customHeight="1" x14ac:dyDescent="0.25">
      <c r="A14" s="4">
        <f t="shared" si="0"/>
        <v>12</v>
      </c>
      <c r="B14" s="5" t="s">
        <v>13</v>
      </c>
      <c r="C14" s="6"/>
      <c r="D14" s="6"/>
      <c r="E14" s="6"/>
      <c r="F14" s="6"/>
    </row>
    <row r="15" spans="1:6" ht="30" x14ac:dyDescent="0.25">
      <c r="A15" s="4">
        <f t="shared" si="0"/>
        <v>13</v>
      </c>
      <c r="B15" s="7" t="s">
        <v>14</v>
      </c>
      <c r="C15" s="6"/>
      <c r="D15" s="6"/>
      <c r="E15" s="6"/>
      <c r="F15" s="6"/>
    </row>
    <row r="16" spans="1:6" ht="29.25" customHeight="1" x14ac:dyDescent="0.25">
      <c r="A16" s="4">
        <f t="shared" si="0"/>
        <v>14</v>
      </c>
      <c r="B16" s="7" t="s">
        <v>15</v>
      </c>
      <c r="C16" s="6"/>
      <c r="D16" s="6"/>
      <c r="E16" s="6"/>
      <c r="F16" s="6"/>
    </row>
    <row r="17" spans="2:6" x14ac:dyDescent="0.25">
      <c r="B17" s="6"/>
      <c r="C17" s="6"/>
      <c r="D17" s="6"/>
      <c r="E17" s="6"/>
      <c r="F17" s="6"/>
    </row>
    <row r="18" spans="2:6" ht="44.25" customHeight="1" x14ac:dyDescent="0.25">
      <c r="B18" s="8" t="s">
        <v>16</v>
      </c>
      <c r="C18" s="6"/>
      <c r="D18" s="6"/>
      <c r="E18" s="6"/>
      <c r="F18" s="6"/>
    </row>
    <row r="19" spans="2:6" x14ac:dyDescent="0.25">
      <c r="B19" s="6"/>
      <c r="C19" s="6"/>
      <c r="D19" s="6"/>
      <c r="E19" s="6"/>
      <c r="F19" s="6"/>
    </row>
    <row r="20" spans="2:6" x14ac:dyDescent="0.25">
      <c r="B20" s="6"/>
      <c r="C20" s="6"/>
      <c r="D20" s="6"/>
      <c r="E20" s="6"/>
      <c r="F20" s="6"/>
    </row>
    <row r="21" spans="2:6" ht="15.75" customHeight="1" x14ac:dyDescent="0.25">
      <c r="B21" s="6"/>
      <c r="C21" s="6"/>
      <c r="D21" s="6"/>
      <c r="E21" s="6"/>
      <c r="F21" s="6"/>
    </row>
    <row r="22" spans="2:6" ht="15.75" customHeight="1" x14ac:dyDescent="0.25">
      <c r="B22" s="6"/>
      <c r="C22" s="6"/>
      <c r="D22" s="6"/>
      <c r="E22" s="6"/>
      <c r="F22" s="6"/>
    </row>
    <row r="23" spans="2:6" ht="15.75" customHeight="1" x14ac:dyDescent="0.25">
      <c r="B23" s="6"/>
      <c r="C23" s="6"/>
      <c r="D23" s="6"/>
      <c r="E23" s="6"/>
      <c r="F23" s="6"/>
    </row>
    <row r="24" spans="2:6" ht="15.75" customHeight="1" x14ac:dyDescent="0.25">
      <c r="B24" s="6"/>
      <c r="C24" s="6"/>
      <c r="D24" s="6"/>
      <c r="E24" s="6"/>
      <c r="F24" s="6"/>
    </row>
    <row r="25" spans="2:6" ht="15.75" customHeight="1" x14ac:dyDescent="0.25">
      <c r="B25" s="6"/>
      <c r="C25" s="6"/>
      <c r="D25" s="6"/>
      <c r="E25" s="6"/>
      <c r="F25" s="6"/>
    </row>
    <row r="26" spans="2:6" ht="15.75" customHeight="1" x14ac:dyDescent="0.25">
      <c r="B26" s="6"/>
      <c r="C26" s="6"/>
      <c r="D26" s="6"/>
      <c r="E26" s="6"/>
      <c r="F26" s="6"/>
    </row>
    <row r="27" spans="2:6" ht="15.75" customHeight="1" x14ac:dyDescent="0.25">
      <c r="B27" s="6"/>
      <c r="C27" s="6"/>
      <c r="D27" s="6"/>
      <c r="E27" s="6"/>
      <c r="F27" s="6"/>
    </row>
    <row r="28" spans="2:6" ht="15.75" customHeight="1" x14ac:dyDescent="0.25">
      <c r="B28" s="6"/>
      <c r="C28" s="6"/>
      <c r="D28" s="6"/>
      <c r="E28" s="6"/>
      <c r="F28" s="6"/>
    </row>
    <row r="29" spans="2:6" ht="15.75" customHeight="1" x14ac:dyDescent="0.25">
      <c r="B29" s="6"/>
      <c r="C29" s="6"/>
      <c r="D29" s="6"/>
      <c r="E29" s="6"/>
      <c r="F29" s="6"/>
    </row>
    <row r="30" spans="2:6" ht="15.75" customHeight="1" x14ac:dyDescent="0.25">
      <c r="B30" s="6"/>
      <c r="C30" s="6"/>
      <c r="D30" s="6"/>
      <c r="E30" s="6"/>
      <c r="F30" s="6"/>
    </row>
    <row r="31" spans="2:6" ht="15.75" customHeight="1" x14ac:dyDescent="0.25">
      <c r="B31" s="6"/>
      <c r="C31" s="6"/>
      <c r="D31" s="6"/>
      <c r="E31" s="6"/>
      <c r="F31" s="6"/>
    </row>
    <row r="32" spans="2:6" ht="15.75" customHeight="1" x14ac:dyDescent="0.25">
      <c r="B32" s="6"/>
      <c r="C32" s="6"/>
      <c r="D32" s="6"/>
      <c r="E32" s="6"/>
      <c r="F32" s="6"/>
    </row>
    <row r="33" spans="2:6" ht="15.75" customHeight="1" x14ac:dyDescent="0.25">
      <c r="B33" s="6"/>
      <c r="C33" s="6"/>
      <c r="D33" s="6"/>
      <c r="E33" s="6"/>
      <c r="F33" s="6"/>
    </row>
    <row r="34" spans="2:6" ht="15.75" customHeight="1" x14ac:dyDescent="0.25">
      <c r="B34" s="6"/>
      <c r="C34" s="6"/>
      <c r="D34" s="6"/>
      <c r="E34" s="6"/>
      <c r="F34" s="6"/>
    </row>
    <row r="35" spans="2:6" ht="15.75" customHeight="1" x14ac:dyDescent="0.25">
      <c r="B35" s="6"/>
      <c r="C35" s="6"/>
      <c r="D35" s="6"/>
      <c r="E35" s="6"/>
      <c r="F35" s="6"/>
    </row>
    <row r="36" spans="2:6" ht="15.75" customHeight="1" x14ac:dyDescent="0.25">
      <c r="B36" s="6"/>
      <c r="C36" s="6"/>
      <c r="D36" s="6"/>
      <c r="E36" s="6"/>
      <c r="F36" s="6"/>
    </row>
    <row r="37" spans="2:6" ht="15.75" customHeight="1" x14ac:dyDescent="0.25">
      <c r="B37" s="6"/>
      <c r="C37" s="6"/>
      <c r="D37" s="6"/>
      <c r="E37" s="6"/>
      <c r="F37" s="6"/>
    </row>
    <row r="38" spans="2:6" ht="15.75" customHeight="1" x14ac:dyDescent="0.25">
      <c r="B38" s="6"/>
      <c r="C38" s="6"/>
      <c r="D38" s="6"/>
      <c r="E38" s="6"/>
      <c r="F38" s="6"/>
    </row>
    <row r="39" spans="2:6" ht="15.75" customHeight="1" x14ac:dyDescent="0.25">
      <c r="B39" s="6"/>
      <c r="C39" s="6"/>
      <c r="D39" s="6"/>
      <c r="E39" s="6"/>
      <c r="F39" s="6"/>
    </row>
    <row r="40" spans="2:6" ht="15.75" customHeight="1" x14ac:dyDescent="0.25">
      <c r="B40" s="6"/>
      <c r="C40" s="6"/>
      <c r="D40" s="6"/>
      <c r="E40" s="6"/>
      <c r="F40" s="6"/>
    </row>
    <row r="41" spans="2:6" ht="15.75" customHeight="1" x14ac:dyDescent="0.25">
      <c r="B41" s="6"/>
      <c r="C41" s="6"/>
      <c r="D41" s="6"/>
      <c r="E41" s="6"/>
      <c r="F41" s="6"/>
    </row>
    <row r="42" spans="2:6" ht="15.75" customHeight="1" x14ac:dyDescent="0.25">
      <c r="B42" s="6"/>
      <c r="C42" s="6"/>
      <c r="D42" s="6"/>
      <c r="E42" s="6"/>
      <c r="F42" s="6"/>
    </row>
    <row r="43" spans="2:6" ht="15.75" customHeight="1" x14ac:dyDescent="0.25">
      <c r="B43" s="6"/>
      <c r="C43" s="6"/>
      <c r="D43" s="6"/>
      <c r="E43" s="6"/>
      <c r="F43" s="6"/>
    </row>
    <row r="44" spans="2:6" ht="15.75" customHeight="1" x14ac:dyDescent="0.25">
      <c r="B44" s="6"/>
      <c r="C44" s="6"/>
      <c r="D44" s="6"/>
      <c r="E44" s="6"/>
      <c r="F44" s="6"/>
    </row>
    <row r="45" spans="2:6" ht="15.75" customHeight="1" x14ac:dyDescent="0.25">
      <c r="B45" s="6"/>
      <c r="C45" s="6"/>
      <c r="D45" s="6"/>
      <c r="E45" s="6"/>
      <c r="F45" s="6"/>
    </row>
    <row r="46" spans="2:6" ht="15.75" customHeight="1" x14ac:dyDescent="0.25">
      <c r="B46" s="6"/>
      <c r="C46" s="6"/>
      <c r="D46" s="6"/>
      <c r="E46" s="6"/>
      <c r="F46" s="6"/>
    </row>
    <row r="47" spans="2:6" ht="15.75" customHeight="1" x14ac:dyDescent="0.25">
      <c r="B47" s="6"/>
      <c r="C47" s="6"/>
      <c r="D47" s="6"/>
      <c r="E47" s="6"/>
      <c r="F47" s="6"/>
    </row>
    <row r="48" spans="2:6" ht="15.75" customHeight="1" x14ac:dyDescent="0.25">
      <c r="B48" s="6"/>
      <c r="C48" s="6"/>
      <c r="D48" s="6"/>
      <c r="E48" s="6"/>
      <c r="F48" s="6"/>
    </row>
    <row r="49" spans="2:6" ht="15.75" customHeight="1" x14ac:dyDescent="0.25">
      <c r="B49" s="6"/>
      <c r="C49" s="6"/>
      <c r="D49" s="6"/>
      <c r="E49" s="6"/>
      <c r="F49" s="6"/>
    </row>
    <row r="50" spans="2:6" ht="15.75" customHeight="1" x14ac:dyDescent="0.25">
      <c r="B50" s="6"/>
      <c r="C50" s="6"/>
      <c r="D50" s="6"/>
      <c r="E50" s="6"/>
      <c r="F50" s="6"/>
    </row>
    <row r="51" spans="2:6" ht="15.75" customHeight="1" x14ac:dyDescent="0.25">
      <c r="B51" s="6"/>
      <c r="C51" s="6"/>
      <c r="D51" s="6"/>
      <c r="E51" s="6"/>
      <c r="F51" s="6"/>
    </row>
    <row r="52" spans="2:6" ht="15.75" customHeight="1" x14ac:dyDescent="0.25">
      <c r="B52" s="6"/>
      <c r="C52" s="6"/>
      <c r="D52" s="6"/>
      <c r="E52" s="6"/>
      <c r="F52" s="6"/>
    </row>
    <row r="53" spans="2:6" ht="15.75" customHeight="1" x14ac:dyDescent="0.25">
      <c r="B53" s="6"/>
      <c r="C53" s="6"/>
      <c r="D53" s="6"/>
      <c r="E53" s="6"/>
      <c r="F53" s="6"/>
    </row>
    <row r="54" spans="2:6" ht="15.75" customHeight="1" x14ac:dyDescent="0.25"/>
    <row r="55" spans="2:6" ht="15.75" customHeight="1" x14ac:dyDescent="0.25"/>
    <row r="56" spans="2:6" ht="15.75" customHeight="1" x14ac:dyDescent="0.25"/>
    <row r="57" spans="2:6" ht="15.75" customHeight="1" x14ac:dyDescent="0.25"/>
    <row r="58" spans="2:6" ht="15.75" customHeight="1" x14ac:dyDescent="0.25"/>
    <row r="59" spans="2:6" ht="15.75" customHeight="1" x14ac:dyDescent="0.25"/>
    <row r="60" spans="2:6" ht="15.75" customHeight="1" x14ac:dyDescent="0.25"/>
    <row r="61" spans="2:6" ht="15.75" customHeight="1" x14ac:dyDescent="0.25"/>
    <row r="62" spans="2:6" ht="15.75" customHeight="1" x14ac:dyDescent="0.25"/>
    <row r="63" spans="2:6" ht="15.75" customHeight="1" x14ac:dyDescent="0.25"/>
    <row r="64" spans="2:6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" workbookViewId="0">
      <selection activeCell="E4" sqref="E4:E39"/>
    </sheetView>
  </sheetViews>
  <sheetFormatPr defaultColWidth="14.42578125" defaultRowHeight="15" customHeight="1" x14ac:dyDescent="0.25"/>
  <cols>
    <col min="1" max="1" width="4.7109375" customWidth="1"/>
    <col min="2" max="2" width="16.5703125" customWidth="1"/>
    <col min="3" max="3" width="16.7109375" customWidth="1"/>
    <col min="4" max="4" width="20.7109375" customWidth="1"/>
    <col min="5" max="5" width="15.7109375" customWidth="1"/>
    <col min="6" max="6" width="13.42578125" customWidth="1"/>
    <col min="7" max="7" width="9.140625" customWidth="1"/>
    <col min="8" max="26" width="8.7109375" customWidth="1"/>
  </cols>
  <sheetData>
    <row r="1" spans="1:26" ht="41.25" customHeight="1" x14ac:dyDescent="0.25">
      <c r="A1" s="545" t="s">
        <v>2873</v>
      </c>
      <c r="B1" s="487"/>
      <c r="C1" s="487"/>
      <c r="D1" s="487"/>
      <c r="E1" s="487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0.25" customHeight="1" x14ac:dyDescent="0.25">
      <c r="A2" s="541" t="s">
        <v>2813</v>
      </c>
      <c r="B2" s="541" t="s">
        <v>2814</v>
      </c>
      <c r="C2" s="542" t="s">
        <v>2815</v>
      </c>
      <c r="D2" s="541" t="s">
        <v>2816</v>
      </c>
      <c r="E2" s="237" t="s">
        <v>2817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8" customHeight="1" x14ac:dyDescent="0.25">
      <c r="A3" s="540"/>
      <c r="B3" s="540"/>
      <c r="C3" s="540"/>
      <c r="D3" s="540"/>
      <c r="E3" s="238" t="s">
        <v>2818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9.5" customHeight="1" x14ac:dyDescent="0.25">
      <c r="A4" s="242">
        <v>1</v>
      </c>
      <c r="B4" s="243" t="s">
        <v>555</v>
      </c>
      <c r="C4" s="242" t="s">
        <v>2819</v>
      </c>
      <c r="D4" s="538"/>
      <c r="E4" s="241">
        <v>1119.7166666666665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9.5" customHeight="1" x14ac:dyDescent="0.25">
      <c r="A5" s="242">
        <v>2</v>
      </c>
      <c r="B5" s="243" t="s">
        <v>556</v>
      </c>
      <c r="C5" s="242" t="s">
        <v>2819</v>
      </c>
      <c r="D5" s="539"/>
      <c r="E5" s="241">
        <v>1119.7166666666665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9.5" customHeight="1" x14ac:dyDescent="0.25">
      <c r="A6" s="242">
        <v>3</v>
      </c>
      <c r="B6" s="243" t="s">
        <v>557</v>
      </c>
      <c r="C6" s="242" t="s">
        <v>2820</v>
      </c>
      <c r="D6" s="539"/>
      <c r="E6" s="241">
        <v>1232.5699999999997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9.5" customHeight="1" x14ac:dyDescent="0.25">
      <c r="A7" s="242">
        <v>4</v>
      </c>
      <c r="B7" s="243" t="s">
        <v>559</v>
      </c>
      <c r="C7" s="242" t="s">
        <v>2820</v>
      </c>
      <c r="D7" s="539"/>
      <c r="E7" s="241">
        <v>1232.5699999999997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9.5" customHeight="1" x14ac:dyDescent="0.25">
      <c r="A8" s="242">
        <v>5</v>
      </c>
      <c r="B8" s="243" t="s">
        <v>560</v>
      </c>
      <c r="C8" s="242" t="s">
        <v>2821</v>
      </c>
      <c r="D8" s="539"/>
      <c r="E8" s="241">
        <v>1303.1033333333332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9.5" customHeight="1" x14ac:dyDescent="0.25">
      <c r="A9" s="242">
        <v>6</v>
      </c>
      <c r="B9" s="243" t="s">
        <v>561</v>
      </c>
      <c r="C9" s="242" t="s">
        <v>2821</v>
      </c>
      <c r="D9" s="540"/>
      <c r="E9" s="241">
        <v>1303.1033333333332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9.5" customHeight="1" x14ac:dyDescent="0.25">
      <c r="A10" s="242">
        <v>7</v>
      </c>
      <c r="B10" s="243" t="s">
        <v>562</v>
      </c>
      <c r="C10" s="242" t="s">
        <v>2822</v>
      </c>
      <c r="D10" s="538"/>
      <c r="E10" s="241">
        <v>1423.01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9.5" customHeight="1" x14ac:dyDescent="0.25">
      <c r="A11" s="242">
        <v>8</v>
      </c>
      <c r="B11" s="243" t="s">
        <v>564</v>
      </c>
      <c r="C11" s="242" t="s">
        <v>2822</v>
      </c>
      <c r="D11" s="539"/>
      <c r="E11" s="241">
        <v>1423.01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9.5" customHeight="1" x14ac:dyDescent="0.25">
      <c r="A12" s="242">
        <v>9</v>
      </c>
      <c r="B12" s="243" t="s">
        <v>565</v>
      </c>
      <c r="C12" s="242" t="s">
        <v>2823</v>
      </c>
      <c r="D12" s="539"/>
      <c r="E12" s="241">
        <v>1564.0766666666666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9.5" customHeight="1" x14ac:dyDescent="0.25">
      <c r="A13" s="242">
        <v>10</v>
      </c>
      <c r="B13" s="243" t="s">
        <v>566</v>
      </c>
      <c r="C13" s="242" t="s">
        <v>2823</v>
      </c>
      <c r="D13" s="539"/>
      <c r="E13" s="241">
        <v>1564.0766666666666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9.5" customHeight="1" x14ac:dyDescent="0.25">
      <c r="A14" s="242">
        <v>11</v>
      </c>
      <c r="B14" s="243" t="s">
        <v>567</v>
      </c>
      <c r="C14" s="242" t="s">
        <v>2824</v>
      </c>
      <c r="D14" s="539"/>
      <c r="E14" s="241">
        <v>1650.4799999999996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9.5" customHeight="1" x14ac:dyDescent="0.25">
      <c r="A15" s="242">
        <v>12</v>
      </c>
      <c r="B15" s="243" t="s">
        <v>568</v>
      </c>
      <c r="C15" s="242" t="s">
        <v>2824</v>
      </c>
      <c r="D15" s="540"/>
      <c r="E15" s="241">
        <v>1650.4799999999996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9.5" customHeight="1" x14ac:dyDescent="0.25">
      <c r="A16" s="242">
        <v>13</v>
      </c>
      <c r="B16" s="243" t="s">
        <v>569</v>
      </c>
      <c r="C16" s="242" t="s">
        <v>2825</v>
      </c>
      <c r="D16" s="538"/>
      <c r="E16" s="241">
        <v>1721.0133333333331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9.5" customHeight="1" x14ac:dyDescent="0.25">
      <c r="A17" s="242">
        <v>14</v>
      </c>
      <c r="B17" s="243" t="s">
        <v>570</v>
      </c>
      <c r="C17" s="242" t="s">
        <v>2825</v>
      </c>
      <c r="D17" s="539"/>
      <c r="E17" s="241">
        <v>1721.0133333333331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9.5" customHeight="1" x14ac:dyDescent="0.25">
      <c r="A18" s="242">
        <v>15</v>
      </c>
      <c r="B18" s="243" t="s">
        <v>571</v>
      </c>
      <c r="C18" s="242" t="s">
        <v>2825</v>
      </c>
      <c r="D18" s="539"/>
      <c r="E18" s="241">
        <v>1721.0133333333331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9.5" customHeight="1" x14ac:dyDescent="0.25">
      <c r="A19" s="242">
        <v>16</v>
      </c>
      <c r="B19" s="243" t="s">
        <v>572</v>
      </c>
      <c r="C19" s="242" t="s">
        <v>2826</v>
      </c>
      <c r="D19" s="539"/>
      <c r="E19" s="241">
        <v>1888.5299999999997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9.5" customHeight="1" x14ac:dyDescent="0.25">
      <c r="A20" s="242">
        <v>17</v>
      </c>
      <c r="B20" s="243" t="s">
        <v>573</v>
      </c>
      <c r="C20" s="242" t="s">
        <v>2826</v>
      </c>
      <c r="D20" s="539"/>
      <c r="E20" s="241">
        <v>1888.5299999999997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9.5" customHeight="1" x14ac:dyDescent="0.25">
      <c r="A21" s="242">
        <v>18</v>
      </c>
      <c r="B21" s="243" t="s">
        <v>575</v>
      </c>
      <c r="C21" s="242" t="s">
        <v>2826</v>
      </c>
      <c r="D21" s="539"/>
      <c r="E21" s="241">
        <v>1888.5299999999997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9.5" customHeight="1" x14ac:dyDescent="0.25">
      <c r="A22" s="242">
        <v>19</v>
      </c>
      <c r="B22" s="243" t="s">
        <v>576</v>
      </c>
      <c r="C22" s="242" t="s">
        <v>2826</v>
      </c>
      <c r="D22" s="539"/>
      <c r="E22" s="241">
        <v>1893.8199999999997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9.5" customHeight="1" x14ac:dyDescent="0.25">
      <c r="A23" s="242">
        <v>20</v>
      </c>
      <c r="B23" s="243" t="s">
        <v>577</v>
      </c>
      <c r="C23" s="242" t="s">
        <v>2826</v>
      </c>
      <c r="D23" s="540"/>
      <c r="E23" s="241">
        <v>1877.9499999999998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9.5" customHeight="1" x14ac:dyDescent="0.25">
      <c r="A24" s="242">
        <v>21</v>
      </c>
      <c r="B24" s="243" t="s">
        <v>578</v>
      </c>
      <c r="C24" s="242" t="s">
        <v>2827</v>
      </c>
      <c r="D24" s="538"/>
      <c r="E24" s="241">
        <v>2033.123333333333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9.5" customHeight="1" x14ac:dyDescent="0.25">
      <c r="A25" s="242">
        <v>22</v>
      </c>
      <c r="B25" s="243" t="s">
        <v>579</v>
      </c>
      <c r="C25" s="242" t="s">
        <v>2827</v>
      </c>
      <c r="D25" s="539"/>
      <c r="E25" s="241">
        <v>2033.123333333333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9.5" customHeight="1" x14ac:dyDescent="0.25">
      <c r="A26" s="242">
        <v>23</v>
      </c>
      <c r="B26" s="243" t="s">
        <v>580</v>
      </c>
      <c r="C26" s="242" t="s">
        <v>2827</v>
      </c>
      <c r="D26" s="539"/>
      <c r="E26" s="241">
        <v>2040.1766666666665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9.5" customHeight="1" x14ac:dyDescent="0.25">
      <c r="A27" s="242">
        <v>24</v>
      </c>
      <c r="B27" s="243" t="s">
        <v>581</v>
      </c>
      <c r="C27" s="242" t="s">
        <v>2827</v>
      </c>
      <c r="D27" s="539"/>
      <c r="E27" s="241">
        <v>2022.5433333333331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9.5" customHeight="1" x14ac:dyDescent="0.25">
      <c r="A28" s="242">
        <v>25</v>
      </c>
      <c r="B28" s="243" t="s">
        <v>582</v>
      </c>
      <c r="C28" s="242" t="s">
        <v>2828</v>
      </c>
      <c r="D28" s="539"/>
      <c r="E28" s="241">
        <v>2179.4799999999996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9.5" customHeight="1" x14ac:dyDescent="0.25">
      <c r="A29" s="242">
        <v>26</v>
      </c>
      <c r="B29" s="243" t="s">
        <v>583</v>
      </c>
      <c r="C29" s="242" t="s">
        <v>2828</v>
      </c>
      <c r="D29" s="539"/>
      <c r="E29" s="241">
        <v>2179.4799999999996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9.5" customHeight="1" x14ac:dyDescent="0.25">
      <c r="A30" s="242">
        <v>27</v>
      </c>
      <c r="B30" s="243" t="s">
        <v>584</v>
      </c>
      <c r="C30" s="242" t="s">
        <v>2828</v>
      </c>
      <c r="D30" s="539"/>
      <c r="E30" s="241">
        <v>2188.2966666666662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9.5" customHeight="1" x14ac:dyDescent="0.25">
      <c r="A31" s="242">
        <v>28</v>
      </c>
      <c r="B31" s="243" t="s">
        <v>585</v>
      </c>
      <c r="C31" s="242" t="s">
        <v>2828</v>
      </c>
      <c r="D31" s="540"/>
      <c r="E31" s="241">
        <v>2161.8466666666664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9.5" customHeight="1" x14ac:dyDescent="0.25">
      <c r="A32" s="242">
        <v>29</v>
      </c>
      <c r="B32" s="243" t="s">
        <v>586</v>
      </c>
      <c r="C32" s="242" t="s">
        <v>2829</v>
      </c>
      <c r="D32" s="538"/>
      <c r="E32" s="241">
        <v>2325.8366666666666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9.5" customHeight="1" x14ac:dyDescent="0.25">
      <c r="A33" s="242">
        <v>30</v>
      </c>
      <c r="B33" s="243" t="s">
        <v>587</v>
      </c>
      <c r="C33" s="242" t="s">
        <v>2829</v>
      </c>
      <c r="D33" s="539"/>
      <c r="E33" s="241">
        <v>2325.8366666666666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9.5" customHeight="1" x14ac:dyDescent="0.25">
      <c r="A34" s="242">
        <v>31</v>
      </c>
      <c r="B34" s="243" t="s">
        <v>588</v>
      </c>
      <c r="C34" s="242" t="s">
        <v>2829</v>
      </c>
      <c r="D34" s="539"/>
      <c r="E34" s="241">
        <v>2334.6533333333332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9.5" customHeight="1" x14ac:dyDescent="0.25">
      <c r="A35" s="242">
        <v>32</v>
      </c>
      <c r="B35" s="243" t="s">
        <v>589</v>
      </c>
      <c r="C35" s="242" t="s">
        <v>2829</v>
      </c>
      <c r="D35" s="540"/>
      <c r="E35" s="241">
        <v>2306.4399999999996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9.5" customHeight="1" x14ac:dyDescent="0.25">
      <c r="A36" s="242">
        <v>33</v>
      </c>
      <c r="B36" s="243" t="s">
        <v>590</v>
      </c>
      <c r="C36" s="242" t="s">
        <v>2830</v>
      </c>
      <c r="D36" s="538"/>
      <c r="E36" s="241">
        <v>1259.0199999999998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9.5" customHeight="1" x14ac:dyDescent="0.25">
      <c r="A37" s="4">
        <v>34</v>
      </c>
      <c r="B37" s="252" t="s">
        <v>2874</v>
      </c>
      <c r="C37" s="4" t="s">
        <v>2832</v>
      </c>
      <c r="D37" s="539"/>
      <c r="E37" s="241">
        <v>1361.2933333333333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9.5" customHeight="1" x14ac:dyDescent="0.25">
      <c r="A38" s="4">
        <v>35</v>
      </c>
      <c r="B38" s="252" t="s">
        <v>2875</v>
      </c>
      <c r="C38" s="4" t="s">
        <v>2876</v>
      </c>
      <c r="D38" s="539"/>
      <c r="E38" s="241">
        <v>1798.5999999999997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9.5" customHeight="1" x14ac:dyDescent="0.25">
      <c r="A39" s="4">
        <v>36</v>
      </c>
      <c r="B39" s="252" t="s">
        <v>2877</v>
      </c>
      <c r="C39" s="4" t="s">
        <v>2878</v>
      </c>
      <c r="D39" s="540"/>
      <c r="E39" s="241">
        <v>2217.1999999999998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9.25" customHeight="1" x14ac:dyDescent="0.25">
      <c r="A40" s="253"/>
      <c r="B40" s="254"/>
      <c r="C40" s="254"/>
      <c r="D40" s="253"/>
      <c r="E40" s="254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8.5" customHeight="1" x14ac:dyDescent="0.25">
      <c r="A41" s="537" t="s">
        <v>2879</v>
      </c>
      <c r="B41" s="535"/>
      <c r="C41" s="535"/>
      <c r="D41" s="535"/>
      <c r="E41" s="535"/>
      <c r="F41" s="248"/>
      <c r="G41" s="248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49.5" customHeight="1" x14ac:dyDescent="0.25">
      <c r="A42" s="537" t="s">
        <v>2880</v>
      </c>
      <c r="B42" s="535"/>
      <c r="C42" s="535"/>
      <c r="D42" s="535"/>
      <c r="E42" s="535"/>
      <c r="F42" s="248"/>
      <c r="G42" s="248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0.25" customHeight="1" x14ac:dyDescent="0.25">
      <c r="A43" s="537" t="s">
        <v>2881</v>
      </c>
      <c r="B43" s="535"/>
      <c r="C43" s="535"/>
      <c r="D43" s="535"/>
      <c r="E43" s="535"/>
      <c r="F43" s="249"/>
      <c r="G43" s="249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33.75" customHeight="1" x14ac:dyDescent="0.25">
      <c r="A44" s="537" t="s">
        <v>2848</v>
      </c>
      <c r="B44" s="535"/>
      <c r="C44" s="535"/>
      <c r="D44" s="535"/>
      <c r="E44" s="535"/>
      <c r="F44" s="248"/>
      <c r="G44" s="248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 x14ac:dyDescent="0.25">
      <c r="A45" s="544"/>
      <c r="B45" s="535"/>
      <c r="C45" s="535"/>
      <c r="D45" s="535"/>
      <c r="E45" s="254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 x14ac:dyDescent="0.25">
      <c r="A46" s="544"/>
      <c r="B46" s="535"/>
      <c r="C46" s="535"/>
      <c r="D46" s="535"/>
      <c r="E46" s="25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 x14ac:dyDescent="0.25">
      <c r="A47" s="247"/>
      <c r="B47" s="13"/>
      <c r="C47" s="13"/>
      <c r="D47" s="247"/>
      <c r="E47" s="251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 x14ac:dyDescent="0.25">
      <c r="A48" s="247"/>
      <c r="B48" s="13"/>
      <c r="C48" s="13"/>
      <c r="D48" s="247"/>
      <c r="E48" s="251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 x14ac:dyDescent="0.25">
      <c r="A49" s="247"/>
      <c r="B49" s="13"/>
      <c r="C49" s="13"/>
      <c r="D49" s="247"/>
      <c r="E49" s="25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 x14ac:dyDescent="0.25">
      <c r="A50" s="247"/>
      <c r="B50" s="13"/>
      <c r="C50" s="13"/>
      <c r="D50" s="247"/>
      <c r="E50" s="251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 x14ac:dyDescent="0.25">
      <c r="A51" s="247"/>
      <c r="B51" s="13"/>
      <c r="C51" s="13"/>
      <c r="D51" s="247"/>
      <c r="E51" s="25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 x14ac:dyDescent="0.25">
      <c r="A52" s="247"/>
      <c r="B52" s="13"/>
      <c r="C52" s="13"/>
      <c r="D52" s="247"/>
      <c r="E52" s="251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 x14ac:dyDescent="0.25">
      <c r="A53" s="247"/>
      <c r="B53" s="13"/>
      <c r="C53" s="13"/>
      <c r="D53" s="247"/>
      <c r="E53" s="25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 x14ac:dyDescent="0.25">
      <c r="A54" s="247"/>
      <c r="B54" s="13"/>
      <c r="C54" s="13"/>
      <c r="D54" s="247"/>
      <c r="E54" s="251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 x14ac:dyDescent="0.25">
      <c r="A55" s="247"/>
      <c r="B55" s="13"/>
      <c r="C55" s="13"/>
      <c r="D55" s="247"/>
      <c r="E55" s="251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 x14ac:dyDescent="0.25">
      <c r="A56" s="247"/>
      <c r="B56" s="13"/>
      <c r="C56" s="13"/>
      <c r="D56" s="247"/>
      <c r="E56" s="251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 x14ac:dyDescent="0.25">
      <c r="A57" s="247"/>
      <c r="B57" s="13"/>
      <c r="C57" s="13"/>
      <c r="D57" s="247"/>
      <c r="E57" s="251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 x14ac:dyDescent="0.25">
      <c r="A58" s="247"/>
      <c r="B58" s="13"/>
      <c r="C58" s="13"/>
      <c r="D58" s="247"/>
      <c r="E58" s="251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 x14ac:dyDescent="0.25">
      <c r="A59" s="247"/>
      <c r="B59" s="13"/>
      <c r="C59" s="13"/>
      <c r="D59" s="247"/>
      <c r="E59" s="251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 x14ac:dyDescent="0.25">
      <c r="A60" s="247"/>
      <c r="B60" s="13"/>
      <c r="C60" s="13"/>
      <c r="D60" s="247"/>
      <c r="E60" s="251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 x14ac:dyDescent="0.25">
      <c r="A61" s="247"/>
      <c r="B61" s="13"/>
      <c r="C61" s="13"/>
      <c r="D61" s="247"/>
      <c r="E61" s="251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 x14ac:dyDescent="0.25">
      <c r="A62" s="247"/>
      <c r="B62" s="13"/>
      <c r="C62" s="13"/>
      <c r="D62" s="247"/>
      <c r="E62" s="251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 x14ac:dyDescent="0.25">
      <c r="A63" s="247"/>
      <c r="B63" s="13"/>
      <c r="C63" s="13"/>
      <c r="D63" s="247"/>
      <c r="E63" s="251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 x14ac:dyDescent="0.25">
      <c r="A64" s="247"/>
      <c r="B64" s="13"/>
      <c r="C64" s="13"/>
      <c r="D64" s="247"/>
      <c r="E64" s="251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 x14ac:dyDescent="0.25">
      <c r="A65" s="247"/>
      <c r="B65" s="13"/>
      <c r="C65" s="13"/>
      <c r="D65" s="247"/>
      <c r="E65" s="251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 x14ac:dyDescent="0.25">
      <c r="A66" s="247"/>
      <c r="B66" s="13"/>
      <c r="C66" s="13"/>
      <c r="D66" s="247"/>
      <c r="E66" s="251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 x14ac:dyDescent="0.25">
      <c r="A67" s="247"/>
      <c r="B67" s="13"/>
      <c r="C67" s="13"/>
      <c r="D67" s="247"/>
      <c r="E67" s="251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 x14ac:dyDescent="0.25">
      <c r="A68" s="247"/>
      <c r="B68" s="13"/>
      <c r="C68" s="13"/>
      <c r="D68" s="247"/>
      <c r="E68" s="251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 x14ac:dyDescent="0.25">
      <c r="A69" s="247"/>
      <c r="B69" s="13"/>
      <c r="C69" s="13"/>
      <c r="D69" s="247"/>
      <c r="E69" s="251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 x14ac:dyDescent="0.25">
      <c r="A70" s="247"/>
      <c r="B70" s="13"/>
      <c r="C70" s="13"/>
      <c r="D70" s="247"/>
      <c r="E70" s="251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 x14ac:dyDescent="0.25">
      <c r="A71" s="247"/>
      <c r="B71" s="13"/>
      <c r="C71" s="13"/>
      <c r="D71" s="247"/>
      <c r="E71" s="251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 x14ac:dyDescent="0.25">
      <c r="A72" s="247"/>
      <c r="B72" s="13"/>
      <c r="C72" s="13"/>
      <c r="D72" s="247"/>
      <c r="E72" s="251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 x14ac:dyDescent="0.25">
      <c r="A73" s="247"/>
      <c r="B73" s="13"/>
      <c r="C73" s="13"/>
      <c r="D73" s="247"/>
      <c r="E73" s="251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 x14ac:dyDescent="0.25">
      <c r="A74" s="247"/>
      <c r="B74" s="13"/>
      <c r="C74" s="13"/>
      <c r="D74" s="247"/>
      <c r="E74" s="251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 x14ac:dyDescent="0.25">
      <c r="A75" s="247"/>
      <c r="B75" s="13"/>
      <c r="C75" s="13"/>
      <c r="D75" s="247"/>
      <c r="E75" s="251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 x14ac:dyDescent="0.25">
      <c r="A76" s="247"/>
      <c r="B76" s="13"/>
      <c r="C76" s="13"/>
      <c r="D76" s="247"/>
      <c r="E76" s="251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 x14ac:dyDescent="0.25">
      <c r="A77" s="247"/>
      <c r="B77" s="13"/>
      <c r="C77" s="13"/>
      <c r="D77" s="247"/>
      <c r="E77" s="251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 x14ac:dyDescent="0.25">
      <c r="A78" s="247"/>
      <c r="B78" s="13"/>
      <c r="C78" s="13"/>
      <c r="D78" s="247"/>
      <c r="E78" s="251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 x14ac:dyDescent="0.25">
      <c r="A79" s="247"/>
      <c r="B79" s="13"/>
      <c r="C79" s="13"/>
      <c r="D79" s="247"/>
      <c r="E79" s="251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 x14ac:dyDescent="0.25">
      <c r="A80" s="247"/>
      <c r="B80" s="13"/>
      <c r="C80" s="13"/>
      <c r="D80" s="247"/>
      <c r="E80" s="251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 x14ac:dyDescent="0.25">
      <c r="A81" s="247"/>
      <c r="B81" s="13"/>
      <c r="C81" s="13"/>
      <c r="D81" s="247"/>
      <c r="E81" s="251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 x14ac:dyDescent="0.25">
      <c r="A82" s="247"/>
      <c r="B82" s="13"/>
      <c r="C82" s="13"/>
      <c r="D82" s="247"/>
      <c r="E82" s="251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 x14ac:dyDescent="0.25">
      <c r="A83" s="247"/>
      <c r="B83" s="13"/>
      <c r="C83" s="13"/>
      <c r="D83" s="247"/>
      <c r="E83" s="251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 x14ac:dyDescent="0.25">
      <c r="A84" s="247"/>
      <c r="B84" s="13"/>
      <c r="C84" s="13"/>
      <c r="D84" s="247"/>
      <c r="E84" s="251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 x14ac:dyDescent="0.25">
      <c r="A85" s="247"/>
      <c r="B85" s="13"/>
      <c r="C85" s="13"/>
      <c r="D85" s="247"/>
      <c r="E85" s="251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 x14ac:dyDescent="0.25">
      <c r="A86" s="247"/>
      <c r="B86" s="13"/>
      <c r="C86" s="13"/>
      <c r="D86" s="247"/>
      <c r="E86" s="251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 x14ac:dyDescent="0.25">
      <c r="A87" s="247"/>
      <c r="B87" s="13"/>
      <c r="C87" s="13"/>
      <c r="D87" s="247"/>
      <c r="E87" s="251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 x14ac:dyDescent="0.25">
      <c r="A88" s="247"/>
      <c r="B88" s="13"/>
      <c r="C88" s="13"/>
      <c r="D88" s="247"/>
      <c r="E88" s="251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 x14ac:dyDescent="0.25">
      <c r="A89" s="247"/>
      <c r="B89" s="13"/>
      <c r="C89" s="13"/>
      <c r="D89" s="247"/>
      <c r="E89" s="251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 x14ac:dyDescent="0.25">
      <c r="A90" s="247"/>
      <c r="B90" s="13"/>
      <c r="C90" s="13"/>
      <c r="D90" s="247"/>
      <c r="E90" s="251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 x14ac:dyDescent="0.25">
      <c r="A91" s="247"/>
      <c r="B91" s="13"/>
      <c r="C91" s="13"/>
      <c r="D91" s="247"/>
      <c r="E91" s="251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 x14ac:dyDescent="0.25">
      <c r="A92" s="247"/>
      <c r="B92" s="13"/>
      <c r="C92" s="13"/>
      <c r="D92" s="247"/>
      <c r="E92" s="251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 x14ac:dyDescent="0.25">
      <c r="A93" s="247"/>
      <c r="B93" s="13"/>
      <c r="C93" s="13"/>
      <c r="D93" s="247"/>
      <c r="E93" s="251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 x14ac:dyDescent="0.25">
      <c r="A94" s="247"/>
      <c r="B94" s="13"/>
      <c r="C94" s="13"/>
      <c r="D94" s="247"/>
      <c r="E94" s="251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 x14ac:dyDescent="0.25">
      <c r="A95" s="247"/>
      <c r="B95" s="13"/>
      <c r="C95" s="13"/>
      <c r="D95" s="247"/>
      <c r="E95" s="251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 x14ac:dyDescent="0.25">
      <c r="A96" s="247"/>
      <c r="B96" s="13"/>
      <c r="C96" s="13"/>
      <c r="D96" s="247"/>
      <c r="E96" s="251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 x14ac:dyDescent="0.25">
      <c r="A97" s="247"/>
      <c r="B97" s="13"/>
      <c r="C97" s="13"/>
      <c r="D97" s="247"/>
      <c r="E97" s="251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 x14ac:dyDescent="0.25">
      <c r="A98" s="247"/>
      <c r="B98" s="13"/>
      <c r="C98" s="13"/>
      <c r="D98" s="247"/>
      <c r="E98" s="251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 x14ac:dyDescent="0.25">
      <c r="A99" s="247"/>
      <c r="B99" s="13"/>
      <c r="C99" s="13"/>
      <c r="D99" s="247"/>
      <c r="E99" s="251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 x14ac:dyDescent="0.25">
      <c r="A100" s="247"/>
      <c r="B100" s="13"/>
      <c r="C100" s="13"/>
      <c r="D100" s="247"/>
      <c r="E100" s="251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 x14ac:dyDescent="0.25">
      <c r="A101" s="247"/>
      <c r="B101" s="13"/>
      <c r="C101" s="13"/>
      <c r="D101" s="247"/>
      <c r="E101" s="251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 x14ac:dyDescent="0.25">
      <c r="A102" s="247"/>
      <c r="B102" s="13"/>
      <c r="C102" s="13"/>
      <c r="D102" s="247"/>
      <c r="E102" s="251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 x14ac:dyDescent="0.25">
      <c r="A103" s="247"/>
      <c r="B103" s="13"/>
      <c r="C103" s="13"/>
      <c r="D103" s="247"/>
      <c r="E103" s="251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 x14ac:dyDescent="0.25">
      <c r="A104" s="247"/>
      <c r="B104" s="13"/>
      <c r="C104" s="13"/>
      <c r="D104" s="247"/>
      <c r="E104" s="251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 x14ac:dyDescent="0.25">
      <c r="A105" s="247"/>
      <c r="B105" s="13"/>
      <c r="C105" s="13"/>
      <c r="D105" s="247"/>
      <c r="E105" s="251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 x14ac:dyDescent="0.25">
      <c r="A106" s="247"/>
      <c r="B106" s="13"/>
      <c r="C106" s="13"/>
      <c r="D106" s="247"/>
      <c r="E106" s="251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 x14ac:dyDescent="0.25">
      <c r="A107" s="247"/>
      <c r="B107" s="13"/>
      <c r="C107" s="13"/>
      <c r="D107" s="247"/>
      <c r="E107" s="251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 x14ac:dyDescent="0.25">
      <c r="A108" s="247"/>
      <c r="B108" s="13"/>
      <c r="C108" s="13"/>
      <c r="D108" s="247"/>
      <c r="E108" s="251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 x14ac:dyDescent="0.25">
      <c r="A109" s="247"/>
      <c r="B109" s="13"/>
      <c r="C109" s="13"/>
      <c r="D109" s="247"/>
      <c r="E109" s="251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 x14ac:dyDescent="0.25">
      <c r="A110" s="247"/>
      <c r="B110" s="13"/>
      <c r="C110" s="13"/>
      <c r="D110" s="247"/>
      <c r="E110" s="251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 x14ac:dyDescent="0.25">
      <c r="A111" s="247"/>
      <c r="B111" s="13"/>
      <c r="C111" s="13"/>
      <c r="D111" s="247"/>
      <c r="E111" s="251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 x14ac:dyDescent="0.25">
      <c r="A112" s="247"/>
      <c r="B112" s="13"/>
      <c r="C112" s="13"/>
      <c r="D112" s="247"/>
      <c r="E112" s="251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 x14ac:dyDescent="0.25">
      <c r="A113" s="247"/>
      <c r="B113" s="13"/>
      <c r="C113" s="13"/>
      <c r="D113" s="247"/>
      <c r="E113" s="251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 x14ac:dyDescent="0.25">
      <c r="A114" s="247"/>
      <c r="B114" s="13"/>
      <c r="C114" s="13"/>
      <c r="D114" s="247"/>
      <c r="E114" s="251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 x14ac:dyDescent="0.25">
      <c r="A115" s="247"/>
      <c r="B115" s="13"/>
      <c r="C115" s="13"/>
      <c r="D115" s="247"/>
      <c r="E115" s="251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 x14ac:dyDescent="0.25">
      <c r="A116" s="247"/>
      <c r="B116" s="13"/>
      <c r="C116" s="13"/>
      <c r="D116" s="247"/>
      <c r="E116" s="251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 x14ac:dyDescent="0.25">
      <c r="A117" s="247"/>
      <c r="B117" s="13"/>
      <c r="C117" s="13"/>
      <c r="D117" s="247"/>
      <c r="E117" s="251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 x14ac:dyDescent="0.25">
      <c r="A118" s="247"/>
      <c r="B118" s="13"/>
      <c r="C118" s="13"/>
      <c r="D118" s="247"/>
      <c r="E118" s="251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 x14ac:dyDescent="0.25">
      <c r="A119" s="247"/>
      <c r="B119" s="13"/>
      <c r="C119" s="13"/>
      <c r="D119" s="247"/>
      <c r="E119" s="251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 x14ac:dyDescent="0.25">
      <c r="A120" s="247"/>
      <c r="B120" s="13"/>
      <c r="C120" s="13"/>
      <c r="D120" s="247"/>
      <c r="E120" s="251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 x14ac:dyDescent="0.25">
      <c r="A121" s="247"/>
      <c r="B121" s="13"/>
      <c r="C121" s="13"/>
      <c r="D121" s="247"/>
      <c r="E121" s="251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 x14ac:dyDescent="0.25">
      <c r="A122" s="247"/>
      <c r="B122" s="13"/>
      <c r="C122" s="13"/>
      <c r="D122" s="247"/>
      <c r="E122" s="251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 x14ac:dyDescent="0.25">
      <c r="A123" s="247"/>
      <c r="B123" s="13"/>
      <c r="C123" s="13"/>
      <c r="D123" s="247"/>
      <c r="E123" s="251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 x14ac:dyDescent="0.25">
      <c r="A124" s="247"/>
      <c r="B124" s="13"/>
      <c r="C124" s="13"/>
      <c r="D124" s="247"/>
      <c r="E124" s="251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 x14ac:dyDescent="0.25">
      <c r="A125" s="247"/>
      <c r="B125" s="13"/>
      <c r="C125" s="13"/>
      <c r="D125" s="247"/>
      <c r="E125" s="251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 x14ac:dyDescent="0.25">
      <c r="A126" s="247"/>
      <c r="B126" s="13"/>
      <c r="C126" s="13"/>
      <c r="D126" s="247"/>
      <c r="E126" s="251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 x14ac:dyDescent="0.25">
      <c r="A127" s="247"/>
      <c r="B127" s="13"/>
      <c r="C127" s="13"/>
      <c r="D127" s="247"/>
      <c r="E127" s="251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 x14ac:dyDescent="0.25">
      <c r="A128" s="247"/>
      <c r="B128" s="13"/>
      <c r="C128" s="13"/>
      <c r="D128" s="247"/>
      <c r="E128" s="251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 x14ac:dyDescent="0.25">
      <c r="A129" s="247"/>
      <c r="B129" s="13"/>
      <c r="C129" s="13"/>
      <c r="D129" s="247"/>
      <c r="E129" s="251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 x14ac:dyDescent="0.25">
      <c r="A130" s="247"/>
      <c r="B130" s="13"/>
      <c r="C130" s="13"/>
      <c r="D130" s="247"/>
      <c r="E130" s="251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 x14ac:dyDescent="0.25">
      <c r="A131" s="247"/>
      <c r="B131" s="13"/>
      <c r="C131" s="13"/>
      <c r="D131" s="247"/>
      <c r="E131" s="251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 x14ac:dyDescent="0.25">
      <c r="A132" s="247"/>
      <c r="B132" s="13"/>
      <c r="C132" s="13"/>
      <c r="D132" s="247"/>
      <c r="E132" s="251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 x14ac:dyDescent="0.25">
      <c r="A133" s="247"/>
      <c r="B133" s="13"/>
      <c r="C133" s="13"/>
      <c r="D133" s="247"/>
      <c r="E133" s="251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 x14ac:dyDescent="0.25">
      <c r="A134" s="247"/>
      <c r="B134" s="13"/>
      <c r="C134" s="13"/>
      <c r="D134" s="247"/>
      <c r="E134" s="251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 x14ac:dyDescent="0.25">
      <c r="A135" s="247"/>
      <c r="B135" s="13"/>
      <c r="C135" s="13"/>
      <c r="D135" s="247"/>
      <c r="E135" s="251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 x14ac:dyDescent="0.25">
      <c r="A136" s="247"/>
      <c r="B136" s="13"/>
      <c r="C136" s="13"/>
      <c r="D136" s="247"/>
      <c r="E136" s="251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 x14ac:dyDescent="0.25">
      <c r="A137" s="247"/>
      <c r="B137" s="13"/>
      <c r="C137" s="13"/>
      <c r="D137" s="247"/>
      <c r="E137" s="251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 x14ac:dyDescent="0.25">
      <c r="A138" s="247"/>
      <c r="B138" s="13"/>
      <c r="C138" s="13"/>
      <c r="D138" s="247"/>
      <c r="E138" s="251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 x14ac:dyDescent="0.25">
      <c r="A139" s="247"/>
      <c r="B139" s="13"/>
      <c r="C139" s="13"/>
      <c r="D139" s="247"/>
      <c r="E139" s="251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 x14ac:dyDescent="0.25">
      <c r="A140" s="247"/>
      <c r="B140" s="13"/>
      <c r="C140" s="13"/>
      <c r="D140" s="247"/>
      <c r="E140" s="251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 x14ac:dyDescent="0.25">
      <c r="A141" s="247"/>
      <c r="B141" s="13"/>
      <c r="C141" s="13"/>
      <c r="D141" s="247"/>
      <c r="E141" s="251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 x14ac:dyDescent="0.25">
      <c r="A142" s="247"/>
      <c r="B142" s="13"/>
      <c r="C142" s="13"/>
      <c r="D142" s="247"/>
      <c r="E142" s="251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 x14ac:dyDescent="0.25">
      <c r="A143" s="247"/>
      <c r="B143" s="13"/>
      <c r="C143" s="13"/>
      <c r="D143" s="247"/>
      <c r="E143" s="251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 x14ac:dyDescent="0.25">
      <c r="A144" s="247"/>
      <c r="B144" s="13"/>
      <c r="C144" s="13"/>
      <c r="D144" s="247"/>
      <c r="E144" s="251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 x14ac:dyDescent="0.25">
      <c r="A145" s="247"/>
      <c r="B145" s="13"/>
      <c r="C145" s="13"/>
      <c r="D145" s="247"/>
      <c r="E145" s="251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 x14ac:dyDescent="0.25">
      <c r="A146" s="247"/>
      <c r="B146" s="13"/>
      <c r="C146" s="13"/>
      <c r="D146" s="247"/>
      <c r="E146" s="251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 x14ac:dyDescent="0.25">
      <c r="A147" s="247"/>
      <c r="B147" s="13"/>
      <c r="C147" s="13"/>
      <c r="D147" s="247"/>
      <c r="E147" s="251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 x14ac:dyDescent="0.25">
      <c r="A148" s="247"/>
      <c r="B148" s="13"/>
      <c r="C148" s="13"/>
      <c r="D148" s="247"/>
      <c r="E148" s="251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 x14ac:dyDescent="0.25">
      <c r="A149" s="247"/>
      <c r="B149" s="13"/>
      <c r="C149" s="13"/>
      <c r="D149" s="247"/>
      <c r="E149" s="251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 x14ac:dyDescent="0.25">
      <c r="A150" s="247"/>
      <c r="B150" s="13"/>
      <c r="C150" s="13"/>
      <c r="D150" s="247"/>
      <c r="E150" s="251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 x14ac:dyDescent="0.25">
      <c r="A151" s="247"/>
      <c r="B151" s="13"/>
      <c r="C151" s="13"/>
      <c r="D151" s="247"/>
      <c r="E151" s="251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 x14ac:dyDescent="0.25">
      <c r="A152" s="247"/>
      <c r="B152" s="13"/>
      <c r="C152" s="13"/>
      <c r="D152" s="247"/>
      <c r="E152" s="251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 x14ac:dyDescent="0.25">
      <c r="A153" s="247"/>
      <c r="B153" s="13"/>
      <c r="C153" s="13"/>
      <c r="D153" s="247"/>
      <c r="E153" s="251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 x14ac:dyDescent="0.25">
      <c r="A154" s="247"/>
      <c r="B154" s="13"/>
      <c r="C154" s="13"/>
      <c r="D154" s="247"/>
      <c r="E154" s="251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 x14ac:dyDescent="0.25">
      <c r="A155" s="247"/>
      <c r="B155" s="13"/>
      <c r="C155" s="13"/>
      <c r="D155" s="247"/>
      <c r="E155" s="251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 x14ac:dyDescent="0.25">
      <c r="A156" s="247"/>
      <c r="B156" s="13"/>
      <c r="C156" s="13"/>
      <c r="D156" s="247"/>
      <c r="E156" s="251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 x14ac:dyDescent="0.25">
      <c r="A157" s="247"/>
      <c r="B157" s="13"/>
      <c r="C157" s="13"/>
      <c r="D157" s="247"/>
      <c r="E157" s="251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 x14ac:dyDescent="0.25">
      <c r="A158" s="247"/>
      <c r="B158" s="13"/>
      <c r="C158" s="13"/>
      <c r="D158" s="247"/>
      <c r="E158" s="251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 x14ac:dyDescent="0.25">
      <c r="A159" s="247"/>
      <c r="B159" s="13"/>
      <c r="C159" s="13"/>
      <c r="D159" s="247"/>
      <c r="E159" s="251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 x14ac:dyDescent="0.25">
      <c r="A160" s="247"/>
      <c r="B160" s="13"/>
      <c r="C160" s="13"/>
      <c r="D160" s="247"/>
      <c r="E160" s="251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 x14ac:dyDescent="0.25">
      <c r="A161" s="247"/>
      <c r="B161" s="13"/>
      <c r="C161" s="13"/>
      <c r="D161" s="247"/>
      <c r="E161" s="251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 x14ac:dyDescent="0.25">
      <c r="A162" s="247"/>
      <c r="B162" s="13"/>
      <c r="C162" s="13"/>
      <c r="D162" s="247"/>
      <c r="E162" s="251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 x14ac:dyDescent="0.25">
      <c r="A163" s="247"/>
      <c r="B163" s="13"/>
      <c r="C163" s="13"/>
      <c r="D163" s="247"/>
      <c r="E163" s="251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 x14ac:dyDescent="0.25">
      <c r="A164" s="247"/>
      <c r="B164" s="13"/>
      <c r="C164" s="13"/>
      <c r="D164" s="247"/>
      <c r="E164" s="251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 x14ac:dyDescent="0.25">
      <c r="A165" s="247"/>
      <c r="B165" s="13"/>
      <c r="C165" s="13"/>
      <c r="D165" s="247"/>
      <c r="E165" s="251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 x14ac:dyDescent="0.25">
      <c r="A166" s="247"/>
      <c r="B166" s="13"/>
      <c r="C166" s="13"/>
      <c r="D166" s="247"/>
      <c r="E166" s="251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 x14ac:dyDescent="0.25">
      <c r="A167" s="247"/>
      <c r="B167" s="13"/>
      <c r="C167" s="13"/>
      <c r="D167" s="247"/>
      <c r="E167" s="251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 x14ac:dyDescent="0.25">
      <c r="A168" s="247"/>
      <c r="B168" s="13"/>
      <c r="C168" s="13"/>
      <c r="D168" s="247"/>
      <c r="E168" s="251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 x14ac:dyDescent="0.25">
      <c r="A169" s="247"/>
      <c r="B169" s="13"/>
      <c r="C169" s="13"/>
      <c r="D169" s="247"/>
      <c r="E169" s="251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 x14ac:dyDescent="0.25">
      <c r="A170" s="247"/>
      <c r="B170" s="13"/>
      <c r="C170" s="13"/>
      <c r="D170" s="247"/>
      <c r="E170" s="251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 x14ac:dyDescent="0.25">
      <c r="A171" s="247"/>
      <c r="B171" s="13"/>
      <c r="C171" s="13"/>
      <c r="D171" s="247"/>
      <c r="E171" s="251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 x14ac:dyDescent="0.25">
      <c r="A172" s="247"/>
      <c r="B172" s="13"/>
      <c r="C172" s="13"/>
      <c r="D172" s="247"/>
      <c r="E172" s="251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 x14ac:dyDescent="0.25">
      <c r="A173" s="247"/>
      <c r="B173" s="13"/>
      <c r="C173" s="13"/>
      <c r="D173" s="247"/>
      <c r="E173" s="251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 x14ac:dyDescent="0.25">
      <c r="A174" s="247"/>
      <c r="B174" s="13"/>
      <c r="C174" s="13"/>
      <c r="D174" s="247"/>
      <c r="E174" s="251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 x14ac:dyDescent="0.25">
      <c r="A175" s="247"/>
      <c r="B175" s="13"/>
      <c r="C175" s="13"/>
      <c r="D175" s="247"/>
      <c r="E175" s="251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 x14ac:dyDescent="0.25">
      <c r="A176" s="247"/>
      <c r="B176" s="13"/>
      <c r="C176" s="13"/>
      <c r="D176" s="247"/>
      <c r="E176" s="251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 x14ac:dyDescent="0.25">
      <c r="A177" s="247"/>
      <c r="B177" s="13"/>
      <c r="C177" s="13"/>
      <c r="D177" s="247"/>
      <c r="E177" s="251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 x14ac:dyDescent="0.25">
      <c r="A178" s="247"/>
      <c r="B178" s="13"/>
      <c r="C178" s="13"/>
      <c r="D178" s="247"/>
      <c r="E178" s="251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 x14ac:dyDescent="0.25">
      <c r="A179" s="247"/>
      <c r="B179" s="13"/>
      <c r="C179" s="13"/>
      <c r="D179" s="247"/>
      <c r="E179" s="251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 x14ac:dyDescent="0.25">
      <c r="A180" s="247"/>
      <c r="B180" s="13"/>
      <c r="C180" s="13"/>
      <c r="D180" s="247"/>
      <c r="E180" s="251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 x14ac:dyDescent="0.25">
      <c r="A181" s="247"/>
      <c r="B181" s="13"/>
      <c r="C181" s="13"/>
      <c r="D181" s="247"/>
      <c r="E181" s="251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 x14ac:dyDescent="0.25">
      <c r="A182" s="247"/>
      <c r="B182" s="13"/>
      <c r="C182" s="13"/>
      <c r="D182" s="247"/>
      <c r="E182" s="251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 x14ac:dyDescent="0.25">
      <c r="A183" s="247"/>
      <c r="B183" s="13"/>
      <c r="C183" s="13"/>
      <c r="D183" s="247"/>
      <c r="E183" s="251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 x14ac:dyDescent="0.25">
      <c r="A184" s="247"/>
      <c r="B184" s="13"/>
      <c r="C184" s="13"/>
      <c r="D184" s="247"/>
      <c r="E184" s="251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 x14ac:dyDescent="0.25">
      <c r="A185" s="247"/>
      <c r="B185" s="13"/>
      <c r="C185" s="13"/>
      <c r="D185" s="247"/>
      <c r="E185" s="251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 x14ac:dyDescent="0.25">
      <c r="A186" s="247"/>
      <c r="B186" s="13"/>
      <c r="C186" s="13"/>
      <c r="D186" s="247"/>
      <c r="E186" s="251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 x14ac:dyDescent="0.25">
      <c r="A187" s="247"/>
      <c r="B187" s="13"/>
      <c r="C187" s="13"/>
      <c r="D187" s="247"/>
      <c r="E187" s="251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 x14ac:dyDescent="0.25">
      <c r="A188" s="247"/>
      <c r="B188" s="13"/>
      <c r="C188" s="13"/>
      <c r="D188" s="247"/>
      <c r="E188" s="251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 x14ac:dyDescent="0.25">
      <c r="A189" s="247"/>
      <c r="B189" s="13"/>
      <c r="C189" s="13"/>
      <c r="D189" s="247"/>
      <c r="E189" s="251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 x14ac:dyDescent="0.25">
      <c r="A190" s="247"/>
      <c r="B190" s="13"/>
      <c r="C190" s="13"/>
      <c r="D190" s="247"/>
      <c r="E190" s="251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 x14ac:dyDescent="0.25">
      <c r="A191" s="247"/>
      <c r="B191" s="13"/>
      <c r="C191" s="13"/>
      <c r="D191" s="247"/>
      <c r="E191" s="251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 x14ac:dyDescent="0.25">
      <c r="A192" s="247"/>
      <c r="B192" s="13"/>
      <c r="C192" s="13"/>
      <c r="D192" s="247"/>
      <c r="E192" s="251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 x14ac:dyDescent="0.25">
      <c r="A193" s="247"/>
      <c r="B193" s="13"/>
      <c r="C193" s="13"/>
      <c r="D193" s="247"/>
      <c r="E193" s="251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 x14ac:dyDescent="0.25">
      <c r="A194" s="247"/>
      <c r="B194" s="13"/>
      <c r="C194" s="13"/>
      <c r="D194" s="247"/>
      <c r="E194" s="251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 x14ac:dyDescent="0.25">
      <c r="A195" s="247"/>
      <c r="B195" s="13"/>
      <c r="C195" s="13"/>
      <c r="D195" s="247"/>
      <c r="E195" s="251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 x14ac:dyDescent="0.25">
      <c r="A196" s="247"/>
      <c r="B196" s="13"/>
      <c r="C196" s="13"/>
      <c r="D196" s="247"/>
      <c r="E196" s="251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 x14ac:dyDescent="0.25">
      <c r="A197" s="247"/>
      <c r="B197" s="13"/>
      <c r="C197" s="13"/>
      <c r="D197" s="247"/>
      <c r="E197" s="251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 x14ac:dyDescent="0.25">
      <c r="A198" s="247"/>
      <c r="B198" s="13"/>
      <c r="C198" s="13"/>
      <c r="D198" s="247"/>
      <c r="E198" s="251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 x14ac:dyDescent="0.25">
      <c r="A199" s="247"/>
      <c r="B199" s="13"/>
      <c r="C199" s="13"/>
      <c r="D199" s="247"/>
      <c r="E199" s="251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 x14ac:dyDescent="0.25">
      <c r="A200" s="247"/>
      <c r="B200" s="13"/>
      <c r="C200" s="13"/>
      <c r="D200" s="247"/>
      <c r="E200" s="251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 x14ac:dyDescent="0.25">
      <c r="A201" s="247"/>
      <c r="B201" s="13"/>
      <c r="C201" s="13"/>
      <c r="D201" s="247"/>
      <c r="E201" s="251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 x14ac:dyDescent="0.25">
      <c r="A202" s="247"/>
      <c r="B202" s="13"/>
      <c r="C202" s="13"/>
      <c r="D202" s="247"/>
      <c r="E202" s="251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 x14ac:dyDescent="0.25">
      <c r="A203" s="247"/>
      <c r="B203" s="13"/>
      <c r="C203" s="13"/>
      <c r="D203" s="247"/>
      <c r="E203" s="251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 x14ac:dyDescent="0.25">
      <c r="A204" s="247"/>
      <c r="B204" s="13"/>
      <c r="C204" s="13"/>
      <c r="D204" s="247"/>
      <c r="E204" s="251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 x14ac:dyDescent="0.25">
      <c r="A205" s="247"/>
      <c r="B205" s="13"/>
      <c r="C205" s="13"/>
      <c r="D205" s="247"/>
      <c r="E205" s="251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 x14ac:dyDescent="0.25">
      <c r="A206" s="247"/>
      <c r="B206" s="13"/>
      <c r="C206" s="13"/>
      <c r="D206" s="247"/>
      <c r="E206" s="251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 x14ac:dyDescent="0.25">
      <c r="A207" s="247"/>
      <c r="B207" s="13"/>
      <c r="C207" s="13"/>
      <c r="D207" s="247"/>
      <c r="E207" s="251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 x14ac:dyDescent="0.25">
      <c r="A208" s="247"/>
      <c r="B208" s="13"/>
      <c r="C208" s="13"/>
      <c r="D208" s="247"/>
      <c r="E208" s="251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 x14ac:dyDescent="0.25">
      <c r="A209" s="247"/>
      <c r="B209" s="13"/>
      <c r="C209" s="13"/>
      <c r="D209" s="247"/>
      <c r="E209" s="251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 x14ac:dyDescent="0.25">
      <c r="A210" s="247"/>
      <c r="B210" s="13"/>
      <c r="C210" s="13"/>
      <c r="D210" s="247"/>
      <c r="E210" s="251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 x14ac:dyDescent="0.25">
      <c r="A211" s="247"/>
      <c r="B211" s="13"/>
      <c r="C211" s="13"/>
      <c r="D211" s="247"/>
      <c r="E211" s="251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 x14ac:dyDescent="0.25">
      <c r="A212" s="247"/>
      <c r="B212" s="13"/>
      <c r="C212" s="13"/>
      <c r="D212" s="247"/>
      <c r="E212" s="251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 x14ac:dyDescent="0.25">
      <c r="A213" s="247"/>
      <c r="B213" s="13"/>
      <c r="C213" s="13"/>
      <c r="D213" s="247"/>
      <c r="E213" s="251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 x14ac:dyDescent="0.25">
      <c r="A214" s="247"/>
      <c r="B214" s="13"/>
      <c r="C214" s="13"/>
      <c r="D214" s="247"/>
      <c r="E214" s="251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 x14ac:dyDescent="0.25">
      <c r="A215" s="247"/>
      <c r="B215" s="13"/>
      <c r="C215" s="13"/>
      <c r="D215" s="247"/>
      <c r="E215" s="251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 x14ac:dyDescent="0.25">
      <c r="A216" s="247"/>
      <c r="B216" s="13"/>
      <c r="C216" s="13"/>
      <c r="D216" s="247"/>
      <c r="E216" s="251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 x14ac:dyDescent="0.25">
      <c r="A217" s="247"/>
      <c r="B217" s="13"/>
      <c r="C217" s="13"/>
      <c r="D217" s="247"/>
      <c r="E217" s="251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 x14ac:dyDescent="0.25">
      <c r="A218" s="247"/>
      <c r="B218" s="13"/>
      <c r="C218" s="13"/>
      <c r="D218" s="247"/>
      <c r="E218" s="251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 x14ac:dyDescent="0.25">
      <c r="A219" s="247"/>
      <c r="B219" s="13"/>
      <c r="C219" s="13"/>
      <c r="D219" s="247"/>
      <c r="E219" s="251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 x14ac:dyDescent="0.25">
      <c r="A220" s="247"/>
      <c r="B220" s="13"/>
      <c r="C220" s="13"/>
      <c r="D220" s="247"/>
      <c r="E220" s="251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 x14ac:dyDescent="0.25">
      <c r="A221" s="247"/>
      <c r="B221" s="13"/>
      <c r="C221" s="13"/>
      <c r="D221" s="247"/>
      <c r="E221" s="251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 x14ac:dyDescent="0.25">
      <c r="A222" s="247"/>
      <c r="B222" s="13"/>
      <c r="C222" s="13"/>
      <c r="D222" s="247"/>
      <c r="E222" s="251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 x14ac:dyDescent="0.25">
      <c r="A223" s="247"/>
      <c r="B223" s="13"/>
      <c r="C223" s="13"/>
      <c r="D223" s="247"/>
      <c r="E223" s="251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 x14ac:dyDescent="0.25">
      <c r="A224" s="247"/>
      <c r="B224" s="13"/>
      <c r="C224" s="13"/>
      <c r="D224" s="247"/>
      <c r="E224" s="251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 x14ac:dyDescent="0.25">
      <c r="A225" s="247"/>
      <c r="B225" s="13"/>
      <c r="C225" s="13"/>
      <c r="D225" s="247"/>
      <c r="E225" s="251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 x14ac:dyDescent="0.25">
      <c r="A226" s="247"/>
      <c r="B226" s="13"/>
      <c r="C226" s="13"/>
      <c r="D226" s="247"/>
      <c r="E226" s="251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 x14ac:dyDescent="0.25">
      <c r="A227" s="247"/>
      <c r="B227" s="13"/>
      <c r="C227" s="13"/>
      <c r="D227" s="247"/>
      <c r="E227" s="251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 x14ac:dyDescent="0.25">
      <c r="A228" s="247"/>
      <c r="B228" s="13"/>
      <c r="C228" s="13"/>
      <c r="D228" s="247"/>
      <c r="E228" s="251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 x14ac:dyDescent="0.25">
      <c r="A229" s="247"/>
      <c r="B229" s="13"/>
      <c r="C229" s="13"/>
      <c r="D229" s="247"/>
      <c r="E229" s="251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 x14ac:dyDescent="0.25">
      <c r="A230" s="247"/>
      <c r="B230" s="13"/>
      <c r="C230" s="13"/>
      <c r="D230" s="247"/>
      <c r="E230" s="251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 x14ac:dyDescent="0.25">
      <c r="A231" s="247"/>
      <c r="B231" s="13"/>
      <c r="C231" s="13"/>
      <c r="D231" s="247"/>
      <c r="E231" s="251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 x14ac:dyDescent="0.25">
      <c r="A232" s="247"/>
      <c r="B232" s="13"/>
      <c r="C232" s="13"/>
      <c r="D232" s="247"/>
      <c r="E232" s="251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 x14ac:dyDescent="0.25">
      <c r="A233" s="247"/>
      <c r="B233" s="13"/>
      <c r="C233" s="13"/>
      <c r="D233" s="247"/>
      <c r="E233" s="251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 x14ac:dyDescent="0.25">
      <c r="A234" s="247"/>
      <c r="B234" s="13"/>
      <c r="C234" s="13"/>
      <c r="D234" s="247"/>
      <c r="E234" s="251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 x14ac:dyDescent="0.25">
      <c r="A235" s="247"/>
      <c r="B235" s="13"/>
      <c r="C235" s="13"/>
      <c r="D235" s="247"/>
      <c r="E235" s="251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 x14ac:dyDescent="0.25">
      <c r="A236" s="247"/>
      <c r="B236" s="13"/>
      <c r="C236" s="13"/>
      <c r="D236" s="247"/>
      <c r="E236" s="251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25">
      <c r="A237" s="247"/>
      <c r="B237" s="13"/>
      <c r="C237" s="13"/>
      <c r="D237" s="247"/>
      <c r="E237" s="251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25">
      <c r="A238" s="247"/>
      <c r="B238" s="13"/>
      <c r="C238" s="13"/>
      <c r="D238" s="247"/>
      <c r="E238" s="251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25">
      <c r="A239" s="247"/>
      <c r="B239" s="13"/>
      <c r="C239" s="13"/>
      <c r="D239" s="247"/>
      <c r="E239" s="251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25">
      <c r="A240" s="247"/>
      <c r="B240" s="13"/>
      <c r="C240" s="13"/>
      <c r="D240" s="247"/>
      <c r="E240" s="251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25">
      <c r="A241" s="247"/>
      <c r="B241" s="13"/>
      <c r="C241" s="13"/>
      <c r="D241" s="247"/>
      <c r="E241" s="251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25">
      <c r="A242" s="247"/>
      <c r="B242" s="13"/>
      <c r="C242" s="13"/>
      <c r="D242" s="247"/>
      <c r="E242" s="251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25">
      <c r="A243" s="247"/>
      <c r="B243" s="13"/>
      <c r="C243" s="13"/>
      <c r="D243" s="247"/>
      <c r="E243" s="251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25">
      <c r="A244" s="247"/>
      <c r="B244" s="13"/>
      <c r="C244" s="13"/>
      <c r="D244" s="247"/>
      <c r="E244" s="251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25">
      <c r="A245" s="247"/>
      <c r="B245" s="13"/>
      <c r="C245" s="13"/>
      <c r="D245" s="247"/>
      <c r="E245" s="251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25">
      <c r="A246" s="247"/>
      <c r="B246" s="13"/>
      <c r="C246" s="13"/>
      <c r="D246" s="247"/>
      <c r="E246" s="251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25">
      <c r="A247" s="247"/>
      <c r="B247" s="13"/>
      <c r="C247" s="13"/>
      <c r="D247" s="247"/>
      <c r="E247" s="251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25">
      <c r="A248" s="247"/>
      <c r="B248" s="13"/>
      <c r="C248" s="13"/>
      <c r="D248" s="247"/>
      <c r="E248" s="251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25">
      <c r="A249" s="247"/>
      <c r="B249" s="13"/>
      <c r="C249" s="13"/>
      <c r="D249" s="247"/>
      <c r="E249" s="251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25">
      <c r="A250" s="247"/>
      <c r="B250" s="13"/>
      <c r="C250" s="13"/>
      <c r="D250" s="247"/>
      <c r="E250" s="251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25">
      <c r="A251" s="247"/>
      <c r="B251" s="13"/>
      <c r="C251" s="13"/>
      <c r="D251" s="247"/>
      <c r="E251" s="251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25">
      <c r="A252" s="247"/>
      <c r="B252" s="13"/>
      <c r="C252" s="13"/>
      <c r="D252" s="247"/>
      <c r="E252" s="251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25">
      <c r="A253" s="247"/>
      <c r="B253" s="13"/>
      <c r="C253" s="13"/>
      <c r="D253" s="247"/>
      <c r="E253" s="251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25">
      <c r="A254" s="247"/>
      <c r="B254" s="13"/>
      <c r="C254" s="13"/>
      <c r="D254" s="247"/>
      <c r="E254" s="251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25">
      <c r="A255" s="247"/>
      <c r="B255" s="13"/>
      <c r="C255" s="13"/>
      <c r="D255" s="247"/>
      <c r="E255" s="251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25">
      <c r="A256" s="247"/>
      <c r="B256" s="13"/>
      <c r="C256" s="13"/>
      <c r="D256" s="247"/>
      <c r="E256" s="251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25">
      <c r="A257" s="247"/>
      <c r="B257" s="13"/>
      <c r="C257" s="13"/>
      <c r="D257" s="247"/>
      <c r="E257" s="251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25">
      <c r="A258" s="247"/>
      <c r="B258" s="13"/>
      <c r="C258" s="13"/>
      <c r="D258" s="247"/>
      <c r="E258" s="251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25">
      <c r="A259" s="247"/>
      <c r="B259" s="13"/>
      <c r="C259" s="13"/>
      <c r="D259" s="247"/>
      <c r="E259" s="251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25">
      <c r="A260" s="247"/>
      <c r="B260" s="13"/>
      <c r="C260" s="13"/>
      <c r="D260" s="247"/>
      <c r="E260" s="251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25">
      <c r="A261" s="247"/>
      <c r="B261" s="13"/>
      <c r="C261" s="13"/>
      <c r="D261" s="247"/>
      <c r="E261" s="251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25">
      <c r="A262" s="247"/>
      <c r="B262" s="13"/>
      <c r="C262" s="13"/>
      <c r="D262" s="247"/>
      <c r="E262" s="251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25">
      <c r="A263" s="247"/>
      <c r="B263" s="13"/>
      <c r="C263" s="13"/>
      <c r="D263" s="247"/>
      <c r="E263" s="251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25">
      <c r="A264" s="247"/>
      <c r="B264" s="13"/>
      <c r="C264" s="13"/>
      <c r="D264" s="247"/>
      <c r="E264" s="251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25">
      <c r="A265" s="247"/>
      <c r="B265" s="13"/>
      <c r="C265" s="13"/>
      <c r="D265" s="247"/>
      <c r="E265" s="251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25">
      <c r="A266" s="247"/>
      <c r="B266" s="13"/>
      <c r="C266" s="13"/>
      <c r="D266" s="247"/>
      <c r="E266" s="251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25">
      <c r="A267" s="247"/>
      <c r="B267" s="13"/>
      <c r="C267" s="13"/>
      <c r="D267" s="247"/>
      <c r="E267" s="251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25">
      <c r="A268" s="247"/>
      <c r="B268" s="13"/>
      <c r="C268" s="13"/>
      <c r="D268" s="247"/>
      <c r="E268" s="251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25">
      <c r="A269" s="247"/>
      <c r="B269" s="13"/>
      <c r="C269" s="13"/>
      <c r="D269" s="247"/>
      <c r="E269" s="251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25">
      <c r="A270" s="247"/>
      <c r="B270" s="13"/>
      <c r="C270" s="13"/>
      <c r="D270" s="247"/>
      <c r="E270" s="251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25">
      <c r="A271" s="247"/>
      <c r="B271" s="13"/>
      <c r="C271" s="13"/>
      <c r="D271" s="247"/>
      <c r="E271" s="251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25">
      <c r="A272" s="247"/>
      <c r="B272" s="13"/>
      <c r="C272" s="13"/>
      <c r="D272" s="247"/>
      <c r="E272" s="251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25">
      <c r="A273" s="247"/>
      <c r="B273" s="13"/>
      <c r="C273" s="13"/>
      <c r="D273" s="247"/>
      <c r="E273" s="251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25">
      <c r="A274" s="247"/>
      <c r="B274" s="13"/>
      <c r="C274" s="13"/>
      <c r="D274" s="247"/>
      <c r="E274" s="251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25">
      <c r="A275" s="247"/>
      <c r="B275" s="13"/>
      <c r="C275" s="13"/>
      <c r="D275" s="247"/>
      <c r="E275" s="251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25">
      <c r="A276" s="247"/>
      <c r="B276" s="13"/>
      <c r="C276" s="13"/>
      <c r="D276" s="247"/>
      <c r="E276" s="251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25">
      <c r="A277" s="247"/>
      <c r="B277" s="13"/>
      <c r="C277" s="13"/>
      <c r="D277" s="247"/>
      <c r="E277" s="251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25">
      <c r="A278" s="247"/>
      <c r="B278" s="13"/>
      <c r="C278" s="13"/>
      <c r="D278" s="247"/>
      <c r="E278" s="251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25">
      <c r="A279" s="247"/>
      <c r="B279" s="13"/>
      <c r="C279" s="13"/>
      <c r="D279" s="247"/>
      <c r="E279" s="251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25">
      <c r="A280" s="247"/>
      <c r="B280" s="13"/>
      <c r="C280" s="13"/>
      <c r="D280" s="247"/>
      <c r="E280" s="251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25">
      <c r="A281" s="247"/>
      <c r="B281" s="13"/>
      <c r="C281" s="13"/>
      <c r="D281" s="247"/>
      <c r="E281" s="251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25">
      <c r="A282" s="247"/>
      <c r="B282" s="13"/>
      <c r="C282" s="13"/>
      <c r="D282" s="247"/>
      <c r="E282" s="251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25">
      <c r="A283" s="247"/>
      <c r="B283" s="13"/>
      <c r="C283" s="13"/>
      <c r="D283" s="247"/>
      <c r="E283" s="251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25">
      <c r="A284" s="247"/>
      <c r="B284" s="13"/>
      <c r="C284" s="13"/>
      <c r="D284" s="247"/>
      <c r="E284" s="251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25">
      <c r="A285" s="247"/>
      <c r="B285" s="13"/>
      <c r="C285" s="13"/>
      <c r="D285" s="247"/>
      <c r="E285" s="251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25">
      <c r="A286" s="247"/>
      <c r="B286" s="13"/>
      <c r="C286" s="13"/>
      <c r="D286" s="247"/>
      <c r="E286" s="251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25">
      <c r="A287" s="247"/>
      <c r="B287" s="13"/>
      <c r="C287" s="13"/>
      <c r="D287" s="247"/>
      <c r="E287" s="251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25">
      <c r="A288" s="247"/>
      <c r="B288" s="13"/>
      <c r="C288" s="13"/>
      <c r="D288" s="247"/>
      <c r="E288" s="251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25">
      <c r="A289" s="247"/>
      <c r="B289" s="13"/>
      <c r="C289" s="13"/>
      <c r="D289" s="247"/>
      <c r="E289" s="251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25">
      <c r="A290" s="247"/>
      <c r="B290" s="13"/>
      <c r="C290" s="13"/>
      <c r="D290" s="247"/>
      <c r="E290" s="251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25">
      <c r="A291" s="247"/>
      <c r="B291" s="13"/>
      <c r="C291" s="13"/>
      <c r="D291" s="247"/>
      <c r="E291" s="251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25">
      <c r="A292" s="247"/>
      <c r="B292" s="13"/>
      <c r="C292" s="13"/>
      <c r="D292" s="247"/>
      <c r="E292" s="251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25">
      <c r="A293" s="247"/>
      <c r="B293" s="13"/>
      <c r="C293" s="13"/>
      <c r="D293" s="247"/>
      <c r="E293" s="251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25">
      <c r="A294" s="247"/>
      <c r="B294" s="13"/>
      <c r="C294" s="13"/>
      <c r="D294" s="247"/>
      <c r="E294" s="251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25">
      <c r="A295" s="247"/>
      <c r="B295" s="13"/>
      <c r="C295" s="13"/>
      <c r="D295" s="247"/>
      <c r="E295" s="251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25">
      <c r="A296" s="247"/>
      <c r="B296" s="13"/>
      <c r="C296" s="13"/>
      <c r="D296" s="247"/>
      <c r="E296" s="251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25">
      <c r="A297" s="247"/>
      <c r="B297" s="13"/>
      <c r="C297" s="13"/>
      <c r="D297" s="247"/>
      <c r="E297" s="251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25">
      <c r="A298" s="247"/>
      <c r="B298" s="13"/>
      <c r="C298" s="13"/>
      <c r="D298" s="247"/>
      <c r="E298" s="251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25">
      <c r="A299" s="247"/>
      <c r="B299" s="13"/>
      <c r="C299" s="13"/>
      <c r="D299" s="247"/>
      <c r="E299" s="251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25">
      <c r="A300" s="247"/>
      <c r="B300" s="13"/>
      <c r="C300" s="13"/>
      <c r="D300" s="247"/>
      <c r="E300" s="251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25">
      <c r="A301" s="247"/>
      <c r="B301" s="13"/>
      <c r="C301" s="13"/>
      <c r="D301" s="247"/>
      <c r="E301" s="251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25">
      <c r="A302" s="247"/>
      <c r="B302" s="13"/>
      <c r="C302" s="13"/>
      <c r="D302" s="247"/>
      <c r="E302" s="251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25">
      <c r="A303" s="247"/>
      <c r="B303" s="13"/>
      <c r="C303" s="13"/>
      <c r="D303" s="247"/>
      <c r="E303" s="251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25">
      <c r="A304" s="247"/>
      <c r="B304" s="13"/>
      <c r="C304" s="13"/>
      <c r="D304" s="247"/>
      <c r="E304" s="251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25">
      <c r="A305" s="247"/>
      <c r="B305" s="13"/>
      <c r="C305" s="13"/>
      <c r="D305" s="247"/>
      <c r="E305" s="251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25">
      <c r="A306" s="247"/>
      <c r="B306" s="13"/>
      <c r="C306" s="13"/>
      <c r="D306" s="247"/>
      <c r="E306" s="251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25">
      <c r="A307" s="247"/>
      <c r="B307" s="13"/>
      <c r="C307" s="13"/>
      <c r="D307" s="247"/>
      <c r="E307" s="251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25">
      <c r="A308" s="247"/>
      <c r="B308" s="13"/>
      <c r="C308" s="13"/>
      <c r="D308" s="247"/>
      <c r="E308" s="251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25">
      <c r="A309" s="247"/>
      <c r="B309" s="13"/>
      <c r="C309" s="13"/>
      <c r="D309" s="247"/>
      <c r="E309" s="251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25">
      <c r="A310" s="247"/>
      <c r="B310" s="13"/>
      <c r="C310" s="13"/>
      <c r="D310" s="247"/>
      <c r="E310" s="251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25">
      <c r="A311" s="247"/>
      <c r="B311" s="13"/>
      <c r="C311" s="13"/>
      <c r="D311" s="247"/>
      <c r="E311" s="251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25">
      <c r="A312" s="247"/>
      <c r="B312" s="13"/>
      <c r="C312" s="13"/>
      <c r="D312" s="247"/>
      <c r="E312" s="251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25">
      <c r="A313" s="247"/>
      <c r="B313" s="13"/>
      <c r="C313" s="13"/>
      <c r="D313" s="247"/>
      <c r="E313" s="251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25">
      <c r="A314" s="247"/>
      <c r="B314" s="13"/>
      <c r="C314" s="13"/>
      <c r="D314" s="247"/>
      <c r="E314" s="251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25">
      <c r="A315" s="247"/>
      <c r="B315" s="13"/>
      <c r="C315" s="13"/>
      <c r="D315" s="247"/>
      <c r="E315" s="251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25">
      <c r="A316" s="247"/>
      <c r="B316" s="13"/>
      <c r="C316" s="13"/>
      <c r="D316" s="247"/>
      <c r="E316" s="251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25">
      <c r="A317" s="247"/>
      <c r="B317" s="13"/>
      <c r="C317" s="13"/>
      <c r="D317" s="247"/>
      <c r="E317" s="251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25">
      <c r="A318" s="247"/>
      <c r="B318" s="13"/>
      <c r="C318" s="13"/>
      <c r="D318" s="247"/>
      <c r="E318" s="251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25">
      <c r="A319" s="247"/>
      <c r="B319" s="13"/>
      <c r="C319" s="13"/>
      <c r="D319" s="247"/>
      <c r="E319" s="251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25">
      <c r="A320" s="247"/>
      <c r="B320" s="13"/>
      <c r="C320" s="13"/>
      <c r="D320" s="247"/>
      <c r="E320" s="251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25">
      <c r="A321" s="247"/>
      <c r="B321" s="13"/>
      <c r="C321" s="13"/>
      <c r="D321" s="247"/>
      <c r="E321" s="251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25">
      <c r="A322" s="247"/>
      <c r="B322" s="13"/>
      <c r="C322" s="13"/>
      <c r="D322" s="247"/>
      <c r="E322" s="251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25">
      <c r="A323" s="247"/>
      <c r="B323" s="13"/>
      <c r="C323" s="13"/>
      <c r="D323" s="247"/>
      <c r="E323" s="251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25">
      <c r="A324" s="247"/>
      <c r="B324" s="13"/>
      <c r="C324" s="13"/>
      <c r="D324" s="247"/>
      <c r="E324" s="251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25">
      <c r="A325" s="247"/>
      <c r="B325" s="13"/>
      <c r="C325" s="13"/>
      <c r="D325" s="247"/>
      <c r="E325" s="251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25">
      <c r="A326" s="247"/>
      <c r="B326" s="13"/>
      <c r="C326" s="13"/>
      <c r="D326" s="247"/>
      <c r="E326" s="251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25">
      <c r="A327" s="247"/>
      <c r="B327" s="13"/>
      <c r="C327" s="13"/>
      <c r="D327" s="247"/>
      <c r="E327" s="251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25">
      <c r="A328" s="247"/>
      <c r="B328" s="13"/>
      <c r="C328" s="13"/>
      <c r="D328" s="247"/>
      <c r="E328" s="251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25">
      <c r="A329" s="247"/>
      <c r="B329" s="13"/>
      <c r="C329" s="13"/>
      <c r="D329" s="247"/>
      <c r="E329" s="251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25">
      <c r="A330" s="247"/>
      <c r="B330" s="13"/>
      <c r="C330" s="13"/>
      <c r="D330" s="247"/>
      <c r="E330" s="251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25">
      <c r="A331" s="247"/>
      <c r="B331" s="13"/>
      <c r="C331" s="13"/>
      <c r="D331" s="247"/>
      <c r="E331" s="251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25">
      <c r="A332" s="247"/>
      <c r="B332" s="13"/>
      <c r="C332" s="13"/>
      <c r="D332" s="247"/>
      <c r="E332" s="251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25">
      <c r="A333" s="247"/>
      <c r="B333" s="13"/>
      <c r="C333" s="13"/>
      <c r="D333" s="247"/>
      <c r="E333" s="251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25">
      <c r="A334" s="247"/>
      <c r="B334" s="13"/>
      <c r="C334" s="13"/>
      <c r="D334" s="247"/>
      <c r="E334" s="251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25">
      <c r="A335" s="247"/>
      <c r="B335" s="13"/>
      <c r="C335" s="13"/>
      <c r="D335" s="247"/>
      <c r="E335" s="251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25">
      <c r="A336" s="247"/>
      <c r="B336" s="13"/>
      <c r="C336" s="13"/>
      <c r="D336" s="247"/>
      <c r="E336" s="251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25">
      <c r="A337" s="247"/>
      <c r="B337" s="13"/>
      <c r="C337" s="13"/>
      <c r="D337" s="247"/>
      <c r="E337" s="251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25">
      <c r="A338" s="247"/>
      <c r="B338" s="13"/>
      <c r="C338" s="13"/>
      <c r="D338" s="247"/>
      <c r="E338" s="251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25">
      <c r="A339" s="247"/>
      <c r="B339" s="13"/>
      <c r="C339" s="13"/>
      <c r="D339" s="247"/>
      <c r="E339" s="251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25">
      <c r="A340" s="247"/>
      <c r="B340" s="13"/>
      <c r="C340" s="13"/>
      <c r="D340" s="247"/>
      <c r="E340" s="251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25">
      <c r="A341" s="247"/>
      <c r="B341" s="13"/>
      <c r="C341" s="13"/>
      <c r="D341" s="247"/>
      <c r="E341" s="251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25">
      <c r="A342" s="247"/>
      <c r="B342" s="13"/>
      <c r="C342" s="13"/>
      <c r="D342" s="247"/>
      <c r="E342" s="251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25">
      <c r="A343" s="247"/>
      <c r="B343" s="13"/>
      <c r="C343" s="13"/>
      <c r="D343" s="247"/>
      <c r="E343" s="251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25">
      <c r="A344" s="247"/>
      <c r="B344" s="13"/>
      <c r="C344" s="13"/>
      <c r="D344" s="247"/>
      <c r="E344" s="251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25">
      <c r="A345" s="247"/>
      <c r="B345" s="13"/>
      <c r="C345" s="13"/>
      <c r="D345" s="247"/>
      <c r="E345" s="251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25">
      <c r="A346" s="247"/>
      <c r="B346" s="13"/>
      <c r="C346" s="13"/>
      <c r="D346" s="247"/>
      <c r="E346" s="251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25">
      <c r="A347" s="247"/>
      <c r="B347" s="13"/>
      <c r="C347" s="13"/>
      <c r="D347" s="247"/>
      <c r="E347" s="251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25">
      <c r="A348" s="247"/>
      <c r="B348" s="13"/>
      <c r="C348" s="13"/>
      <c r="D348" s="247"/>
      <c r="E348" s="251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25">
      <c r="A349" s="247"/>
      <c r="B349" s="13"/>
      <c r="C349" s="13"/>
      <c r="D349" s="247"/>
      <c r="E349" s="251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25">
      <c r="A350" s="247"/>
      <c r="B350" s="13"/>
      <c r="C350" s="13"/>
      <c r="D350" s="247"/>
      <c r="E350" s="251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25">
      <c r="A351" s="247"/>
      <c r="B351" s="13"/>
      <c r="C351" s="13"/>
      <c r="D351" s="247"/>
      <c r="E351" s="251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25">
      <c r="A352" s="247"/>
      <c r="B352" s="13"/>
      <c r="C352" s="13"/>
      <c r="D352" s="247"/>
      <c r="E352" s="251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25">
      <c r="A353" s="247"/>
      <c r="B353" s="13"/>
      <c r="C353" s="13"/>
      <c r="D353" s="247"/>
      <c r="E353" s="251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25">
      <c r="A354" s="247"/>
      <c r="B354" s="13"/>
      <c r="C354" s="13"/>
      <c r="D354" s="247"/>
      <c r="E354" s="251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25">
      <c r="A355" s="247"/>
      <c r="B355" s="13"/>
      <c r="C355" s="13"/>
      <c r="D355" s="247"/>
      <c r="E355" s="251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25">
      <c r="A356" s="247"/>
      <c r="B356" s="13"/>
      <c r="C356" s="13"/>
      <c r="D356" s="247"/>
      <c r="E356" s="251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25">
      <c r="A357" s="247"/>
      <c r="B357" s="13"/>
      <c r="C357" s="13"/>
      <c r="D357" s="247"/>
      <c r="E357" s="251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25">
      <c r="A358" s="247"/>
      <c r="B358" s="13"/>
      <c r="C358" s="13"/>
      <c r="D358" s="247"/>
      <c r="E358" s="251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25">
      <c r="A359" s="247"/>
      <c r="B359" s="13"/>
      <c r="C359" s="13"/>
      <c r="D359" s="247"/>
      <c r="E359" s="251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25">
      <c r="A360" s="247"/>
      <c r="B360" s="13"/>
      <c r="C360" s="13"/>
      <c r="D360" s="247"/>
      <c r="E360" s="251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25">
      <c r="A361" s="247"/>
      <c r="B361" s="13"/>
      <c r="C361" s="13"/>
      <c r="D361" s="247"/>
      <c r="E361" s="251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25">
      <c r="A362" s="247"/>
      <c r="B362" s="13"/>
      <c r="C362" s="13"/>
      <c r="D362" s="247"/>
      <c r="E362" s="251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25">
      <c r="A363" s="247"/>
      <c r="B363" s="13"/>
      <c r="C363" s="13"/>
      <c r="D363" s="247"/>
      <c r="E363" s="251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25">
      <c r="A364" s="247"/>
      <c r="B364" s="13"/>
      <c r="C364" s="13"/>
      <c r="D364" s="247"/>
      <c r="E364" s="251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25">
      <c r="A365" s="247"/>
      <c r="B365" s="13"/>
      <c r="C365" s="13"/>
      <c r="D365" s="247"/>
      <c r="E365" s="251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25">
      <c r="A366" s="247"/>
      <c r="B366" s="13"/>
      <c r="C366" s="13"/>
      <c r="D366" s="247"/>
      <c r="E366" s="251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25">
      <c r="A367" s="247"/>
      <c r="B367" s="13"/>
      <c r="C367" s="13"/>
      <c r="D367" s="247"/>
      <c r="E367" s="251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25">
      <c r="A368" s="247"/>
      <c r="B368" s="13"/>
      <c r="C368" s="13"/>
      <c r="D368" s="247"/>
      <c r="E368" s="251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25">
      <c r="A369" s="247"/>
      <c r="B369" s="13"/>
      <c r="C369" s="13"/>
      <c r="D369" s="247"/>
      <c r="E369" s="251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25">
      <c r="A370" s="247"/>
      <c r="B370" s="13"/>
      <c r="C370" s="13"/>
      <c r="D370" s="247"/>
      <c r="E370" s="251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25">
      <c r="A371" s="247"/>
      <c r="B371" s="13"/>
      <c r="C371" s="13"/>
      <c r="D371" s="247"/>
      <c r="E371" s="251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25">
      <c r="A372" s="247"/>
      <c r="B372" s="13"/>
      <c r="C372" s="13"/>
      <c r="D372" s="247"/>
      <c r="E372" s="251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25">
      <c r="A373" s="247"/>
      <c r="B373" s="13"/>
      <c r="C373" s="13"/>
      <c r="D373" s="247"/>
      <c r="E373" s="251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25">
      <c r="A374" s="247"/>
      <c r="B374" s="13"/>
      <c r="C374" s="13"/>
      <c r="D374" s="247"/>
      <c r="E374" s="251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25">
      <c r="A375" s="247"/>
      <c r="B375" s="13"/>
      <c r="C375" s="13"/>
      <c r="D375" s="247"/>
      <c r="E375" s="251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25">
      <c r="A376" s="247"/>
      <c r="B376" s="13"/>
      <c r="C376" s="13"/>
      <c r="D376" s="247"/>
      <c r="E376" s="251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25">
      <c r="A377" s="247"/>
      <c r="B377" s="13"/>
      <c r="C377" s="13"/>
      <c r="D377" s="247"/>
      <c r="E377" s="251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25">
      <c r="A378" s="247"/>
      <c r="B378" s="13"/>
      <c r="C378" s="13"/>
      <c r="D378" s="247"/>
      <c r="E378" s="251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25">
      <c r="A379" s="247"/>
      <c r="B379" s="13"/>
      <c r="C379" s="13"/>
      <c r="D379" s="247"/>
      <c r="E379" s="251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25">
      <c r="A380" s="247"/>
      <c r="B380" s="13"/>
      <c r="C380" s="13"/>
      <c r="D380" s="247"/>
      <c r="E380" s="251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25">
      <c r="A381" s="247"/>
      <c r="B381" s="13"/>
      <c r="C381" s="13"/>
      <c r="D381" s="247"/>
      <c r="E381" s="251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25">
      <c r="A382" s="247"/>
      <c r="B382" s="13"/>
      <c r="C382" s="13"/>
      <c r="D382" s="247"/>
      <c r="E382" s="251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25">
      <c r="A383" s="247"/>
      <c r="B383" s="13"/>
      <c r="C383" s="13"/>
      <c r="D383" s="247"/>
      <c r="E383" s="251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25">
      <c r="A384" s="247"/>
      <c r="B384" s="13"/>
      <c r="C384" s="13"/>
      <c r="D384" s="247"/>
      <c r="E384" s="251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25">
      <c r="A385" s="247"/>
      <c r="B385" s="13"/>
      <c r="C385" s="13"/>
      <c r="D385" s="247"/>
      <c r="E385" s="251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25">
      <c r="A386" s="247"/>
      <c r="B386" s="13"/>
      <c r="C386" s="13"/>
      <c r="D386" s="247"/>
      <c r="E386" s="251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25">
      <c r="A387" s="247"/>
      <c r="B387" s="13"/>
      <c r="C387" s="13"/>
      <c r="D387" s="247"/>
      <c r="E387" s="251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25">
      <c r="A388" s="247"/>
      <c r="B388" s="13"/>
      <c r="C388" s="13"/>
      <c r="D388" s="247"/>
      <c r="E388" s="251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25">
      <c r="A389" s="247"/>
      <c r="B389" s="13"/>
      <c r="C389" s="13"/>
      <c r="D389" s="247"/>
      <c r="E389" s="251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25">
      <c r="A390" s="247"/>
      <c r="B390" s="13"/>
      <c r="C390" s="13"/>
      <c r="D390" s="247"/>
      <c r="E390" s="251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25">
      <c r="A391" s="247"/>
      <c r="B391" s="13"/>
      <c r="C391" s="13"/>
      <c r="D391" s="247"/>
      <c r="E391" s="251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25">
      <c r="A392" s="247"/>
      <c r="B392" s="13"/>
      <c r="C392" s="13"/>
      <c r="D392" s="247"/>
      <c r="E392" s="251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25">
      <c r="A393" s="247"/>
      <c r="B393" s="13"/>
      <c r="C393" s="13"/>
      <c r="D393" s="247"/>
      <c r="E393" s="251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25">
      <c r="A394" s="247"/>
      <c r="B394" s="13"/>
      <c r="C394" s="13"/>
      <c r="D394" s="247"/>
      <c r="E394" s="251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25">
      <c r="A395" s="247"/>
      <c r="B395" s="13"/>
      <c r="C395" s="13"/>
      <c r="D395" s="247"/>
      <c r="E395" s="251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25">
      <c r="A396" s="247"/>
      <c r="B396" s="13"/>
      <c r="C396" s="13"/>
      <c r="D396" s="247"/>
      <c r="E396" s="251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25">
      <c r="A397" s="247"/>
      <c r="B397" s="13"/>
      <c r="C397" s="13"/>
      <c r="D397" s="247"/>
      <c r="E397" s="251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25">
      <c r="A398" s="247"/>
      <c r="B398" s="13"/>
      <c r="C398" s="13"/>
      <c r="D398" s="247"/>
      <c r="E398" s="251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25">
      <c r="A399" s="247"/>
      <c r="B399" s="13"/>
      <c r="C399" s="13"/>
      <c r="D399" s="247"/>
      <c r="E399" s="251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25">
      <c r="A400" s="247"/>
      <c r="B400" s="13"/>
      <c r="C400" s="13"/>
      <c r="D400" s="247"/>
      <c r="E400" s="251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25">
      <c r="A401" s="247"/>
      <c r="B401" s="13"/>
      <c r="C401" s="13"/>
      <c r="D401" s="247"/>
      <c r="E401" s="251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25">
      <c r="A402" s="247"/>
      <c r="B402" s="13"/>
      <c r="C402" s="13"/>
      <c r="D402" s="247"/>
      <c r="E402" s="251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25">
      <c r="A403" s="247"/>
      <c r="B403" s="13"/>
      <c r="C403" s="13"/>
      <c r="D403" s="247"/>
      <c r="E403" s="251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25">
      <c r="A404" s="247"/>
      <c r="B404" s="13"/>
      <c r="C404" s="13"/>
      <c r="D404" s="247"/>
      <c r="E404" s="251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25">
      <c r="A405" s="247"/>
      <c r="B405" s="13"/>
      <c r="C405" s="13"/>
      <c r="D405" s="247"/>
      <c r="E405" s="251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25">
      <c r="A406" s="247"/>
      <c r="B406" s="13"/>
      <c r="C406" s="13"/>
      <c r="D406" s="247"/>
      <c r="E406" s="251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25">
      <c r="A407" s="247"/>
      <c r="B407" s="13"/>
      <c r="C407" s="13"/>
      <c r="D407" s="247"/>
      <c r="E407" s="251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25">
      <c r="A408" s="247"/>
      <c r="B408" s="13"/>
      <c r="C408" s="13"/>
      <c r="D408" s="247"/>
      <c r="E408" s="251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25">
      <c r="A409" s="247"/>
      <c r="B409" s="13"/>
      <c r="C409" s="13"/>
      <c r="D409" s="247"/>
      <c r="E409" s="251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25">
      <c r="A410" s="247"/>
      <c r="B410" s="13"/>
      <c r="C410" s="13"/>
      <c r="D410" s="247"/>
      <c r="E410" s="251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25">
      <c r="A411" s="247"/>
      <c r="B411" s="13"/>
      <c r="C411" s="13"/>
      <c r="D411" s="247"/>
      <c r="E411" s="251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25">
      <c r="A412" s="247"/>
      <c r="B412" s="13"/>
      <c r="C412" s="13"/>
      <c r="D412" s="247"/>
      <c r="E412" s="251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25">
      <c r="A413" s="247"/>
      <c r="B413" s="13"/>
      <c r="C413" s="13"/>
      <c r="D413" s="247"/>
      <c r="E413" s="251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25">
      <c r="A414" s="247"/>
      <c r="B414" s="13"/>
      <c r="C414" s="13"/>
      <c r="D414" s="247"/>
      <c r="E414" s="251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25">
      <c r="A415" s="247"/>
      <c r="B415" s="13"/>
      <c r="C415" s="13"/>
      <c r="D415" s="247"/>
      <c r="E415" s="251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25">
      <c r="A416" s="247"/>
      <c r="B416" s="13"/>
      <c r="C416" s="13"/>
      <c r="D416" s="247"/>
      <c r="E416" s="251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25">
      <c r="A417" s="247"/>
      <c r="B417" s="13"/>
      <c r="C417" s="13"/>
      <c r="D417" s="247"/>
      <c r="E417" s="251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25">
      <c r="A418" s="247"/>
      <c r="B418" s="13"/>
      <c r="C418" s="13"/>
      <c r="D418" s="247"/>
      <c r="E418" s="251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25">
      <c r="A419" s="247"/>
      <c r="B419" s="13"/>
      <c r="C419" s="13"/>
      <c r="D419" s="247"/>
      <c r="E419" s="251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25">
      <c r="A420" s="247"/>
      <c r="B420" s="13"/>
      <c r="C420" s="13"/>
      <c r="D420" s="247"/>
      <c r="E420" s="251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25">
      <c r="A421" s="247"/>
      <c r="B421" s="13"/>
      <c r="C421" s="13"/>
      <c r="D421" s="247"/>
      <c r="E421" s="251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25">
      <c r="A422" s="247"/>
      <c r="B422" s="13"/>
      <c r="C422" s="13"/>
      <c r="D422" s="247"/>
      <c r="E422" s="251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25">
      <c r="A423" s="247"/>
      <c r="B423" s="13"/>
      <c r="C423" s="13"/>
      <c r="D423" s="247"/>
      <c r="E423" s="251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25">
      <c r="A424" s="247"/>
      <c r="B424" s="13"/>
      <c r="C424" s="13"/>
      <c r="D424" s="247"/>
      <c r="E424" s="251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25">
      <c r="A425" s="247"/>
      <c r="B425" s="13"/>
      <c r="C425" s="13"/>
      <c r="D425" s="247"/>
      <c r="E425" s="251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25">
      <c r="A426" s="247"/>
      <c r="B426" s="13"/>
      <c r="C426" s="13"/>
      <c r="D426" s="247"/>
      <c r="E426" s="251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25">
      <c r="A427" s="247"/>
      <c r="B427" s="13"/>
      <c r="C427" s="13"/>
      <c r="D427" s="247"/>
      <c r="E427" s="251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25">
      <c r="A428" s="247"/>
      <c r="B428" s="13"/>
      <c r="C428" s="13"/>
      <c r="D428" s="247"/>
      <c r="E428" s="251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25">
      <c r="A429" s="247"/>
      <c r="B429" s="13"/>
      <c r="C429" s="13"/>
      <c r="D429" s="247"/>
      <c r="E429" s="251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25">
      <c r="A430" s="247"/>
      <c r="B430" s="13"/>
      <c r="C430" s="13"/>
      <c r="D430" s="247"/>
      <c r="E430" s="251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25">
      <c r="A431" s="247"/>
      <c r="B431" s="13"/>
      <c r="C431" s="13"/>
      <c r="D431" s="247"/>
      <c r="E431" s="251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25">
      <c r="A432" s="247"/>
      <c r="B432" s="13"/>
      <c r="C432" s="13"/>
      <c r="D432" s="247"/>
      <c r="E432" s="251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25">
      <c r="A433" s="247"/>
      <c r="B433" s="13"/>
      <c r="C433" s="13"/>
      <c r="D433" s="247"/>
      <c r="E433" s="251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25">
      <c r="A434" s="247"/>
      <c r="B434" s="13"/>
      <c r="C434" s="13"/>
      <c r="D434" s="247"/>
      <c r="E434" s="251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25">
      <c r="A435" s="247"/>
      <c r="B435" s="13"/>
      <c r="C435" s="13"/>
      <c r="D435" s="247"/>
      <c r="E435" s="251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25">
      <c r="A436" s="247"/>
      <c r="B436" s="13"/>
      <c r="C436" s="13"/>
      <c r="D436" s="247"/>
      <c r="E436" s="251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25">
      <c r="A437" s="247"/>
      <c r="B437" s="13"/>
      <c r="C437" s="13"/>
      <c r="D437" s="247"/>
      <c r="E437" s="251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25">
      <c r="A438" s="247"/>
      <c r="B438" s="13"/>
      <c r="C438" s="13"/>
      <c r="D438" s="247"/>
      <c r="E438" s="251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25">
      <c r="A439" s="247"/>
      <c r="B439" s="13"/>
      <c r="C439" s="13"/>
      <c r="D439" s="247"/>
      <c r="E439" s="251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25">
      <c r="A440" s="247"/>
      <c r="B440" s="13"/>
      <c r="C440" s="13"/>
      <c r="D440" s="247"/>
      <c r="E440" s="251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25">
      <c r="A441" s="247"/>
      <c r="B441" s="13"/>
      <c r="C441" s="13"/>
      <c r="D441" s="247"/>
      <c r="E441" s="251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25">
      <c r="A442" s="247"/>
      <c r="B442" s="13"/>
      <c r="C442" s="13"/>
      <c r="D442" s="247"/>
      <c r="E442" s="251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25">
      <c r="A443" s="247"/>
      <c r="B443" s="13"/>
      <c r="C443" s="13"/>
      <c r="D443" s="247"/>
      <c r="E443" s="251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25">
      <c r="A444" s="247"/>
      <c r="B444" s="13"/>
      <c r="C444" s="13"/>
      <c r="D444" s="247"/>
      <c r="E444" s="251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25">
      <c r="A445" s="247"/>
      <c r="B445" s="13"/>
      <c r="C445" s="13"/>
      <c r="D445" s="247"/>
      <c r="E445" s="251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25">
      <c r="A446" s="247"/>
      <c r="B446" s="13"/>
      <c r="C446" s="13"/>
      <c r="D446" s="247"/>
      <c r="E446" s="251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25">
      <c r="A447" s="247"/>
      <c r="B447" s="13"/>
      <c r="C447" s="13"/>
      <c r="D447" s="247"/>
      <c r="E447" s="251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25">
      <c r="A448" s="247"/>
      <c r="B448" s="13"/>
      <c r="C448" s="13"/>
      <c r="D448" s="247"/>
      <c r="E448" s="251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25">
      <c r="A449" s="247"/>
      <c r="B449" s="13"/>
      <c r="C449" s="13"/>
      <c r="D449" s="247"/>
      <c r="E449" s="251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25">
      <c r="A450" s="247"/>
      <c r="B450" s="13"/>
      <c r="C450" s="13"/>
      <c r="D450" s="247"/>
      <c r="E450" s="251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25">
      <c r="A451" s="247"/>
      <c r="B451" s="13"/>
      <c r="C451" s="13"/>
      <c r="D451" s="247"/>
      <c r="E451" s="251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25">
      <c r="A452" s="247"/>
      <c r="B452" s="13"/>
      <c r="C452" s="13"/>
      <c r="D452" s="247"/>
      <c r="E452" s="251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25">
      <c r="A453" s="247"/>
      <c r="B453" s="13"/>
      <c r="C453" s="13"/>
      <c r="D453" s="247"/>
      <c r="E453" s="251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25">
      <c r="A454" s="247"/>
      <c r="B454" s="13"/>
      <c r="C454" s="13"/>
      <c r="D454" s="247"/>
      <c r="E454" s="251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25">
      <c r="A455" s="247"/>
      <c r="B455" s="13"/>
      <c r="C455" s="13"/>
      <c r="D455" s="247"/>
      <c r="E455" s="251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25">
      <c r="A456" s="247"/>
      <c r="B456" s="13"/>
      <c r="C456" s="13"/>
      <c r="D456" s="247"/>
      <c r="E456" s="251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25">
      <c r="A457" s="247"/>
      <c r="B457" s="13"/>
      <c r="C457" s="13"/>
      <c r="D457" s="247"/>
      <c r="E457" s="251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25">
      <c r="A458" s="247"/>
      <c r="B458" s="13"/>
      <c r="C458" s="13"/>
      <c r="D458" s="247"/>
      <c r="E458" s="251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25">
      <c r="A459" s="247"/>
      <c r="B459" s="13"/>
      <c r="C459" s="13"/>
      <c r="D459" s="247"/>
      <c r="E459" s="251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25">
      <c r="A460" s="247"/>
      <c r="B460" s="13"/>
      <c r="C460" s="13"/>
      <c r="D460" s="247"/>
      <c r="E460" s="251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25">
      <c r="A461" s="247"/>
      <c r="B461" s="13"/>
      <c r="C461" s="13"/>
      <c r="D461" s="247"/>
      <c r="E461" s="251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25">
      <c r="A462" s="247"/>
      <c r="B462" s="13"/>
      <c r="C462" s="13"/>
      <c r="D462" s="247"/>
      <c r="E462" s="251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25">
      <c r="A463" s="247"/>
      <c r="B463" s="13"/>
      <c r="C463" s="13"/>
      <c r="D463" s="247"/>
      <c r="E463" s="251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25">
      <c r="A464" s="247"/>
      <c r="B464" s="13"/>
      <c r="C464" s="13"/>
      <c r="D464" s="247"/>
      <c r="E464" s="251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25">
      <c r="A465" s="247"/>
      <c r="B465" s="13"/>
      <c r="C465" s="13"/>
      <c r="D465" s="247"/>
      <c r="E465" s="251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25">
      <c r="A466" s="247"/>
      <c r="B466" s="13"/>
      <c r="C466" s="13"/>
      <c r="D466" s="247"/>
      <c r="E466" s="251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25">
      <c r="A467" s="247"/>
      <c r="B467" s="13"/>
      <c r="C467" s="13"/>
      <c r="D467" s="247"/>
      <c r="E467" s="251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25">
      <c r="A468" s="247"/>
      <c r="B468" s="13"/>
      <c r="C468" s="13"/>
      <c r="D468" s="247"/>
      <c r="E468" s="251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25">
      <c r="A469" s="247"/>
      <c r="B469" s="13"/>
      <c r="C469" s="13"/>
      <c r="D469" s="247"/>
      <c r="E469" s="251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25">
      <c r="A470" s="247"/>
      <c r="B470" s="13"/>
      <c r="C470" s="13"/>
      <c r="D470" s="247"/>
      <c r="E470" s="251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25">
      <c r="A471" s="247"/>
      <c r="B471" s="13"/>
      <c r="C471" s="13"/>
      <c r="D471" s="247"/>
      <c r="E471" s="251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25">
      <c r="A472" s="247"/>
      <c r="B472" s="13"/>
      <c r="C472" s="13"/>
      <c r="D472" s="247"/>
      <c r="E472" s="251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25">
      <c r="A473" s="247"/>
      <c r="B473" s="13"/>
      <c r="C473" s="13"/>
      <c r="D473" s="247"/>
      <c r="E473" s="251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25">
      <c r="A474" s="247"/>
      <c r="B474" s="13"/>
      <c r="C474" s="13"/>
      <c r="D474" s="247"/>
      <c r="E474" s="251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25">
      <c r="A475" s="247"/>
      <c r="B475" s="13"/>
      <c r="C475" s="13"/>
      <c r="D475" s="247"/>
      <c r="E475" s="251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25">
      <c r="A476" s="247"/>
      <c r="B476" s="13"/>
      <c r="C476" s="13"/>
      <c r="D476" s="247"/>
      <c r="E476" s="251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25">
      <c r="A477" s="247"/>
      <c r="B477" s="13"/>
      <c r="C477" s="13"/>
      <c r="D477" s="247"/>
      <c r="E477" s="251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25">
      <c r="A478" s="247"/>
      <c r="B478" s="13"/>
      <c r="C478" s="13"/>
      <c r="D478" s="247"/>
      <c r="E478" s="251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25">
      <c r="A479" s="247"/>
      <c r="B479" s="13"/>
      <c r="C479" s="13"/>
      <c r="D479" s="247"/>
      <c r="E479" s="251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25">
      <c r="A480" s="247"/>
      <c r="B480" s="13"/>
      <c r="C480" s="13"/>
      <c r="D480" s="247"/>
      <c r="E480" s="251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25">
      <c r="A481" s="247"/>
      <c r="B481" s="13"/>
      <c r="C481" s="13"/>
      <c r="D481" s="247"/>
      <c r="E481" s="251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25">
      <c r="A482" s="247"/>
      <c r="B482" s="13"/>
      <c r="C482" s="13"/>
      <c r="D482" s="247"/>
      <c r="E482" s="251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25">
      <c r="A483" s="247"/>
      <c r="B483" s="13"/>
      <c r="C483" s="13"/>
      <c r="D483" s="247"/>
      <c r="E483" s="251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25">
      <c r="A484" s="247"/>
      <c r="B484" s="13"/>
      <c r="C484" s="13"/>
      <c r="D484" s="247"/>
      <c r="E484" s="251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25">
      <c r="A485" s="247"/>
      <c r="B485" s="13"/>
      <c r="C485" s="13"/>
      <c r="D485" s="247"/>
      <c r="E485" s="251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25">
      <c r="A486" s="247"/>
      <c r="B486" s="13"/>
      <c r="C486" s="13"/>
      <c r="D486" s="247"/>
      <c r="E486" s="251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25">
      <c r="A487" s="247"/>
      <c r="B487" s="13"/>
      <c r="C487" s="13"/>
      <c r="D487" s="247"/>
      <c r="E487" s="251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25">
      <c r="A488" s="247"/>
      <c r="B488" s="13"/>
      <c r="C488" s="13"/>
      <c r="D488" s="247"/>
      <c r="E488" s="251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25">
      <c r="A489" s="247"/>
      <c r="B489" s="13"/>
      <c r="C489" s="13"/>
      <c r="D489" s="247"/>
      <c r="E489" s="251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25">
      <c r="A490" s="247"/>
      <c r="B490" s="13"/>
      <c r="C490" s="13"/>
      <c r="D490" s="247"/>
      <c r="E490" s="251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25">
      <c r="A491" s="247"/>
      <c r="B491" s="13"/>
      <c r="C491" s="13"/>
      <c r="D491" s="247"/>
      <c r="E491" s="251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25">
      <c r="A492" s="247"/>
      <c r="B492" s="13"/>
      <c r="C492" s="13"/>
      <c r="D492" s="247"/>
      <c r="E492" s="251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25">
      <c r="A493" s="247"/>
      <c r="B493" s="13"/>
      <c r="C493" s="13"/>
      <c r="D493" s="247"/>
      <c r="E493" s="251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25">
      <c r="A494" s="247"/>
      <c r="B494" s="13"/>
      <c r="C494" s="13"/>
      <c r="D494" s="247"/>
      <c r="E494" s="251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25">
      <c r="A495" s="247"/>
      <c r="B495" s="13"/>
      <c r="C495" s="13"/>
      <c r="D495" s="247"/>
      <c r="E495" s="251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25">
      <c r="A496" s="247"/>
      <c r="B496" s="13"/>
      <c r="C496" s="13"/>
      <c r="D496" s="247"/>
      <c r="E496" s="251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25">
      <c r="A497" s="247"/>
      <c r="B497" s="13"/>
      <c r="C497" s="13"/>
      <c r="D497" s="247"/>
      <c r="E497" s="251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25">
      <c r="A498" s="247"/>
      <c r="B498" s="13"/>
      <c r="C498" s="13"/>
      <c r="D498" s="247"/>
      <c r="E498" s="251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25">
      <c r="A499" s="247"/>
      <c r="B499" s="13"/>
      <c r="C499" s="13"/>
      <c r="D499" s="247"/>
      <c r="E499" s="251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25">
      <c r="A500" s="247"/>
      <c r="B500" s="13"/>
      <c r="C500" s="13"/>
      <c r="D500" s="247"/>
      <c r="E500" s="251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25">
      <c r="A501" s="247"/>
      <c r="B501" s="13"/>
      <c r="C501" s="13"/>
      <c r="D501" s="247"/>
      <c r="E501" s="251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25">
      <c r="A502" s="247"/>
      <c r="B502" s="13"/>
      <c r="C502" s="13"/>
      <c r="D502" s="247"/>
      <c r="E502" s="251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25">
      <c r="A503" s="247"/>
      <c r="B503" s="13"/>
      <c r="C503" s="13"/>
      <c r="D503" s="247"/>
      <c r="E503" s="251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25">
      <c r="A504" s="247"/>
      <c r="B504" s="13"/>
      <c r="C504" s="13"/>
      <c r="D504" s="247"/>
      <c r="E504" s="251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25">
      <c r="A505" s="247"/>
      <c r="B505" s="13"/>
      <c r="C505" s="13"/>
      <c r="D505" s="247"/>
      <c r="E505" s="251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25">
      <c r="A506" s="247"/>
      <c r="B506" s="13"/>
      <c r="C506" s="13"/>
      <c r="D506" s="247"/>
      <c r="E506" s="251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25">
      <c r="A507" s="247"/>
      <c r="B507" s="13"/>
      <c r="C507" s="13"/>
      <c r="D507" s="247"/>
      <c r="E507" s="251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25">
      <c r="A508" s="247"/>
      <c r="B508" s="13"/>
      <c r="C508" s="13"/>
      <c r="D508" s="247"/>
      <c r="E508" s="251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25">
      <c r="A509" s="247"/>
      <c r="B509" s="13"/>
      <c r="C509" s="13"/>
      <c r="D509" s="247"/>
      <c r="E509" s="251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25">
      <c r="A510" s="247"/>
      <c r="B510" s="13"/>
      <c r="C510" s="13"/>
      <c r="D510" s="247"/>
      <c r="E510" s="251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25">
      <c r="A511" s="247"/>
      <c r="B511" s="13"/>
      <c r="C511" s="13"/>
      <c r="D511" s="247"/>
      <c r="E511" s="251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25">
      <c r="A512" s="247"/>
      <c r="B512" s="13"/>
      <c r="C512" s="13"/>
      <c r="D512" s="247"/>
      <c r="E512" s="251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25">
      <c r="A513" s="247"/>
      <c r="B513" s="13"/>
      <c r="C513" s="13"/>
      <c r="D513" s="247"/>
      <c r="E513" s="251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25">
      <c r="A514" s="247"/>
      <c r="B514" s="13"/>
      <c r="C514" s="13"/>
      <c r="D514" s="247"/>
      <c r="E514" s="251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25">
      <c r="A515" s="247"/>
      <c r="B515" s="13"/>
      <c r="C515" s="13"/>
      <c r="D515" s="247"/>
      <c r="E515" s="251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25">
      <c r="A516" s="247"/>
      <c r="B516" s="13"/>
      <c r="C516" s="13"/>
      <c r="D516" s="247"/>
      <c r="E516" s="251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25">
      <c r="A517" s="247"/>
      <c r="B517" s="13"/>
      <c r="C517" s="13"/>
      <c r="D517" s="247"/>
      <c r="E517" s="251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25">
      <c r="A518" s="247"/>
      <c r="B518" s="13"/>
      <c r="C518" s="13"/>
      <c r="D518" s="247"/>
      <c r="E518" s="251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25">
      <c r="A519" s="247"/>
      <c r="B519" s="13"/>
      <c r="C519" s="13"/>
      <c r="D519" s="247"/>
      <c r="E519" s="251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25">
      <c r="A520" s="247"/>
      <c r="B520" s="13"/>
      <c r="C520" s="13"/>
      <c r="D520" s="247"/>
      <c r="E520" s="251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25">
      <c r="A521" s="247"/>
      <c r="B521" s="13"/>
      <c r="C521" s="13"/>
      <c r="D521" s="247"/>
      <c r="E521" s="251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25">
      <c r="A522" s="247"/>
      <c r="B522" s="13"/>
      <c r="C522" s="13"/>
      <c r="D522" s="247"/>
      <c r="E522" s="251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25">
      <c r="A523" s="247"/>
      <c r="B523" s="13"/>
      <c r="C523" s="13"/>
      <c r="D523" s="247"/>
      <c r="E523" s="251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25">
      <c r="A524" s="247"/>
      <c r="B524" s="13"/>
      <c r="C524" s="13"/>
      <c r="D524" s="247"/>
      <c r="E524" s="251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25">
      <c r="A525" s="247"/>
      <c r="B525" s="13"/>
      <c r="C525" s="13"/>
      <c r="D525" s="247"/>
      <c r="E525" s="251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25">
      <c r="A526" s="247"/>
      <c r="B526" s="13"/>
      <c r="C526" s="13"/>
      <c r="D526" s="247"/>
      <c r="E526" s="251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25">
      <c r="A527" s="247"/>
      <c r="B527" s="13"/>
      <c r="C527" s="13"/>
      <c r="D527" s="247"/>
      <c r="E527" s="251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25">
      <c r="A528" s="247"/>
      <c r="B528" s="13"/>
      <c r="C528" s="13"/>
      <c r="D528" s="247"/>
      <c r="E528" s="251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25">
      <c r="A529" s="247"/>
      <c r="B529" s="13"/>
      <c r="C529" s="13"/>
      <c r="D529" s="247"/>
      <c r="E529" s="251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25">
      <c r="A530" s="247"/>
      <c r="B530" s="13"/>
      <c r="C530" s="13"/>
      <c r="D530" s="247"/>
      <c r="E530" s="251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25">
      <c r="A531" s="247"/>
      <c r="B531" s="13"/>
      <c r="C531" s="13"/>
      <c r="D531" s="247"/>
      <c r="E531" s="251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25">
      <c r="A532" s="247"/>
      <c r="B532" s="13"/>
      <c r="C532" s="13"/>
      <c r="D532" s="247"/>
      <c r="E532" s="251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25">
      <c r="A533" s="247"/>
      <c r="B533" s="13"/>
      <c r="C533" s="13"/>
      <c r="D533" s="247"/>
      <c r="E533" s="251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25">
      <c r="A534" s="247"/>
      <c r="B534" s="13"/>
      <c r="C534" s="13"/>
      <c r="D534" s="247"/>
      <c r="E534" s="251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25">
      <c r="A535" s="247"/>
      <c r="B535" s="13"/>
      <c r="C535" s="13"/>
      <c r="D535" s="247"/>
      <c r="E535" s="251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25">
      <c r="A536" s="247"/>
      <c r="B536" s="13"/>
      <c r="C536" s="13"/>
      <c r="D536" s="247"/>
      <c r="E536" s="251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25">
      <c r="A537" s="247"/>
      <c r="B537" s="13"/>
      <c r="C537" s="13"/>
      <c r="D537" s="247"/>
      <c r="E537" s="251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25">
      <c r="A538" s="247"/>
      <c r="B538" s="13"/>
      <c r="C538" s="13"/>
      <c r="D538" s="247"/>
      <c r="E538" s="251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25">
      <c r="A539" s="247"/>
      <c r="B539" s="13"/>
      <c r="C539" s="13"/>
      <c r="D539" s="247"/>
      <c r="E539" s="251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25">
      <c r="A540" s="247"/>
      <c r="B540" s="13"/>
      <c r="C540" s="13"/>
      <c r="D540" s="247"/>
      <c r="E540" s="251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25">
      <c r="A541" s="247"/>
      <c r="B541" s="13"/>
      <c r="C541" s="13"/>
      <c r="D541" s="247"/>
      <c r="E541" s="251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25">
      <c r="A542" s="247"/>
      <c r="B542" s="13"/>
      <c r="C542" s="13"/>
      <c r="D542" s="247"/>
      <c r="E542" s="251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25">
      <c r="A543" s="247"/>
      <c r="B543" s="13"/>
      <c r="C543" s="13"/>
      <c r="D543" s="247"/>
      <c r="E543" s="251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25">
      <c r="A544" s="247"/>
      <c r="B544" s="13"/>
      <c r="C544" s="13"/>
      <c r="D544" s="247"/>
      <c r="E544" s="251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25">
      <c r="A545" s="247"/>
      <c r="B545" s="13"/>
      <c r="C545" s="13"/>
      <c r="D545" s="247"/>
      <c r="E545" s="251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25">
      <c r="A546" s="247"/>
      <c r="B546" s="13"/>
      <c r="C546" s="13"/>
      <c r="D546" s="247"/>
      <c r="E546" s="251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25">
      <c r="A547" s="247"/>
      <c r="B547" s="13"/>
      <c r="C547" s="13"/>
      <c r="D547" s="247"/>
      <c r="E547" s="251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25">
      <c r="A548" s="247"/>
      <c r="B548" s="13"/>
      <c r="C548" s="13"/>
      <c r="D548" s="247"/>
      <c r="E548" s="251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25">
      <c r="A549" s="247"/>
      <c r="B549" s="13"/>
      <c r="C549" s="13"/>
      <c r="D549" s="247"/>
      <c r="E549" s="251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25">
      <c r="A550" s="247"/>
      <c r="B550" s="13"/>
      <c r="C550" s="13"/>
      <c r="D550" s="247"/>
      <c r="E550" s="251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25">
      <c r="A551" s="247"/>
      <c r="B551" s="13"/>
      <c r="C551" s="13"/>
      <c r="D551" s="247"/>
      <c r="E551" s="251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25">
      <c r="A552" s="247"/>
      <c r="B552" s="13"/>
      <c r="C552" s="13"/>
      <c r="D552" s="247"/>
      <c r="E552" s="251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25">
      <c r="A553" s="247"/>
      <c r="B553" s="13"/>
      <c r="C553" s="13"/>
      <c r="D553" s="247"/>
      <c r="E553" s="251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25">
      <c r="A554" s="247"/>
      <c r="B554" s="13"/>
      <c r="C554" s="13"/>
      <c r="D554" s="247"/>
      <c r="E554" s="251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25">
      <c r="A555" s="247"/>
      <c r="B555" s="13"/>
      <c r="C555" s="13"/>
      <c r="D555" s="247"/>
      <c r="E555" s="251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25">
      <c r="A556" s="247"/>
      <c r="B556" s="13"/>
      <c r="C556" s="13"/>
      <c r="D556" s="247"/>
      <c r="E556" s="251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25">
      <c r="A557" s="247"/>
      <c r="B557" s="13"/>
      <c r="C557" s="13"/>
      <c r="D557" s="247"/>
      <c r="E557" s="251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25">
      <c r="A558" s="247"/>
      <c r="B558" s="13"/>
      <c r="C558" s="13"/>
      <c r="D558" s="247"/>
      <c r="E558" s="251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25">
      <c r="A559" s="247"/>
      <c r="B559" s="13"/>
      <c r="C559" s="13"/>
      <c r="D559" s="247"/>
      <c r="E559" s="251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25">
      <c r="A560" s="247"/>
      <c r="B560" s="13"/>
      <c r="C560" s="13"/>
      <c r="D560" s="247"/>
      <c r="E560" s="251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25">
      <c r="A561" s="247"/>
      <c r="B561" s="13"/>
      <c r="C561" s="13"/>
      <c r="D561" s="247"/>
      <c r="E561" s="251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25">
      <c r="A562" s="247"/>
      <c r="B562" s="13"/>
      <c r="C562" s="13"/>
      <c r="D562" s="247"/>
      <c r="E562" s="251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25">
      <c r="A563" s="247"/>
      <c r="B563" s="13"/>
      <c r="C563" s="13"/>
      <c r="D563" s="247"/>
      <c r="E563" s="251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25">
      <c r="A564" s="247"/>
      <c r="B564" s="13"/>
      <c r="C564" s="13"/>
      <c r="D564" s="247"/>
      <c r="E564" s="251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25">
      <c r="A565" s="247"/>
      <c r="B565" s="13"/>
      <c r="C565" s="13"/>
      <c r="D565" s="247"/>
      <c r="E565" s="251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25">
      <c r="A566" s="247"/>
      <c r="B566" s="13"/>
      <c r="C566" s="13"/>
      <c r="D566" s="247"/>
      <c r="E566" s="251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25">
      <c r="A567" s="247"/>
      <c r="B567" s="13"/>
      <c r="C567" s="13"/>
      <c r="D567" s="247"/>
      <c r="E567" s="251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25">
      <c r="A568" s="247"/>
      <c r="B568" s="13"/>
      <c r="C568" s="13"/>
      <c r="D568" s="247"/>
      <c r="E568" s="251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25">
      <c r="A569" s="247"/>
      <c r="B569" s="13"/>
      <c r="C569" s="13"/>
      <c r="D569" s="247"/>
      <c r="E569" s="251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25">
      <c r="A570" s="247"/>
      <c r="B570" s="13"/>
      <c r="C570" s="13"/>
      <c r="D570" s="247"/>
      <c r="E570" s="251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25">
      <c r="A571" s="247"/>
      <c r="B571" s="13"/>
      <c r="C571" s="13"/>
      <c r="D571" s="247"/>
      <c r="E571" s="251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25">
      <c r="A572" s="247"/>
      <c r="B572" s="13"/>
      <c r="C572" s="13"/>
      <c r="D572" s="247"/>
      <c r="E572" s="251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25">
      <c r="A573" s="247"/>
      <c r="B573" s="13"/>
      <c r="C573" s="13"/>
      <c r="D573" s="247"/>
      <c r="E573" s="251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25">
      <c r="A574" s="247"/>
      <c r="B574" s="13"/>
      <c r="C574" s="13"/>
      <c r="D574" s="247"/>
      <c r="E574" s="251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25">
      <c r="A575" s="247"/>
      <c r="B575" s="13"/>
      <c r="C575" s="13"/>
      <c r="D575" s="247"/>
      <c r="E575" s="251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25">
      <c r="A576" s="247"/>
      <c r="B576" s="13"/>
      <c r="C576" s="13"/>
      <c r="D576" s="247"/>
      <c r="E576" s="251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25">
      <c r="A577" s="247"/>
      <c r="B577" s="13"/>
      <c r="C577" s="13"/>
      <c r="D577" s="247"/>
      <c r="E577" s="251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25">
      <c r="A578" s="247"/>
      <c r="B578" s="13"/>
      <c r="C578" s="13"/>
      <c r="D578" s="247"/>
      <c r="E578" s="251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25">
      <c r="A579" s="247"/>
      <c r="B579" s="13"/>
      <c r="C579" s="13"/>
      <c r="D579" s="247"/>
      <c r="E579" s="251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25">
      <c r="A580" s="247"/>
      <c r="B580" s="13"/>
      <c r="C580" s="13"/>
      <c r="D580" s="247"/>
      <c r="E580" s="251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25">
      <c r="A581" s="247"/>
      <c r="B581" s="13"/>
      <c r="C581" s="13"/>
      <c r="D581" s="247"/>
      <c r="E581" s="251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25">
      <c r="A582" s="247"/>
      <c r="B582" s="13"/>
      <c r="C582" s="13"/>
      <c r="D582" s="247"/>
      <c r="E582" s="251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25">
      <c r="A583" s="247"/>
      <c r="B583" s="13"/>
      <c r="C583" s="13"/>
      <c r="D583" s="247"/>
      <c r="E583" s="251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25">
      <c r="A584" s="247"/>
      <c r="B584" s="13"/>
      <c r="C584" s="13"/>
      <c r="D584" s="247"/>
      <c r="E584" s="251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25">
      <c r="A585" s="247"/>
      <c r="B585" s="13"/>
      <c r="C585" s="13"/>
      <c r="D585" s="247"/>
      <c r="E585" s="251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25">
      <c r="A586" s="247"/>
      <c r="B586" s="13"/>
      <c r="C586" s="13"/>
      <c r="D586" s="247"/>
      <c r="E586" s="251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25">
      <c r="A587" s="247"/>
      <c r="B587" s="13"/>
      <c r="C587" s="13"/>
      <c r="D587" s="247"/>
      <c r="E587" s="251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25">
      <c r="A588" s="247"/>
      <c r="B588" s="13"/>
      <c r="C588" s="13"/>
      <c r="D588" s="247"/>
      <c r="E588" s="251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25">
      <c r="A589" s="247"/>
      <c r="B589" s="13"/>
      <c r="C589" s="13"/>
      <c r="D589" s="247"/>
      <c r="E589" s="251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25">
      <c r="A590" s="247"/>
      <c r="B590" s="13"/>
      <c r="C590" s="13"/>
      <c r="D590" s="247"/>
      <c r="E590" s="251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25">
      <c r="A591" s="247"/>
      <c r="B591" s="13"/>
      <c r="C591" s="13"/>
      <c r="D591" s="247"/>
      <c r="E591" s="251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25">
      <c r="A592" s="247"/>
      <c r="B592" s="13"/>
      <c r="C592" s="13"/>
      <c r="D592" s="247"/>
      <c r="E592" s="251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25">
      <c r="A593" s="247"/>
      <c r="B593" s="13"/>
      <c r="C593" s="13"/>
      <c r="D593" s="247"/>
      <c r="E593" s="251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25">
      <c r="A594" s="247"/>
      <c r="B594" s="13"/>
      <c r="C594" s="13"/>
      <c r="D594" s="247"/>
      <c r="E594" s="251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25">
      <c r="A595" s="247"/>
      <c r="B595" s="13"/>
      <c r="C595" s="13"/>
      <c r="D595" s="247"/>
      <c r="E595" s="251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25">
      <c r="A596" s="247"/>
      <c r="B596" s="13"/>
      <c r="C596" s="13"/>
      <c r="D596" s="247"/>
      <c r="E596" s="251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25">
      <c r="A597" s="247"/>
      <c r="B597" s="13"/>
      <c r="C597" s="13"/>
      <c r="D597" s="247"/>
      <c r="E597" s="251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25">
      <c r="A598" s="247"/>
      <c r="B598" s="13"/>
      <c r="C598" s="13"/>
      <c r="D598" s="247"/>
      <c r="E598" s="251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25">
      <c r="A599" s="247"/>
      <c r="B599" s="13"/>
      <c r="C599" s="13"/>
      <c r="D599" s="247"/>
      <c r="E599" s="251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25">
      <c r="A600" s="247"/>
      <c r="B600" s="13"/>
      <c r="C600" s="13"/>
      <c r="D600" s="247"/>
      <c r="E600" s="251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25">
      <c r="A601" s="247"/>
      <c r="B601" s="13"/>
      <c r="C601" s="13"/>
      <c r="D601" s="247"/>
      <c r="E601" s="251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25">
      <c r="A602" s="247"/>
      <c r="B602" s="13"/>
      <c r="C602" s="13"/>
      <c r="D602" s="247"/>
      <c r="E602" s="251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25">
      <c r="A603" s="247"/>
      <c r="B603" s="13"/>
      <c r="C603" s="13"/>
      <c r="D603" s="247"/>
      <c r="E603" s="251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25">
      <c r="A604" s="247"/>
      <c r="B604" s="13"/>
      <c r="C604" s="13"/>
      <c r="D604" s="247"/>
      <c r="E604" s="251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25">
      <c r="A605" s="247"/>
      <c r="B605" s="13"/>
      <c r="C605" s="13"/>
      <c r="D605" s="247"/>
      <c r="E605" s="251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25">
      <c r="A606" s="247"/>
      <c r="B606" s="13"/>
      <c r="C606" s="13"/>
      <c r="D606" s="247"/>
      <c r="E606" s="251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25">
      <c r="A607" s="247"/>
      <c r="B607" s="13"/>
      <c r="C607" s="13"/>
      <c r="D607" s="247"/>
      <c r="E607" s="251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25">
      <c r="A608" s="247"/>
      <c r="B608" s="13"/>
      <c r="C608" s="13"/>
      <c r="D608" s="247"/>
      <c r="E608" s="251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25">
      <c r="A609" s="247"/>
      <c r="B609" s="13"/>
      <c r="C609" s="13"/>
      <c r="D609" s="247"/>
      <c r="E609" s="251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25">
      <c r="A610" s="247"/>
      <c r="B610" s="13"/>
      <c r="C610" s="13"/>
      <c r="D610" s="247"/>
      <c r="E610" s="251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25">
      <c r="A611" s="247"/>
      <c r="B611" s="13"/>
      <c r="C611" s="13"/>
      <c r="D611" s="247"/>
      <c r="E611" s="251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25">
      <c r="A612" s="247"/>
      <c r="B612" s="13"/>
      <c r="C612" s="13"/>
      <c r="D612" s="247"/>
      <c r="E612" s="251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25">
      <c r="A613" s="247"/>
      <c r="B613" s="13"/>
      <c r="C613" s="13"/>
      <c r="D613" s="247"/>
      <c r="E613" s="251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25">
      <c r="A614" s="247"/>
      <c r="B614" s="13"/>
      <c r="C614" s="13"/>
      <c r="D614" s="247"/>
      <c r="E614" s="251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25">
      <c r="A615" s="247"/>
      <c r="B615" s="13"/>
      <c r="C615" s="13"/>
      <c r="D615" s="247"/>
      <c r="E615" s="251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25">
      <c r="A616" s="247"/>
      <c r="B616" s="13"/>
      <c r="C616" s="13"/>
      <c r="D616" s="247"/>
      <c r="E616" s="251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25">
      <c r="A617" s="247"/>
      <c r="B617" s="13"/>
      <c r="C617" s="13"/>
      <c r="D617" s="247"/>
      <c r="E617" s="251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25">
      <c r="A618" s="247"/>
      <c r="B618" s="13"/>
      <c r="C618" s="13"/>
      <c r="D618" s="247"/>
      <c r="E618" s="251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25">
      <c r="A619" s="247"/>
      <c r="B619" s="13"/>
      <c r="C619" s="13"/>
      <c r="D619" s="247"/>
      <c r="E619" s="251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25">
      <c r="A620" s="247"/>
      <c r="B620" s="13"/>
      <c r="C620" s="13"/>
      <c r="D620" s="247"/>
      <c r="E620" s="251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25">
      <c r="A621" s="247"/>
      <c r="B621" s="13"/>
      <c r="C621" s="13"/>
      <c r="D621" s="247"/>
      <c r="E621" s="251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25">
      <c r="A622" s="247"/>
      <c r="B622" s="13"/>
      <c r="C622" s="13"/>
      <c r="D622" s="247"/>
      <c r="E622" s="251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25">
      <c r="A623" s="247"/>
      <c r="B623" s="13"/>
      <c r="C623" s="13"/>
      <c r="D623" s="247"/>
      <c r="E623" s="251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25">
      <c r="A624" s="247"/>
      <c r="B624" s="13"/>
      <c r="C624" s="13"/>
      <c r="D624" s="247"/>
      <c r="E624" s="251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25">
      <c r="A625" s="247"/>
      <c r="B625" s="13"/>
      <c r="C625" s="13"/>
      <c r="D625" s="247"/>
      <c r="E625" s="251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25">
      <c r="A626" s="247"/>
      <c r="B626" s="13"/>
      <c r="C626" s="13"/>
      <c r="D626" s="247"/>
      <c r="E626" s="251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25">
      <c r="A627" s="247"/>
      <c r="B627" s="13"/>
      <c r="C627" s="13"/>
      <c r="D627" s="247"/>
      <c r="E627" s="251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25">
      <c r="A628" s="247"/>
      <c r="B628" s="13"/>
      <c r="C628" s="13"/>
      <c r="D628" s="247"/>
      <c r="E628" s="251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25">
      <c r="A629" s="247"/>
      <c r="B629" s="13"/>
      <c r="C629" s="13"/>
      <c r="D629" s="247"/>
      <c r="E629" s="251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25">
      <c r="A630" s="247"/>
      <c r="B630" s="13"/>
      <c r="C630" s="13"/>
      <c r="D630" s="247"/>
      <c r="E630" s="251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25">
      <c r="A631" s="247"/>
      <c r="B631" s="13"/>
      <c r="C631" s="13"/>
      <c r="D631" s="247"/>
      <c r="E631" s="251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25">
      <c r="A632" s="247"/>
      <c r="B632" s="13"/>
      <c r="C632" s="13"/>
      <c r="D632" s="247"/>
      <c r="E632" s="251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25">
      <c r="A633" s="247"/>
      <c r="B633" s="13"/>
      <c r="C633" s="13"/>
      <c r="D633" s="247"/>
      <c r="E633" s="251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25">
      <c r="A634" s="247"/>
      <c r="B634" s="13"/>
      <c r="C634" s="13"/>
      <c r="D634" s="247"/>
      <c r="E634" s="251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25">
      <c r="A635" s="247"/>
      <c r="B635" s="13"/>
      <c r="C635" s="13"/>
      <c r="D635" s="247"/>
      <c r="E635" s="251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25">
      <c r="A636" s="247"/>
      <c r="B636" s="13"/>
      <c r="C636" s="13"/>
      <c r="D636" s="247"/>
      <c r="E636" s="251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25">
      <c r="A637" s="247"/>
      <c r="B637" s="13"/>
      <c r="C637" s="13"/>
      <c r="D637" s="247"/>
      <c r="E637" s="251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25">
      <c r="A638" s="247"/>
      <c r="B638" s="13"/>
      <c r="C638" s="13"/>
      <c r="D638" s="247"/>
      <c r="E638" s="251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25">
      <c r="A639" s="247"/>
      <c r="B639" s="13"/>
      <c r="C639" s="13"/>
      <c r="D639" s="247"/>
      <c r="E639" s="251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25">
      <c r="A640" s="247"/>
      <c r="B640" s="13"/>
      <c r="C640" s="13"/>
      <c r="D640" s="247"/>
      <c r="E640" s="251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25">
      <c r="A641" s="247"/>
      <c r="B641" s="13"/>
      <c r="C641" s="13"/>
      <c r="D641" s="247"/>
      <c r="E641" s="251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25">
      <c r="A642" s="247"/>
      <c r="B642" s="13"/>
      <c r="C642" s="13"/>
      <c r="D642" s="247"/>
      <c r="E642" s="251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25">
      <c r="A643" s="247"/>
      <c r="B643" s="13"/>
      <c r="C643" s="13"/>
      <c r="D643" s="247"/>
      <c r="E643" s="251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25">
      <c r="A644" s="247"/>
      <c r="B644" s="13"/>
      <c r="C644" s="13"/>
      <c r="D644" s="247"/>
      <c r="E644" s="251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25">
      <c r="A645" s="247"/>
      <c r="B645" s="13"/>
      <c r="C645" s="13"/>
      <c r="D645" s="247"/>
      <c r="E645" s="251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25">
      <c r="A646" s="247"/>
      <c r="B646" s="13"/>
      <c r="C646" s="13"/>
      <c r="D646" s="247"/>
      <c r="E646" s="251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25">
      <c r="A647" s="247"/>
      <c r="B647" s="13"/>
      <c r="C647" s="13"/>
      <c r="D647" s="247"/>
      <c r="E647" s="251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25">
      <c r="A648" s="247"/>
      <c r="B648" s="13"/>
      <c r="C648" s="13"/>
      <c r="D648" s="247"/>
      <c r="E648" s="251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25">
      <c r="A649" s="247"/>
      <c r="B649" s="13"/>
      <c r="C649" s="13"/>
      <c r="D649" s="247"/>
      <c r="E649" s="251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25">
      <c r="A650" s="247"/>
      <c r="B650" s="13"/>
      <c r="C650" s="13"/>
      <c r="D650" s="247"/>
      <c r="E650" s="251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25">
      <c r="A651" s="247"/>
      <c r="B651" s="13"/>
      <c r="C651" s="13"/>
      <c r="D651" s="247"/>
      <c r="E651" s="251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25">
      <c r="A652" s="247"/>
      <c r="B652" s="13"/>
      <c r="C652" s="13"/>
      <c r="D652" s="247"/>
      <c r="E652" s="251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25">
      <c r="A653" s="247"/>
      <c r="B653" s="13"/>
      <c r="C653" s="13"/>
      <c r="D653" s="247"/>
      <c r="E653" s="251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25">
      <c r="A654" s="247"/>
      <c r="B654" s="13"/>
      <c r="C654" s="13"/>
      <c r="D654" s="247"/>
      <c r="E654" s="251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25">
      <c r="A655" s="247"/>
      <c r="B655" s="13"/>
      <c r="C655" s="13"/>
      <c r="D655" s="247"/>
      <c r="E655" s="251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25">
      <c r="A656" s="247"/>
      <c r="B656" s="13"/>
      <c r="C656" s="13"/>
      <c r="D656" s="247"/>
      <c r="E656" s="251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25">
      <c r="A657" s="247"/>
      <c r="B657" s="13"/>
      <c r="C657" s="13"/>
      <c r="D657" s="247"/>
      <c r="E657" s="251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25">
      <c r="A658" s="247"/>
      <c r="B658" s="13"/>
      <c r="C658" s="13"/>
      <c r="D658" s="247"/>
      <c r="E658" s="251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25">
      <c r="A659" s="247"/>
      <c r="B659" s="13"/>
      <c r="C659" s="13"/>
      <c r="D659" s="247"/>
      <c r="E659" s="251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25">
      <c r="A660" s="247"/>
      <c r="B660" s="13"/>
      <c r="C660" s="13"/>
      <c r="D660" s="247"/>
      <c r="E660" s="251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25">
      <c r="A661" s="247"/>
      <c r="B661" s="13"/>
      <c r="C661" s="13"/>
      <c r="D661" s="247"/>
      <c r="E661" s="251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25">
      <c r="A662" s="247"/>
      <c r="B662" s="13"/>
      <c r="C662" s="13"/>
      <c r="D662" s="247"/>
      <c r="E662" s="251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25">
      <c r="A663" s="247"/>
      <c r="B663" s="13"/>
      <c r="C663" s="13"/>
      <c r="D663" s="247"/>
      <c r="E663" s="251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25">
      <c r="A664" s="247"/>
      <c r="B664" s="13"/>
      <c r="C664" s="13"/>
      <c r="D664" s="247"/>
      <c r="E664" s="251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25">
      <c r="A665" s="247"/>
      <c r="B665" s="13"/>
      <c r="C665" s="13"/>
      <c r="D665" s="247"/>
      <c r="E665" s="251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25">
      <c r="A666" s="247"/>
      <c r="B666" s="13"/>
      <c r="C666" s="13"/>
      <c r="D666" s="247"/>
      <c r="E666" s="251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25">
      <c r="A667" s="247"/>
      <c r="B667" s="13"/>
      <c r="C667" s="13"/>
      <c r="D667" s="247"/>
      <c r="E667" s="251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25">
      <c r="A668" s="247"/>
      <c r="B668" s="13"/>
      <c r="C668" s="13"/>
      <c r="D668" s="247"/>
      <c r="E668" s="251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25">
      <c r="A669" s="247"/>
      <c r="B669" s="13"/>
      <c r="C669" s="13"/>
      <c r="D669" s="247"/>
      <c r="E669" s="251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25">
      <c r="A670" s="247"/>
      <c r="B670" s="13"/>
      <c r="C670" s="13"/>
      <c r="D670" s="247"/>
      <c r="E670" s="251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25">
      <c r="A671" s="247"/>
      <c r="B671" s="13"/>
      <c r="C671" s="13"/>
      <c r="D671" s="247"/>
      <c r="E671" s="251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25">
      <c r="A672" s="247"/>
      <c r="B672" s="13"/>
      <c r="C672" s="13"/>
      <c r="D672" s="247"/>
      <c r="E672" s="251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25">
      <c r="A673" s="247"/>
      <c r="B673" s="13"/>
      <c r="C673" s="13"/>
      <c r="D673" s="247"/>
      <c r="E673" s="251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25">
      <c r="A674" s="247"/>
      <c r="B674" s="13"/>
      <c r="C674" s="13"/>
      <c r="D674" s="247"/>
      <c r="E674" s="251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25">
      <c r="A675" s="247"/>
      <c r="B675" s="13"/>
      <c r="C675" s="13"/>
      <c r="D675" s="247"/>
      <c r="E675" s="251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25">
      <c r="A676" s="247"/>
      <c r="B676" s="13"/>
      <c r="C676" s="13"/>
      <c r="D676" s="247"/>
      <c r="E676" s="251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25">
      <c r="A677" s="247"/>
      <c r="B677" s="13"/>
      <c r="C677" s="13"/>
      <c r="D677" s="247"/>
      <c r="E677" s="251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25">
      <c r="A678" s="247"/>
      <c r="B678" s="13"/>
      <c r="C678" s="13"/>
      <c r="D678" s="247"/>
      <c r="E678" s="251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25">
      <c r="A679" s="247"/>
      <c r="B679" s="13"/>
      <c r="C679" s="13"/>
      <c r="D679" s="247"/>
      <c r="E679" s="251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25">
      <c r="A680" s="247"/>
      <c r="B680" s="13"/>
      <c r="C680" s="13"/>
      <c r="D680" s="247"/>
      <c r="E680" s="251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25">
      <c r="A681" s="247"/>
      <c r="B681" s="13"/>
      <c r="C681" s="13"/>
      <c r="D681" s="247"/>
      <c r="E681" s="251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25">
      <c r="A682" s="247"/>
      <c r="B682" s="13"/>
      <c r="C682" s="13"/>
      <c r="D682" s="247"/>
      <c r="E682" s="251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25">
      <c r="A683" s="247"/>
      <c r="B683" s="13"/>
      <c r="C683" s="13"/>
      <c r="D683" s="247"/>
      <c r="E683" s="251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25">
      <c r="A684" s="247"/>
      <c r="B684" s="13"/>
      <c r="C684" s="13"/>
      <c r="D684" s="247"/>
      <c r="E684" s="251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25">
      <c r="A685" s="247"/>
      <c r="B685" s="13"/>
      <c r="C685" s="13"/>
      <c r="D685" s="247"/>
      <c r="E685" s="251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25">
      <c r="A686" s="247"/>
      <c r="B686" s="13"/>
      <c r="C686" s="13"/>
      <c r="D686" s="247"/>
      <c r="E686" s="251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25">
      <c r="A687" s="247"/>
      <c r="B687" s="13"/>
      <c r="C687" s="13"/>
      <c r="D687" s="247"/>
      <c r="E687" s="251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25">
      <c r="A688" s="247"/>
      <c r="B688" s="13"/>
      <c r="C688" s="13"/>
      <c r="D688" s="247"/>
      <c r="E688" s="251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25">
      <c r="A689" s="247"/>
      <c r="B689" s="13"/>
      <c r="C689" s="13"/>
      <c r="D689" s="247"/>
      <c r="E689" s="251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25">
      <c r="A690" s="247"/>
      <c r="B690" s="13"/>
      <c r="C690" s="13"/>
      <c r="D690" s="247"/>
      <c r="E690" s="251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25">
      <c r="A691" s="247"/>
      <c r="B691" s="13"/>
      <c r="C691" s="13"/>
      <c r="D691" s="247"/>
      <c r="E691" s="251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25">
      <c r="A692" s="247"/>
      <c r="B692" s="13"/>
      <c r="C692" s="13"/>
      <c r="D692" s="247"/>
      <c r="E692" s="251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25">
      <c r="A693" s="247"/>
      <c r="B693" s="13"/>
      <c r="C693" s="13"/>
      <c r="D693" s="247"/>
      <c r="E693" s="251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25">
      <c r="A694" s="247"/>
      <c r="B694" s="13"/>
      <c r="C694" s="13"/>
      <c r="D694" s="247"/>
      <c r="E694" s="251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25">
      <c r="A695" s="247"/>
      <c r="B695" s="13"/>
      <c r="C695" s="13"/>
      <c r="D695" s="247"/>
      <c r="E695" s="251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25">
      <c r="A696" s="247"/>
      <c r="B696" s="13"/>
      <c r="C696" s="13"/>
      <c r="D696" s="247"/>
      <c r="E696" s="251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25">
      <c r="A697" s="247"/>
      <c r="B697" s="13"/>
      <c r="C697" s="13"/>
      <c r="D697" s="247"/>
      <c r="E697" s="251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25">
      <c r="A698" s="247"/>
      <c r="B698" s="13"/>
      <c r="C698" s="13"/>
      <c r="D698" s="247"/>
      <c r="E698" s="251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25">
      <c r="A699" s="247"/>
      <c r="B699" s="13"/>
      <c r="C699" s="13"/>
      <c r="D699" s="247"/>
      <c r="E699" s="251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25">
      <c r="A700" s="247"/>
      <c r="B700" s="13"/>
      <c r="C700" s="13"/>
      <c r="D700" s="247"/>
      <c r="E700" s="251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25">
      <c r="A701" s="247"/>
      <c r="B701" s="13"/>
      <c r="C701" s="13"/>
      <c r="D701" s="247"/>
      <c r="E701" s="251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25">
      <c r="A702" s="247"/>
      <c r="B702" s="13"/>
      <c r="C702" s="13"/>
      <c r="D702" s="247"/>
      <c r="E702" s="251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25">
      <c r="A703" s="247"/>
      <c r="B703" s="13"/>
      <c r="C703" s="13"/>
      <c r="D703" s="247"/>
      <c r="E703" s="251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25">
      <c r="A704" s="247"/>
      <c r="B704" s="13"/>
      <c r="C704" s="13"/>
      <c r="D704" s="247"/>
      <c r="E704" s="251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25">
      <c r="A705" s="247"/>
      <c r="B705" s="13"/>
      <c r="C705" s="13"/>
      <c r="D705" s="247"/>
      <c r="E705" s="251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25">
      <c r="A706" s="247"/>
      <c r="B706" s="13"/>
      <c r="C706" s="13"/>
      <c r="D706" s="247"/>
      <c r="E706" s="251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25">
      <c r="A707" s="247"/>
      <c r="B707" s="13"/>
      <c r="C707" s="13"/>
      <c r="D707" s="247"/>
      <c r="E707" s="251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25">
      <c r="A708" s="247"/>
      <c r="B708" s="13"/>
      <c r="C708" s="13"/>
      <c r="D708" s="247"/>
      <c r="E708" s="251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25">
      <c r="A709" s="247"/>
      <c r="B709" s="13"/>
      <c r="C709" s="13"/>
      <c r="D709" s="247"/>
      <c r="E709" s="251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25">
      <c r="A710" s="247"/>
      <c r="B710" s="13"/>
      <c r="C710" s="13"/>
      <c r="D710" s="247"/>
      <c r="E710" s="251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25">
      <c r="A711" s="247"/>
      <c r="B711" s="13"/>
      <c r="C711" s="13"/>
      <c r="D711" s="247"/>
      <c r="E711" s="251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25">
      <c r="A712" s="247"/>
      <c r="B712" s="13"/>
      <c r="C712" s="13"/>
      <c r="D712" s="247"/>
      <c r="E712" s="251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25">
      <c r="A713" s="247"/>
      <c r="B713" s="13"/>
      <c r="C713" s="13"/>
      <c r="D713" s="247"/>
      <c r="E713" s="251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25">
      <c r="A714" s="247"/>
      <c r="B714" s="13"/>
      <c r="C714" s="13"/>
      <c r="D714" s="247"/>
      <c r="E714" s="251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25">
      <c r="A715" s="247"/>
      <c r="B715" s="13"/>
      <c r="C715" s="13"/>
      <c r="D715" s="247"/>
      <c r="E715" s="251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25">
      <c r="A716" s="247"/>
      <c r="B716" s="13"/>
      <c r="C716" s="13"/>
      <c r="D716" s="247"/>
      <c r="E716" s="251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25">
      <c r="A717" s="247"/>
      <c r="B717" s="13"/>
      <c r="C717" s="13"/>
      <c r="D717" s="247"/>
      <c r="E717" s="251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25">
      <c r="A718" s="247"/>
      <c r="B718" s="13"/>
      <c r="C718" s="13"/>
      <c r="D718" s="247"/>
      <c r="E718" s="251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25">
      <c r="A719" s="247"/>
      <c r="B719" s="13"/>
      <c r="C719" s="13"/>
      <c r="D719" s="247"/>
      <c r="E719" s="251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25">
      <c r="A720" s="247"/>
      <c r="B720" s="13"/>
      <c r="C720" s="13"/>
      <c r="D720" s="247"/>
      <c r="E720" s="251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25">
      <c r="A721" s="247"/>
      <c r="B721" s="13"/>
      <c r="C721" s="13"/>
      <c r="D721" s="247"/>
      <c r="E721" s="251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25">
      <c r="A722" s="247"/>
      <c r="B722" s="13"/>
      <c r="C722" s="13"/>
      <c r="D722" s="247"/>
      <c r="E722" s="251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25">
      <c r="A723" s="247"/>
      <c r="B723" s="13"/>
      <c r="C723" s="13"/>
      <c r="D723" s="247"/>
      <c r="E723" s="251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25">
      <c r="A724" s="247"/>
      <c r="B724" s="13"/>
      <c r="C724" s="13"/>
      <c r="D724" s="247"/>
      <c r="E724" s="251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25">
      <c r="A725" s="247"/>
      <c r="B725" s="13"/>
      <c r="C725" s="13"/>
      <c r="D725" s="247"/>
      <c r="E725" s="251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25">
      <c r="A726" s="247"/>
      <c r="B726" s="13"/>
      <c r="C726" s="13"/>
      <c r="D726" s="247"/>
      <c r="E726" s="251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25">
      <c r="A727" s="247"/>
      <c r="B727" s="13"/>
      <c r="C727" s="13"/>
      <c r="D727" s="247"/>
      <c r="E727" s="251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25">
      <c r="A728" s="247"/>
      <c r="B728" s="13"/>
      <c r="C728" s="13"/>
      <c r="D728" s="247"/>
      <c r="E728" s="251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25">
      <c r="A729" s="247"/>
      <c r="B729" s="13"/>
      <c r="C729" s="13"/>
      <c r="D729" s="247"/>
      <c r="E729" s="251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25">
      <c r="A730" s="247"/>
      <c r="B730" s="13"/>
      <c r="C730" s="13"/>
      <c r="D730" s="247"/>
      <c r="E730" s="251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25">
      <c r="A731" s="247"/>
      <c r="B731" s="13"/>
      <c r="C731" s="13"/>
      <c r="D731" s="247"/>
      <c r="E731" s="251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25">
      <c r="A732" s="247"/>
      <c r="B732" s="13"/>
      <c r="C732" s="13"/>
      <c r="D732" s="247"/>
      <c r="E732" s="251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25">
      <c r="A733" s="247"/>
      <c r="B733" s="13"/>
      <c r="C733" s="13"/>
      <c r="D733" s="247"/>
      <c r="E733" s="251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25">
      <c r="A734" s="247"/>
      <c r="B734" s="13"/>
      <c r="C734" s="13"/>
      <c r="D734" s="247"/>
      <c r="E734" s="251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25">
      <c r="A735" s="247"/>
      <c r="B735" s="13"/>
      <c r="C735" s="13"/>
      <c r="D735" s="247"/>
      <c r="E735" s="251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25">
      <c r="A736" s="247"/>
      <c r="B736" s="13"/>
      <c r="C736" s="13"/>
      <c r="D736" s="247"/>
      <c r="E736" s="251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25">
      <c r="A737" s="247"/>
      <c r="B737" s="13"/>
      <c r="C737" s="13"/>
      <c r="D737" s="247"/>
      <c r="E737" s="251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25">
      <c r="A738" s="247"/>
      <c r="B738" s="13"/>
      <c r="C738" s="13"/>
      <c r="D738" s="247"/>
      <c r="E738" s="251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25">
      <c r="A739" s="247"/>
      <c r="B739" s="13"/>
      <c r="C739" s="13"/>
      <c r="D739" s="247"/>
      <c r="E739" s="251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25">
      <c r="A740" s="247"/>
      <c r="B740" s="13"/>
      <c r="C740" s="13"/>
      <c r="D740" s="247"/>
      <c r="E740" s="251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25">
      <c r="A741" s="247"/>
      <c r="B741" s="13"/>
      <c r="C741" s="13"/>
      <c r="D741" s="247"/>
      <c r="E741" s="251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25">
      <c r="A742" s="247"/>
      <c r="B742" s="13"/>
      <c r="C742" s="13"/>
      <c r="D742" s="247"/>
      <c r="E742" s="251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25">
      <c r="A743" s="247"/>
      <c r="B743" s="13"/>
      <c r="C743" s="13"/>
      <c r="D743" s="247"/>
      <c r="E743" s="251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25">
      <c r="A744" s="247"/>
      <c r="B744" s="13"/>
      <c r="C744" s="13"/>
      <c r="D744" s="247"/>
      <c r="E744" s="251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25">
      <c r="A745" s="247"/>
      <c r="B745" s="13"/>
      <c r="C745" s="13"/>
      <c r="D745" s="247"/>
      <c r="E745" s="251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25">
      <c r="A746" s="247"/>
      <c r="B746" s="13"/>
      <c r="C746" s="13"/>
      <c r="D746" s="247"/>
      <c r="E746" s="251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25">
      <c r="A747" s="247"/>
      <c r="B747" s="13"/>
      <c r="C747" s="13"/>
      <c r="D747" s="247"/>
      <c r="E747" s="251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25">
      <c r="A748" s="247"/>
      <c r="B748" s="13"/>
      <c r="C748" s="13"/>
      <c r="D748" s="247"/>
      <c r="E748" s="251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25">
      <c r="A749" s="247"/>
      <c r="B749" s="13"/>
      <c r="C749" s="13"/>
      <c r="D749" s="247"/>
      <c r="E749" s="251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25">
      <c r="A750" s="247"/>
      <c r="B750" s="13"/>
      <c r="C750" s="13"/>
      <c r="D750" s="247"/>
      <c r="E750" s="251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25">
      <c r="A751" s="247"/>
      <c r="B751" s="13"/>
      <c r="C751" s="13"/>
      <c r="D751" s="247"/>
      <c r="E751" s="251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25">
      <c r="A752" s="247"/>
      <c r="B752" s="13"/>
      <c r="C752" s="13"/>
      <c r="D752" s="247"/>
      <c r="E752" s="251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25">
      <c r="A753" s="247"/>
      <c r="B753" s="13"/>
      <c r="C753" s="13"/>
      <c r="D753" s="247"/>
      <c r="E753" s="251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25">
      <c r="A754" s="247"/>
      <c r="B754" s="13"/>
      <c r="C754" s="13"/>
      <c r="D754" s="247"/>
      <c r="E754" s="251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25">
      <c r="A755" s="247"/>
      <c r="B755" s="13"/>
      <c r="C755" s="13"/>
      <c r="D755" s="247"/>
      <c r="E755" s="251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25">
      <c r="A756" s="247"/>
      <c r="B756" s="13"/>
      <c r="C756" s="13"/>
      <c r="D756" s="247"/>
      <c r="E756" s="251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25">
      <c r="A757" s="247"/>
      <c r="B757" s="13"/>
      <c r="C757" s="13"/>
      <c r="D757" s="247"/>
      <c r="E757" s="251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25">
      <c r="A758" s="247"/>
      <c r="B758" s="13"/>
      <c r="C758" s="13"/>
      <c r="D758" s="247"/>
      <c r="E758" s="251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25">
      <c r="A759" s="247"/>
      <c r="B759" s="13"/>
      <c r="C759" s="13"/>
      <c r="D759" s="247"/>
      <c r="E759" s="251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25">
      <c r="A760" s="247"/>
      <c r="B760" s="13"/>
      <c r="C760" s="13"/>
      <c r="D760" s="247"/>
      <c r="E760" s="251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25">
      <c r="A761" s="247"/>
      <c r="B761" s="13"/>
      <c r="C761" s="13"/>
      <c r="D761" s="247"/>
      <c r="E761" s="251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25">
      <c r="A762" s="247"/>
      <c r="B762" s="13"/>
      <c r="C762" s="13"/>
      <c r="D762" s="247"/>
      <c r="E762" s="251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25">
      <c r="A763" s="247"/>
      <c r="B763" s="13"/>
      <c r="C763" s="13"/>
      <c r="D763" s="247"/>
      <c r="E763" s="251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25">
      <c r="A764" s="247"/>
      <c r="B764" s="13"/>
      <c r="C764" s="13"/>
      <c r="D764" s="247"/>
      <c r="E764" s="251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25">
      <c r="A765" s="247"/>
      <c r="B765" s="13"/>
      <c r="C765" s="13"/>
      <c r="D765" s="247"/>
      <c r="E765" s="251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25">
      <c r="A766" s="247"/>
      <c r="B766" s="13"/>
      <c r="C766" s="13"/>
      <c r="D766" s="247"/>
      <c r="E766" s="251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25">
      <c r="A767" s="247"/>
      <c r="B767" s="13"/>
      <c r="C767" s="13"/>
      <c r="D767" s="247"/>
      <c r="E767" s="251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25">
      <c r="A768" s="247"/>
      <c r="B768" s="13"/>
      <c r="C768" s="13"/>
      <c r="D768" s="247"/>
      <c r="E768" s="251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25">
      <c r="A769" s="247"/>
      <c r="B769" s="13"/>
      <c r="C769" s="13"/>
      <c r="D769" s="247"/>
      <c r="E769" s="251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25">
      <c r="A770" s="247"/>
      <c r="B770" s="13"/>
      <c r="C770" s="13"/>
      <c r="D770" s="247"/>
      <c r="E770" s="251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25">
      <c r="A771" s="247"/>
      <c r="B771" s="13"/>
      <c r="C771" s="13"/>
      <c r="D771" s="247"/>
      <c r="E771" s="251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25">
      <c r="A772" s="247"/>
      <c r="B772" s="13"/>
      <c r="C772" s="13"/>
      <c r="D772" s="247"/>
      <c r="E772" s="251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25">
      <c r="A773" s="247"/>
      <c r="B773" s="13"/>
      <c r="C773" s="13"/>
      <c r="D773" s="247"/>
      <c r="E773" s="251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25">
      <c r="A774" s="247"/>
      <c r="B774" s="13"/>
      <c r="C774" s="13"/>
      <c r="D774" s="247"/>
      <c r="E774" s="251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25">
      <c r="A775" s="247"/>
      <c r="B775" s="13"/>
      <c r="C775" s="13"/>
      <c r="D775" s="247"/>
      <c r="E775" s="251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25">
      <c r="A776" s="247"/>
      <c r="B776" s="13"/>
      <c r="C776" s="13"/>
      <c r="D776" s="247"/>
      <c r="E776" s="251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25">
      <c r="A777" s="247"/>
      <c r="B777" s="13"/>
      <c r="C777" s="13"/>
      <c r="D777" s="247"/>
      <c r="E777" s="251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25">
      <c r="A778" s="247"/>
      <c r="B778" s="13"/>
      <c r="C778" s="13"/>
      <c r="D778" s="247"/>
      <c r="E778" s="251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25">
      <c r="A779" s="247"/>
      <c r="B779" s="13"/>
      <c r="C779" s="13"/>
      <c r="D779" s="247"/>
      <c r="E779" s="251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25">
      <c r="A780" s="247"/>
      <c r="B780" s="13"/>
      <c r="C780" s="13"/>
      <c r="D780" s="247"/>
      <c r="E780" s="251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25">
      <c r="A781" s="247"/>
      <c r="B781" s="13"/>
      <c r="C781" s="13"/>
      <c r="D781" s="247"/>
      <c r="E781" s="251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25">
      <c r="A782" s="247"/>
      <c r="B782" s="13"/>
      <c r="C782" s="13"/>
      <c r="D782" s="247"/>
      <c r="E782" s="251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25">
      <c r="A783" s="247"/>
      <c r="B783" s="13"/>
      <c r="C783" s="13"/>
      <c r="D783" s="247"/>
      <c r="E783" s="251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25">
      <c r="A784" s="247"/>
      <c r="B784" s="13"/>
      <c r="C784" s="13"/>
      <c r="D784" s="247"/>
      <c r="E784" s="251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25">
      <c r="A785" s="247"/>
      <c r="B785" s="13"/>
      <c r="C785" s="13"/>
      <c r="D785" s="247"/>
      <c r="E785" s="251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25">
      <c r="A786" s="247"/>
      <c r="B786" s="13"/>
      <c r="C786" s="13"/>
      <c r="D786" s="247"/>
      <c r="E786" s="251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25">
      <c r="A787" s="247"/>
      <c r="B787" s="13"/>
      <c r="C787" s="13"/>
      <c r="D787" s="247"/>
      <c r="E787" s="251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25">
      <c r="A788" s="247"/>
      <c r="B788" s="13"/>
      <c r="C788" s="13"/>
      <c r="D788" s="247"/>
      <c r="E788" s="251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25">
      <c r="A789" s="247"/>
      <c r="B789" s="13"/>
      <c r="C789" s="13"/>
      <c r="D789" s="247"/>
      <c r="E789" s="251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25">
      <c r="A790" s="247"/>
      <c r="B790" s="13"/>
      <c r="C790" s="13"/>
      <c r="D790" s="247"/>
      <c r="E790" s="251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25">
      <c r="A791" s="247"/>
      <c r="B791" s="13"/>
      <c r="C791" s="13"/>
      <c r="D791" s="247"/>
      <c r="E791" s="251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25">
      <c r="A792" s="247"/>
      <c r="B792" s="13"/>
      <c r="C792" s="13"/>
      <c r="D792" s="247"/>
      <c r="E792" s="251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25">
      <c r="A793" s="247"/>
      <c r="B793" s="13"/>
      <c r="C793" s="13"/>
      <c r="D793" s="247"/>
      <c r="E793" s="251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25">
      <c r="A794" s="247"/>
      <c r="B794" s="13"/>
      <c r="C794" s="13"/>
      <c r="D794" s="247"/>
      <c r="E794" s="251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25">
      <c r="A795" s="247"/>
      <c r="B795" s="13"/>
      <c r="C795" s="13"/>
      <c r="D795" s="247"/>
      <c r="E795" s="251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25">
      <c r="A796" s="247"/>
      <c r="B796" s="13"/>
      <c r="C796" s="13"/>
      <c r="D796" s="247"/>
      <c r="E796" s="251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25">
      <c r="A797" s="247"/>
      <c r="B797" s="13"/>
      <c r="C797" s="13"/>
      <c r="D797" s="247"/>
      <c r="E797" s="251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25">
      <c r="A798" s="247"/>
      <c r="B798" s="13"/>
      <c r="C798" s="13"/>
      <c r="D798" s="247"/>
      <c r="E798" s="251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25">
      <c r="A799" s="247"/>
      <c r="B799" s="13"/>
      <c r="C799" s="13"/>
      <c r="D799" s="247"/>
      <c r="E799" s="251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25">
      <c r="A800" s="247"/>
      <c r="B800" s="13"/>
      <c r="C800" s="13"/>
      <c r="D800" s="247"/>
      <c r="E800" s="251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25">
      <c r="A801" s="247"/>
      <c r="B801" s="13"/>
      <c r="C801" s="13"/>
      <c r="D801" s="247"/>
      <c r="E801" s="251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25">
      <c r="A802" s="247"/>
      <c r="B802" s="13"/>
      <c r="C802" s="13"/>
      <c r="D802" s="247"/>
      <c r="E802" s="251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25">
      <c r="A803" s="247"/>
      <c r="B803" s="13"/>
      <c r="C803" s="13"/>
      <c r="D803" s="247"/>
      <c r="E803" s="251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25">
      <c r="A804" s="247"/>
      <c r="B804" s="13"/>
      <c r="C804" s="13"/>
      <c r="D804" s="247"/>
      <c r="E804" s="251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25">
      <c r="A805" s="247"/>
      <c r="B805" s="13"/>
      <c r="C805" s="13"/>
      <c r="D805" s="247"/>
      <c r="E805" s="251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25">
      <c r="A806" s="247"/>
      <c r="B806" s="13"/>
      <c r="C806" s="13"/>
      <c r="D806" s="247"/>
      <c r="E806" s="251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25">
      <c r="A807" s="247"/>
      <c r="B807" s="13"/>
      <c r="C807" s="13"/>
      <c r="D807" s="247"/>
      <c r="E807" s="251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25">
      <c r="A808" s="247"/>
      <c r="B808" s="13"/>
      <c r="C808" s="13"/>
      <c r="D808" s="247"/>
      <c r="E808" s="251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25">
      <c r="A809" s="247"/>
      <c r="B809" s="13"/>
      <c r="C809" s="13"/>
      <c r="D809" s="247"/>
      <c r="E809" s="251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25">
      <c r="A810" s="247"/>
      <c r="B810" s="13"/>
      <c r="C810" s="13"/>
      <c r="D810" s="247"/>
      <c r="E810" s="251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25">
      <c r="A811" s="247"/>
      <c r="B811" s="13"/>
      <c r="C811" s="13"/>
      <c r="D811" s="247"/>
      <c r="E811" s="251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25">
      <c r="A812" s="247"/>
      <c r="B812" s="13"/>
      <c r="C812" s="13"/>
      <c r="D812" s="247"/>
      <c r="E812" s="251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25">
      <c r="A813" s="247"/>
      <c r="B813" s="13"/>
      <c r="C813" s="13"/>
      <c r="D813" s="247"/>
      <c r="E813" s="251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25">
      <c r="A814" s="247"/>
      <c r="B814" s="13"/>
      <c r="C814" s="13"/>
      <c r="D814" s="247"/>
      <c r="E814" s="251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25">
      <c r="A815" s="247"/>
      <c r="B815" s="13"/>
      <c r="C815" s="13"/>
      <c r="D815" s="247"/>
      <c r="E815" s="251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25">
      <c r="A816" s="247"/>
      <c r="B816" s="13"/>
      <c r="C816" s="13"/>
      <c r="D816" s="247"/>
      <c r="E816" s="251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25">
      <c r="A817" s="247"/>
      <c r="B817" s="13"/>
      <c r="C817" s="13"/>
      <c r="D817" s="247"/>
      <c r="E817" s="251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25">
      <c r="A818" s="247"/>
      <c r="B818" s="13"/>
      <c r="C818" s="13"/>
      <c r="D818" s="247"/>
      <c r="E818" s="251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25">
      <c r="A819" s="247"/>
      <c r="B819" s="13"/>
      <c r="C819" s="13"/>
      <c r="D819" s="247"/>
      <c r="E819" s="251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25">
      <c r="A820" s="247"/>
      <c r="B820" s="13"/>
      <c r="C820" s="13"/>
      <c r="D820" s="247"/>
      <c r="E820" s="251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25">
      <c r="A821" s="247"/>
      <c r="B821" s="13"/>
      <c r="C821" s="13"/>
      <c r="D821" s="247"/>
      <c r="E821" s="251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25">
      <c r="A822" s="247"/>
      <c r="B822" s="13"/>
      <c r="C822" s="13"/>
      <c r="D822" s="247"/>
      <c r="E822" s="251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25">
      <c r="A823" s="247"/>
      <c r="B823" s="13"/>
      <c r="C823" s="13"/>
      <c r="D823" s="247"/>
      <c r="E823" s="251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25">
      <c r="A824" s="247"/>
      <c r="B824" s="13"/>
      <c r="C824" s="13"/>
      <c r="D824" s="247"/>
      <c r="E824" s="251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25">
      <c r="A825" s="247"/>
      <c r="B825" s="13"/>
      <c r="C825" s="13"/>
      <c r="D825" s="247"/>
      <c r="E825" s="251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25">
      <c r="A826" s="247"/>
      <c r="B826" s="13"/>
      <c r="C826" s="13"/>
      <c r="D826" s="247"/>
      <c r="E826" s="251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25">
      <c r="A827" s="247"/>
      <c r="B827" s="13"/>
      <c r="C827" s="13"/>
      <c r="D827" s="247"/>
      <c r="E827" s="251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25">
      <c r="A828" s="247"/>
      <c r="B828" s="13"/>
      <c r="C828" s="13"/>
      <c r="D828" s="247"/>
      <c r="E828" s="251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25">
      <c r="A829" s="247"/>
      <c r="B829" s="13"/>
      <c r="C829" s="13"/>
      <c r="D829" s="247"/>
      <c r="E829" s="251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25">
      <c r="A830" s="247"/>
      <c r="B830" s="13"/>
      <c r="C830" s="13"/>
      <c r="D830" s="247"/>
      <c r="E830" s="251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25">
      <c r="A831" s="247"/>
      <c r="B831" s="13"/>
      <c r="C831" s="13"/>
      <c r="D831" s="247"/>
      <c r="E831" s="251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25">
      <c r="A832" s="247"/>
      <c r="B832" s="13"/>
      <c r="C832" s="13"/>
      <c r="D832" s="247"/>
      <c r="E832" s="251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25">
      <c r="A833" s="247"/>
      <c r="B833" s="13"/>
      <c r="C833" s="13"/>
      <c r="D833" s="247"/>
      <c r="E833" s="251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25">
      <c r="A834" s="247"/>
      <c r="B834" s="13"/>
      <c r="C834" s="13"/>
      <c r="D834" s="247"/>
      <c r="E834" s="251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25">
      <c r="A835" s="247"/>
      <c r="B835" s="13"/>
      <c r="C835" s="13"/>
      <c r="D835" s="247"/>
      <c r="E835" s="251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25">
      <c r="A836" s="247"/>
      <c r="B836" s="13"/>
      <c r="C836" s="13"/>
      <c r="D836" s="247"/>
      <c r="E836" s="251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25">
      <c r="A837" s="247"/>
      <c r="B837" s="13"/>
      <c r="C837" s="13"/>
      <c r="D837" s="247"/>
      <c r="E837" s="251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25">
      <c r="A838" s="247"/>
      <c r="B838" s="13"/>
      <c r="C838" s="13"/>
      <c r="D838" s="247"/>
      <c r="E838" s="251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25">
      <c r="A839" s="247"/>
      <c r="B839" s="13"/>
      <c r="C839" s="13"/>
      <c r="D839" s="247"/>
      <c r="E839" s="251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25">
      <c r="A840" s="247"/>
      <c r="B840" s="13"/>
      <c r="C840" s="13"/>
      <c r="D840" s="247"/>
      <c r="E840" s="251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25">
      <c r="A841" s="247"/>
      <c r="B841" s="13"/>
      <c r="C841" s="13"/>
      <c r="D841" s="247"/>
      <c r="E841" s="251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25">
      <c r="A842" s="247"/>
      <c r="B842" s="13"/>
      <c r="C842" s="13"/>
      <c r="D842" s="247"/>
      <c r="E842" s="251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25">
      <c r="A843" s="247"/>
      <c r="B843" s="13"/>
      <c r="C843" s="13"/>
      <c r="D843" s="247"/>
      <c r="E843" s="251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25">
      <c r="A844" s="247"/>
      <c r="B844" s="13"/>
      <c r="C844" s="13"/>
      <c r="D844" s="247"/>
      <c r="E844" s="251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25">
      <c r="A845" s="247"/>
      <c r="B845" s="13"/>
      <c r="C845" s="13"/>
      <c r="D845" s="247"/>
      <c r="E845" s="251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25">
      <c r="A846" s="247"/>
      <c r="B846" s="13"/>
      <c r="C846" s="13"/>
      <c r="D846" s="247"/>
      <c r="E846" s="251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25">
      <c r="A847" s="247"/>
      <c r="B847" s="13"/>
      <c r="C847" s="13"/>
      <c r="D847" s="247"/>
      <c r="E847" s="251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25">
      <c r="A848" s="247"/>
      <c r="B848" s="13"/>
      <c r="C848" s="13"/>
      <c r="D848" s="247"/>
      <c r="E848" s="251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25">
      <c r="A849" s="247"/>
      <c r="B849" s="13"/>
      <c r="C849" s="13"/>
      <c r="D849" s="247"/>
      <c r="E849" s="251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25">
      <c r="A850" s="247"/>
      <c r="B850" s="13"/>
      <c r="C850" s="13"/>
      <c r="D850" s="247"/>
      <c r="E850" s="251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25">
      <c r="A851" s="247"/>
      <c r="B851" s="13"/>
      <c r="C851" s="13"/>
      <c r="D851" s="247"/>
      <c r="E851" s="251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25">
      <c r="A852" s="247"/>
      <c r="B852" s="13"/>
      <c r="C852" s="13"/>
      <c r="D852" s="247"/>
      <c r="E852" s="251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25">
      <c r="A853" s="247"/>
      <c r="B853" s="13"/>
      <c r="C853" s="13"/>
      <c r="D853" s="247"/>
      <c r="E853" s="251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25">
      <c r="A854" s="247"/>
      <c r="B854" s="13"/>
      <c r="C854" s="13"/>
      <c r="D854" s="247"/>
      <c r="E854" s="251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25">
      <c r="A855" s="247"/>
      <c r="B855" s="13"/>
      <c r="C855" s="13"/>
      <c r="D855" s="247"/>
      <c r="E855" s="251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25">
      <c r="A856" s="247"/>
      <c r="B856" s="13"/>
      <c r="C856" s="13"/>
      <c r="D856" s="247"/>
      <c r="E856" s="251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25">
      <c r="A857" s="247"/>
      <c r="B857" s="13"/>
      <c r="C857" s="13"/>
      <c r="D857" s="247"/>
      <c r="E857" s="251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25">
      <c r="A858" s="247"/>
      <c r="B858" s="13"/>
      <c r="C858" s="13"/>
      <c r="D858" s="247"/>
      <c r="E858" s="251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25">
      <c r="A859" s="247"/>
      <c r="B859" s="13"/>
      <c r="C859" s="13"/>
      <c r="D859" s="247"/>
      <c r="E859" s="251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25">
      <c r="A860" s="247"/>
      <c r="B860" s="13"/>
      <c r="C860" s="13"/>
      <c r="D860" s="247"/>
      <c r="E860" s="251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25">
      <c r="A861" s="247"/>
      <c r="B861" s="13"/>
      <c r="C861" s="13"/>
      <c r="D861" s="247"/>
      <c r="E861" s="251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25">
      <c r="A862" s="247"/>
      <c r="B862" s="13"/>
      <c r="C862" s="13"/>
      <c r="D862" s="247"/>
      <c r="E862" s="251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25">
      <c r="A863" s="247"/>
      <c r="B863" s="13"/>
      <c r="C863" s="13"/>
      <c r="D863" s="247"/>
      <c r="E863" s="251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25">
      <c r="A864" s="247"/>
      <c r="B864" s="13"/>
      <c r="C864" s="13"/>
      <c r="D864" s="247"/>
      <c r="E864" s="251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25">
      <c r="A865" s="247"/>
      <c r="B865" s="13"/>
      <c r="C865" s="13"/>
      <c r="D865" s="247"/>
      <c r="E865" s="251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25">
      <c r="A866" s="247"/>
      <c r="B866" s="13"/>
      <c r="C866" s="13"/>
      <c r="D866" s="247"/>
      <c r="E866" s="251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25">
      <c r="A867" s="247"/>
      <c r="B867" s="13"/>
      <c r="C867" s="13"/>
      <c r="D867" s="247"/>
      <c r="E867" s="251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25">
      <c r="A868" s="247"/>
      <c r="B868" s="13"/>
      <c r="C868" s="13"/>
      <c r="D868" s="247"/>
      <c r="E868" s="251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25">
      <c r="A869" s="247"/>
      <c r="B869" s="13"/>
      <c r="C869" s="13"/>
      <c r="D869" s="247"/>
      <c r="E869" s="251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25">
      <c r="A870" s="247"/>
      <c r="B870" s="13"/>
      <c r="C870" s="13"/>
      <c r="D870" s="247"/>
      <c r="E870" s="251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25">
      <c r="A871" s="247"/>
      <c r="B871" s="13"/>
      <c r="C871" s="13"/>
      <c r="D871" s="247"/>
      <c r="E871" s="251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25">
      <c r="A872" s="247"/>
      <c r="B872" s="13"/>
      <c r="C872" s="13"/>
      <c r="D872" s="247"/>
      <c r="E872" s="251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25">
      <c r="A873" s="247"/>
      <c r="B873" s="13"/>
      <c r="C873" s="13"/>
      <c r="D873" s="247"/>
      <c r="E873" s="251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25">
      <c r="A874" s="247"/>
      <c r="B874" s="13"/>
      <c r="C874" s="13"/>
      <c r="D874" s="247"/>
      <c r="E874" s="251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25">
      <c r="A875" s="247"/>
      <c r="B875" s="13"/>
      <c r="C875" s="13"/>
      <c r="D875" s="247"/>
      <c r="E875" s="251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25">
      <c r="A876" s="247"/>
      <c r="B876" s="13"/>
      <c r="C876" s="13"/>
      <c r="D876" s="247"/>
      <c r="E876" s="251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25">
      <c r="A877" s="247"/>
      <c r="B877" s="13"/>
      <c r="C877" s="13"/>
      <c r="D877" s="247"/>
      <c r="E877" s="251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25">
      <c r="A878" s="247"/>
      <c r="B878" s="13"/>
      <c r="C878" s="13"/>
      <c r="D878" s="247"/>
      <c r="E878" s="251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25">
      <c r="A879" s="247"/>
      <c r="B879" s="13"/>
      <c r="C879" s="13"/>
      <c r="D879" s="247"/>
      <c r="E879" s="251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25">
      <c r="A880" s="247"/>
      <c r="B880" s="13"/>
      <c r="C880" s="13"/>
      <c r="D880" s="247"/>
      <c r="E880" s="251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25">
      <c r="A881" s="247"/>
      <c r="B881" s="13"/>
      <c r="C881" s="13"/>
      <c r="D881" s="247"/>
      <c r="E881" s="251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25">
      <c r="A882" s="247"/>
      <c r="B882" s="13"/>
      <c r="C882" s="13"/>
      <c r="D882" s="247"/>
      <c r="E882" s="251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25">
      <c r="A883" s="247"/>
      <c r="B883" s="13"/>
      <c r="C883" s="13"/>
      <c r="D883" s="247"/>
      <c r="E883" s="251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25">
      <c r="A884" s="247"/>
      <c r="B884" s="13"/>
      <c r="C884" s="13"/>
      <c r="D884" s="247"/>
      <c r="E884" s="251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25">
      <c r="A885" s="247"/>
      <c r="B885" s="13"/>
      <c r="C885" s="13"/>
      <c r="D885" s="247"/>
      <c r="E885" s="251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25">
      <c r="A886" s="247"/>
      <c r="B886" s="13"/>
      <c r="C886" s="13"/>
      <c r="D886" s="247"/>
      <c r="E886" s="251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25">
      <c r="A887" s="247"/>
      <c r="B887" s="13"/>
      <c r="C887" s="13"/>
      <c r="D887" s="247"/>
      <c r="E887" s="251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25">
      <c r="A888" s="247"/>
      <c r="B888" s="13"/>
      <c r="C888" s="13"/>
      <c r="D888" s="247"/>
      <c r="E888" s="251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25">
      <c r="A889" s="247"/>
      <c r="B889" s="13"/>
      <c r="C889" s="13"/>
      <c r="D889" s="247"/>
      <c r="E889" s="251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25">
      <c r="A890" s="247"/>
      <c r="B890" s="13"/>
      <c r="C890" s="13"/>
      <c r="D890" s="247"/>
      <c r="E890" s="251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25">
      <c r="A891" s="247"/>
      <c r="B891" s="13"/>
      <c r="C891" s="13"/>
      <c r="D891" s="247"/>
      <c r="E891" s="251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25">
      <c r="A892" s="247"/>
      <c r="B892" s="13"/>
      <c r="C892" s="13"/>
      <c r="D892" s="247"/>
      <c r="E892" s="251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25">
      <c r="A893" s="247"/>
      <c r="B893" s="13"/>
      <c r="C893" s="13"/>
      <c r="D893" s="247"/>
      <c r="E893" s="251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25">
      <c r="A894" s="247"/>
      <c r="B894" s="13"/>
      <c r="C894" s="13"/>
      <c r="D894" s="247"/>
      <c r="E894" s="251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25">
      <c r="A895" s="247"/>
      <c r="B895" s="13"/>
      <c r="C895" s="13"/>
      <c r="D895" s="247"/>
      <c r="E895" s="251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25">
      <c r="A896" s="247"/>
      <c r="B896" s="13"/>
      <c r="C896" s="13"/>
      <c r="D896" s="247"/>
      <c r="E896" s="251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25">
      <c r="A897" s="247"/>
      <c r="B897" s="13"/>
      <c r="C897" s="13"/>
      <c r="D897" s="247"/>
      <c r="E897" s="251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25">
      <c r="A898" s="247"/>
      <c r="B898" s="13"/>
      <c r="C898" s="13"/>
      <c r="D898" s="247"/>
      <c r="E898" s="251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25">
      <c r="A899" s="247"/>
      <c r="B899" s="13"/>
      <c r="C899" s="13"/>
      <c r="D899" s="247"/>
      <c r="E899" s="251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25">
      <c r="A900" s="247"/>
      <c r="B900" s="13"/>
      <c r="C900" s="13"/>
      <c r="D900" s="247"/>
      <c r="E900" s="251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25">
      <c r="A901" s="247"/>
      <c r="B901" s="13"/>
      <c r="C901" s="13"/>
      <c r="D901" s="247"/>
      <c r="E901" s="251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25">
      <c r="A902" s="247"/>
      <c r="B902" s="13"/>
      <c r="C902" s="13"/>
      <c r="D902" s="247"/>
      <c r="E902" s="251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25">
      <c r="A903" s="247"/>
      <c r="B903" s="13"/>
      <c r="C903" s="13"/>
      <c r="D903" s="247"/>
      <c r="E903" s="251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25">
      <c r="A904" s="247"/>
      <c r="B904" s="13"/>
      <c r="C904" s="13"/>
      <c r="D904" s="247"/>
      <c r="E904" s="251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25">
      <c r="A905" s="247"/>
      <c r="B905" s="13"/>
      <c r="C905" s="13"/>
      <c r="D905" s="247"/>
      <c r="E905" s="251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25">
      <c r="A906" s="247"/>
      <c r="B906" s="13"/>
      <c r="C906" s="13"/>
      <c r="D906" s="247"/>
      <c r="E906" s="251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25">
      <c r="A907" s="247"/>
      <c r="B907" s="13"/>
      <c r="C907" s="13"/>
      <c r="D907" s="247"/>
      <c r="E907" s="251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25">
      <c r="A908" s="247"/>
      <c r="B908" s="13"/>
      <c r="C908" s="13"/>
      <c r="D908" s="247"/>
      <c r="E908" s="251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25">
      <c r="A909" s="247"/>
      <c r="B909" s="13"/>
      <c r="C909" s="13"/>
      <c r="D909" s="247"/>
      <c r="E909" s="251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25">
      <c r="A910" s="247"/>
      <c r="B910" s="13"/>
      <c r="C910" s="13"/>
      <c r="D910" s="247"/>
      <c r="E910" s="251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25">
      <c r="A911" s="247"/>
      <c r="B911" s="13"/>
      <c r="C911" s="13"/>
      <c r="D911" s="247"/>
      <c r="E911" s="251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25">
      <c r="A912" s="247"/>
      <c r="B912" s="13"/>
      <c r="C912" s="13"/>
      <c r="D912" s="247"/>
      <c r="E912" s="251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25">
      <c r="A913" s="247"/>
      <c r="B913" s="13"/>
      <c r="C913" s="13"/>
      <c r="D913" s="247"/>
      <c r="E913" s="251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25">
      <c r="A914" s="247"/>
      <c r="B914" s="13"/>
      <c r="C914" s="13"/>
      <c r="D914" s="247"/>
      <c r="E914" s="251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25">
      <c r="A915" s="247"/>
      <c r="B915" s="13"/>
      <c r="C915" s="13"/>
      <c r="D915" s="247"/>
      <c r="E915" s="251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25">
      <c r="A916" s="247"/>
      <c r="B916" s="13"/>
      <c r="C916" s="13"/>
      <c r="D916" s="247"/>
      <c r="E916" s="251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25">
      <c r="A917" s="247"/>
      <c r="B917" s="13"/>
      <c r="C917" s="13"/>
      <c r="D917" s="247"/>
      <c r="E917" s="251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25">
      <c r="A918" s="247"/>
      <c r="B918" s="13"/>
      <c r="C918" s="13"/>
      <c r="D918" s="247"/>
      <c r="E918" s="251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25">
      <c r="A919" s="247"/>
      <c r="B919" s="13"/>
      <c r="C919" s="13"/>
      <c r="D919" s="247"/>
      <c r="E919" s="251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25">
      <c r="A920" s="247"/>
      <c r="B920" s="13"/>
      <c r="C920" s="13"/>
      <c r="D920" s="247"/>
      <c r="E920" s="251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25">
      <c r="A921" s="247"/>
      <c r="B921" s="13"/>
      <c r="C921" s="13"/>
      <c r="D921" s="247"/>
      <c r="E921" s="251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25">
      <c r="A922" s="247"/>
      <c r="B922" s="13"/>
      <c r="C922" s="13"/>
      <c r="D922" s="247"/>
      <c r="E922" s="251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25">
      <c r="A923" s="247"/>
      <c r="B923" s="13"/>
      <c r="C923" s="13"/>
      <c r="D923" s="247"/>
      <c r="E923" s="251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25">
      <c r="A924" s="247"/>
      <c r="B924" s="13"/>
      <c r="C924" s="13"/>
      <c r="D924" s="247"/>
      <c r="E924" s="251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25">
      <c r="A925" s="247"/>
      <c r="B925" s="13"/>
      <c r="C925" s="13"/>
      <c r="D925" s="247"/>
      <c r="E925" s="251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25">
      <c r="A926" s="247"/>
      <c r="B926" s="13"/>
      <c r="C926" s="13"/>
      <c r="D926" s="247"/>
      <c r="E926" s="251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25">
      <c r="A927" s="247"/>
      <c r="B927" s="13"/>
      <c r="C927" s="13"/>
      <c r="D927" s="247"/>
      <c r="E927" s="251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25">
      <c r="A928" s="247"/>
      <c r="B928" s="13"/>
      <c r="C928" s="13"/>
      <c r="D928" s="247"/>
      <c r="E928" s="251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25">
      <c r="A929" s="247"/>
      <c r="B929" s="13"/>
      <c r="C929" s="13"/>
      <c r="D929" s="247"/>
      <c r="E929" s="251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25">
      <c r="A930" s="247"/>
      <c r="B930" s="13"/>
      <c r="C930" s="13"/>
      <c r="D930" s="247"/>
      <c r="E930" s="251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25">
      <c r="A931" s="247"/>
      <c r="B931" s="13"/>
      <c r="C931" s="13"/>
      <c r="D931" s="247"/>
      <c r="E931" s="251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25">
      <c r="A932" s="247"/>
      <c r="B932" s="13"/>
      <c r="C932" s="13"/>
      <c r="D932" s="247"/>
      <c r="E932" s="251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25">
      <c r="A933" s="247"/>
      <c r="B933" s="13"/>
      <c r="C933" s="13"/>
      <c r="D933" s="247"/>
      <c r="E933" s="251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25">
      <c r="A934" s="247"/>
      <c r="B934" s="13"/>
      <c r="C934" s="13"/>
      <c r="D934" s="247"/>
      <c r="E934" s="251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25">
      <c r="A935" s="247"/>
      <c r="B935" s="13"/>
      <c r="C935" s="13"/>
      <c r="D935" s="247"/>
      <c r="E935" s="251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25">
      <c r="A936" s="247"/>
      <c r="B936" s="13"/>
      <c r="C936" s="13"/>
      <c r="D936" s="247"/>
      <c r="E936" s="251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25">
      <c r="A937" s="247"/>
      <c r="B937" s="13"/>
      <c r="C937" s="13"/>
      <c r="D937" s="247"/>
      <c r="E937" s="251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25">
      <c r="A938" s="247"/>
      <c r="B938" s="13"/>
      <c r="C938" s="13"/>
      <c r="D938" s="247"/>
      <c r="E938" s="251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25">
      <c r="A939" s="247"/>
      <c r="B939" s="13"/>
      <c r="C939" s="13"/>
      <c r="D939" s="247"/>
      <c r="E939" s="251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25">
      <c r="A940" s="247"/>
      <c r="B940" s="13"/>
      <c r="C940" s="13"/>
      <c r="D940" s="247"/>
      <c r="E940" s="251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25">
      <c r="A941" s="247"/>
      <c r="B941" s="13"/>
      <c r="C941" s="13"/>
      <c r="D941" s="247"/>
      <c r="E941" s="251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25">
      <c r="A942" s="247"/>
      <c r="B942" s="13"/>
      <c r="C942" s="13"/>
      <c r="D942" s="247"/>
      <c r="E942" s="251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25">
      <c r="A943" s="247"/>
      <c r="B943" s="13"/>
      <c r="C943" s="13"/>
      <c r="D943" s="247"/>
      <c r="E943" s="251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25">
      <c r="A944" s="247"/>
      <c r="B944" s="13"/>
      <c r="C944" s="13"/>
      <c r="D944" s="247"/>
      <c r="E944" s="251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25">
      <c r="A945" s="247"/>
      <c r="B945" s="13"/>
      <c r="C945" s="13"/>
      <c r="D945" s="247"/>
      <c r="E945" s="251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25">
      <c r="A946" s="247"/>
      <c r="B946" s="13"/>
      <c r="C946" s="13"/>
      <c r="D946" s="247"/>
      <c r="E946" s="251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25">
      <c r="A947" s="247"/>
      <c r="B947" s="13"/>
      <c r="C947" s="13"/>
      <c r="D947" s="247"/>
      <c r="E947" s="251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25">
      <c r="A948" s="247"/>
      <c r="B948" s="13"/>
      <c r="C948" s="13"/>
      <c r="D948" s="247"/>
      <c r="E948" s="251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25">
      <c r="A949" s="247"/>
      <c r="B949" s="13"/>
      <c r="C949" s="13"/>
      <c r="D949" s="247"/>
      <c r="E949" s="251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25">
      <c r="A950" s="247"/>
      <c r="B950" s="13"/>
      <c r="C950" s="13"/>
      <c r="D950" s="247"/>
      <c r="E950" s="251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25">
      <c r="A951" s="247"/>
      <c r="B951" s="13"/>
      <c r="C951" s="13"/>
      <c r="D951" s="247"/>
      <c r="E951" s="251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25">
      <c r="A952" s="247"/>
      <c r="B952" s="13"/>
      <c r="C952" s="13"/>
      <c r="D952" s="247"/>
      <c r="E952" s="251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25">
      <c r="A953" s="247"/>
      <c r="B953" s="13"/>
      <c r="C953" s="13"/>
      <c r="D953" s="247"/>
      <c r="E953" s="251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25">
      <c r="A954" s="247"/>
      <c r="B954" s="13"/>
      <c r="C954" s="13"/>
      <c r="D954" s="247"/>
      <c r="E954" s="251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25">
      <c r="A955" s="247"/>
      <c r="B955" s="13"/>
      <c r="C955" s="13"/>
      <c r="D955" s="247"/>
      <c r="E955" s="251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25">
      <c r="A956" s="247"/>
      <c r="B956" s="13"/>
      <c r="C956" s="13"/>
      <c r="D956" s="247"/>
      <c r="E956" s="251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25">
      <c r="A957" s="247"/>
      <c r="B957" s="13"/>
      <c r="C957" s="13"/>
      <c r="D957" s="247"/>
      <c r="E957" s="251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25">
      <c r="A958" s="247"/>
      <c r="B958" s="13"/>
      <c r="C958" s="13"/>
      <c r="D958" s="247"/>
      <c r="E958" s="251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25">
      <c r="A959" s="247"/>
      <c r="B959" s="13"/>
      <c r="C959" s="13"/>
      <c r="D959" s="247"/>
      <c r="E959" s="251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25">
      <c r="A960" s="247"/>
      <c r="B960" s="13"/>
      <c r="C960" s="13"/>
      <c r="D960" s="247"/>
      <c r="E960" s="251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25">
      <c r="A961" s="247"/>
      <c r="B961" s="13"/>
      <c r="C961" s="13"/>
      <c r="D961" s="247"/>
      <c r="E961" s="251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25">
      <c r="A962" s="247"/>
      <c r="B962" s="13"/>
      <c r="C962" s="13"/>
      <c r="D962" s="247"/>
      <c r="E962" s="251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25">
      <c r="A963" s="247"/>
      <c r="B963" s="13"/>
      <c r="C963" s="13"/>
      <c r="D963" s="247"/>
      <c r="E963" s="251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25">
      <c r="A964" s="247"/>
      <c r="B964" s="13"/>
      <c r="C964" s="13"/>
      <c r="D964" s="247"/>
      <c r="E964" s="251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25">
      <c r="A965" s="247"/>
      <c r="B965" s="13"/>
      <c r="C965" s="13"/>
      <c r="D965" s="247"/>
      <c r="E965" s="251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25">
      <c r="A966" s="247"/>
      <c r="B966" s="13"/>
      <c r="C966" s="13"/>
      <c r="D966" s="247"/>
      <c r="E966" s="251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25">
      <c r="A967" s="247"/>
      <c r="B967" s="13"/>
      <c r="C967" s="13"/>
      <c r="D967" s="247"/>
      <c r="E967" s="251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25">
      <c r="A968" s="247"/>
      <c r="B968" s="13"/>
      <c r="C968" s="13"/>
      <c r="D968" s="247"/>
      <c r="E968" s="251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25">
      <c r="A969" s="247"/>
      <c r="B969" s="13"/>
      <c r="C969" s="13"/>
      <c r="D969" s="247"/>
      <c r="E969" s="251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25">
      <c r="A970" s="247"/>
      <c r="B970" s="13"/>
      <c r="C970" s="13"/>
      <c r="D970" s="247"/>
      <c r="E970" s="251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25">
      <c r="A971" s="247"/>
      <c r="B971" s="13"/>
      <c r="C971" s="13"/>
      <c r="D971" s="247"/>
      <c r="E971" s="251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25">
      <c r="A972" s="247"/>
      <c r="B972" s="13"/>
      <c r="C972" s="13"/>
      <c r="D972" s="247"/>
      <c r="E972" s="251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25">
      <c r="A973" s="247"/>
      <c r="B973" s="13"/>
      <c r="C973" s="13"/>
      <c r="D973" s="247"/>
      <c r="E973" s="251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25">
      <c r="A974" s="247"/>
      <c r="B974" s="13"/>
      <c r="C974" s="13"/>
      <c r="D974" s="247"/>
      <c r="E974" s="251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25">
      <c r="A975" s="247"/>
      <c r="B975" s="13"/>
      <c r="C975" s="13"/>
      <c r="D975" s="247"/>
      <c r="E975" s="251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25">
      <c r="A976" s="247"/>
      <c r="B976" s="13"/>
      <c r="C976" s="13"/>
      <c r="D976" s="247"/>
      <c r="E976" s="251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25">
      <c r="A977" s="247"/>
      <c r="B977" s="13"/>
      <c r="C977" s="13"/>
      <c r="D977" s="247"/>
      <c r="E977" s="251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25">
      <c r="A978" s="247"/>
      <c r="B978" s="13"/>
      <c r="C978" s="13"/>
      <c r="D978" s="247"/>
      <c r="E978" s="251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25">
      <c r="A979" s="247"/>
      <c r="B979" s="13"/>
      <c r="C979" s="13"/>
      <c r="D979" s="247"/>
      <c r="E979" s="251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25">
      <c r="A980" s="247"/>
      <c r="B980" s="13"/>
      <c r="C980" s="13"/>
      <c r="D980" s="247"/>
      <c r="E980" s="251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25">
      <c r="A981" s="247"/>
      <c r="B981" s="13"/>
      <c r="C981" s="13"/>
      <c r="D981" s="247"/>
      <c r="E981" s="251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25">
      <c r="A982" s="247"/>
      <c r="B982" s="13"/>
      <c r="C982" s="13"/>
      <c r="D982" s="247"/>
      <c r="E982" s="251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25">
      <c r="A983" s="247"/>
      <c r="B983" s="13"/>
      <c r="C983" s="13"/>
      <c r="D983" s="247"/>
      <c r="E983" s="251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25">
      <c r="A984" s="247"/>
      <c r="B984" s="13"/>
      <c r="C984" s="13"/>
      <c r="D984" s="247"/>
      <c r="E984" s="251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25">
      <c r="A985" s="247"/>
      <c r="B985" s="13"/>
      <c r="C985" s="13"/>
      <c r="D985" s="247"/>
      <c r="E985" s="251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25">
      <c r="A986" s="247"/>
      <c r="B986" s="13"/>
      <c r="C986" s="13"/>
      <c r="D986" s="247"/>
      <c r="E986" s="251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25">
      <c r="A987" s="247"/>
      <c r="B987" s="13"/>
      <c r="C987" s="13"/>
      <c r="D987" s="247"/>
      <c r="E987" s="251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25">
      <c r="A988" s="247"/>
      <c r="B988" s="13"/>
      <c r="C988" s="13"/>
      <c r="D988" s="247"/>
      <c r="E988" s="251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25">
      <c r="A989" s="247"/>
      <c r="B989" s="13"/>
      <c r="C989" s="13"/>
      <c r="D989" s="247"/>
      <c r="E989" s="251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25">
      <c r="A990" s="247"/>
      <c r="B990" s="13"/>
      <c r="C990" s="13"/>
      <c r="D990" s="247"/>
      <c r="E990" s="251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25">
      <c r="A991" s="247"/>
      <c r="B991" s="13"/>
      <c r="C991" s="13"/>
      <c r="D991" s="247"/>
      <c r="E991" s="251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25">
      <c r="A992" s="247"/>
      <c r="B992" s="13"/>
      <c r="C992" s="13"/>
      <c r="D992" s="247"/>
      <c r="E992" s="251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25">
      <c r="A993" s="247"/>
      <c r="B993" s="13"/>
      <c r="C993" s="13"/>
      <c r="D993" s="247"/>
      <c r="E993" s="251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25">
      <c r="A994" s="247"/>
      <c r="B994" s="13"/>
      <c r="C994" s="13"/>
      <c r="D994" s="247"/>
      <c r="E994" s="251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25">
      <c r="A995" s="247"/>
      <c r="B995" s="13"/>
      <c r="C995" s="13"/>
      <c r="D995" s="247"/>
      <c r="E995" s="251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25">
      <c r="A996" s="247"/>
      <c r="B996" s="13"/>
      <c r="C996" s="13"/>
      <c r="D996" s="247"/>
      <c r="E996" s="251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25">
      <c r="A997" s="247"/>
      <c r="B997" s="13"/>
      <c r="C997" s="13"/>
      <c r="D997" s="247"/>
      <c r="E997" s="251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25">
      <c r="A998" s="247"/>
      <c r="B998" s="13"/>
      <c r="C998" s="13"/>
      <c r="D998" s="247"/>
      <c r="E998" s="251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25">
      <c r="A999" s="247"/>
      <c r="B999" s="13"/>
      <c r="C999" s="13"/>
      <c r="D999" s="247"/>
      <c r="E999" s="251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25">
      <c r="A1000" s="247"/>
      <c r="B1000" s="13"/>
      <c r="C1000" s="13"/>
      <c r="D1000" s="247"/>
      <c r="E1000" s="251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7">
    <mergeCell ref="A1:E1"/>
    <mergeCell ref="A2:A3"/>
    <mergeCell ref="B2:B3"/>
    <mergeCell ref="C2:C3"/>
    <mergeCell ref="D2:D3"/>
    <mergeCell ref="D4:D9"/>
    <mergeCell ref="D10:D15"/>
    <mergeCell ref="A44:E44"/>
    <mergeCell ref="A45:D45"/>
    <mergeCell ref="A46:D46"/>
    <mergeCell ref="D16:D23"/>
    <mergeCell ref="D24:D31"/>
    <mergeCell ref="D32:D35"/>
    <mergeCell ref="D36:D39"/>
    <mergeCell ref="A41:E41"/>
    <mergeCell ref="A42:E42"/>
    <mergeCell ref="A43:E43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52" workbookViewId="0">
      <selection activeCell="E4" sqref="E4:E74"/>
    </sheetView>
  </sheetViews>
  <sheetFormatPr defaultColWidth="14.42578125" defaultRowHeight="15" customHeight="1" x14ac:dyDescent="0.25"/>
  <cols>
    <col min="1" max="1" width="4.7109375" customWidth="1"/>
    <col min="2" max="2" width="17.28515625" customWidth="1"/>
    <col min="3" max="3" width="18.7109375" customWidth="1"/>
    <col min="4" max="4" width="20.7109375" customWidth="1"/>
    <col min="5" max="5" width="12.7109375" customWidth="1"/>
    <col min="6" max="7" width="9.140625" customWidth="1"/>
    <col min="8" max="26" width="8.7109375" customWidth="1"/>
  </cols>
  <sheetData>
    <row r="1" spans="1:26" ht="41.25" customHeight="1" x14ac:dyDescent="0.25">
      <c r="A1" s="546" t="s">
        <v>2873</v>
      </c>
      <c r="B1" s="478"/>
      <c r="C1" s="478"/>
      <c r="D1" s="478"/>
      <c r="E1" s="479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9.5" customHeight="1" x14ac:dyDescent="0.25">
      <c r="A2" s="541" t="s">
        <v>2813</v>
      </c>
      <c r="B2" s="541" t="s">
        <v>2814</v>
      </c>
      <c r="C2" s="542" t="s">
        <v>2815</v>
      </c>
      <c r="D2" s="541" t="s">
        <v>2816</v>
      </c>
      <c r="E2" s="237" t="s">
        <v>2817</v>
      </c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22.5" customHeight="1" x14ac:dyDescent="0.25">
      <c r="A3" s="540"/>
      <c r="B3" s="540"/>
      <c r="C3" s="540"/>
      <c r="D3" s="540"/>
      <c r="E3" s="238" t="s">
        <v>2818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70.5" customHeight="1" x14ac:dyDescent="0.25">
      <c r="A4" s="242">
        <v>1</v>
      </c>
      <c r="B4" s="243" t="s">
        <v>591</v>
      </c>
      <c r="C4" s="242" t="s">
        <v>2850</v>
      </c>
      <c r="D4" s="250"/>
      <c r="E4" s="241">
        <v>1378.9266666666665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24" customHeight="1" x14ac:dyDescent="0.25">
      <c r="A5" s="242">
        <v>2</v>
      </c>
      <c r="B5" s="243" t="s">
        <v>592</v>
      </c>
      <c r="C5" s="242" t="s">
        <v>2851</v>
      </c>
      <c r="D5" s="538"/>
      <c r="E5" s="241">
        <v>1482.9633333333331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24" customHeight="1" x14ac:dyDescent="0.25">
      <c r="A6" s="242">
        <v>3</v>
      </c>
      <c r="B6" s="243" t="s">
        <v>593</v>
      </c>
      <c r="C6" s="242" t="s">
        <v>2852</v>
      </c>
      <c r="D6" s="539"/>
      <c r="E6" s="241">
        <v>1548.2066666666663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24" customHeight="1" x14ac:dyDescent="0.25">
      <c r="A7" s="242">
        <v>4</v>
      </c>
      <c r="B7" s="243" t="s">
        <v>594</v>
      </c>
      <c r="C7" s="242" t="s">
        <v>2853</v>
      </c>
      <c r="D7" s="539"/>
      <c r="E7" s="241">
        <v>1613.4499999999998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5">
      <c r="A8" s="242">
        <v>5</v>
      </c>
      <c r="B8" s="243" t="s">
        <v>595</v>
      </c>
      <c r="C8" s="242" t="s">
        <v>2854</v>
      </c>
      <c r="D8" s="539"/>
      <c r="E8" s="241">
        <v>1747.4633333333331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4" customHeight="1" x14ac:dyDescent="0.25">
      <c r="A9" s="242">
        <v>6</v>
      </c>
      <c r="B9" s="243" t="s">
        <v>596</v>
      </c>
      <c r="C9" s="242" t="s">
        <v>2855</v>
      </c>
      <c r="D9" s="539"/>
      <c r="E9" s="241">
        <v>1812.7066666666663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24" customHeight="1" x14ac:dyDescent="0.25">
      <c r="A10" s="242">
        <v>7</v>
      </c>
      <c r="B10" s="243" t="s">
        <v>597</v>
      </c>
      <c r="C10" s="242" t="s">
        <v>2856</v>
      </c>
      <c r="D10" s="540"/>
      <c r="E10" s="241">
        <v>1877.9499999999998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74.25" customHeight="1" x14ac:dyDescent="0.25">
      <c r="A11" s="242">
        <v>8</v>
      </c>
      <c r="B11" s="243" t="s">
        <v>598</v>
      </c>
      <c r="C11" s="242" t="s">
        <v>2850</v>
      </c>
      <c r="D11" s="250"/>
      <c r="E11" s="241">
        <v>1452.9866666666665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24" customHeight="1" x14ac:dyDescent="0.25">
      <c r="A12" s="242">
        <v>9</v>
      </c>
      <c r="B12" s="243" t="s">
        <v>599</v>
      </c>
      <c r="C12" s="242" t="s">
        <v>2851</v>
      </c>
      <c r="D12" s="538"/>
      <c r="E12" s="241">
        <v>1624.0299999999997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ht="24" customHeight="1" x14ac:dyDescent="0.25">
      <c r="A13" s="242">
        <v>10</v>
      </c>
      <c r="B13" s="243" t="s">
        <v>600</v>
      </c>
      <c r="C13" s="242" t="s">
        <v>2852</v>
      </c>
      <c r="D13" s="539"/>
      <c r="E13" s="241">
        <v>1721.0133333333331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ht="24" customHeight="1" x14ac:dyDescent="0.25">
      <c r="A14" s="242">
        <v>11</v>
      </c>
      <c r="B14" s="243" t="s">
        <v>601</v>
      </c>
      <c r="C14" s="242" t="s">
        <v>2853</v>
      </c>
      <c r="D14" s="539"/>
      <c r="E14" s="241">
        <v>1817.9966666666662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ht="24" customHeight="1" x14ac:dyDescent="0.25">
      <c r="A15" s="242">
        <v>12</v>
      </c>
      <c r="B15" s="243" t="s">
        <v>602</v>
      </c>
      <c r="C15" s="242" t="s">
        <v>2854</v>
      </c>
      <c r="D15" s="539"/>
      <c r="E15" s="241">
        <v>2017.2533333333331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24" customHeight="1" x14ac:dyDescent="0.25">
      <c r="A16" s="242">
        <v>13</v>
      </c>
      <c r="B16" s="243" t="s">
        <v>603</v>
      </c>
      <c r="C16" s="242" t="s">
        <v>2855</v>
      </c>
      <c r="D16" s="539"/>
      <c r="E16" s="241">
        <v>2114.2366666666662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ht="24" customHeight="1" x14ac:dyDescent="0.25">
      <c r="A17" s="242">
        <v>14</v>
      </c>
      <c r="B17" s="243" t="s">
        <v>604</v>
      </c>
      <c r="C17" s="242" t="s">
        <v>2856</v>
      </c>
      <c r="D17" s="539"/>
      <c r="E17" s="241">
        <v>2211.2199999999998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24" customHeight="1" x14ac:dyDescent="0.25">
      <c r="A18" s="242">
        <v>15</v>
      </c>
      <c r="B18" s="243" t="s">
        <v>605</v>
      </c>
      <c r="C18" s="242" t="s">
        <v>2856</v>
      </c>
      <c r="D18" s="540"/>
      <c r="E18" s="241">
        <v>2211.2199999999998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ht="28.5" customHeight="1" x14ac:dyDescent="0.25">
      <c r="A19" s="242">
        <v>16</v>
      </c>
      <c r="B19" s="243" t="s">
        <v>606</v>
      </c>
      <c r="C19" s="242" t="s">
        <v>2854</v>
      </c>
      <c r="D19" s="538"/>
      <c r="E19" s="241">
        <v>3775.2966666666657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ht="28.5" customHeight="1" x14ac:dyDescent="0.25">
      <c r="A20" s="242">
        <v>17</v>
      </c>
      <c r="B20" s="243" t="s">
        <v>607</v>
      </c>
      <c r="C20" s="242" t="s">
        <v>2855</v>
      </c>
      <c r="D20" s="539"/>
      <c r="E20" s="241">
        <v>3891.6766666666658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ht="28.5" customHeight="1" x14ac:dyDescent="0.25">
      <c r="A21" s="242">
        <v>18</v>
      </c>
      <c r="B21" s="243" t="s">
        <v>608</v>
      </c>
      <c r="C21" s="242" t="s">
        <v>2856</v>
      </c>
      <c r="D21" s="540"/>
      <c r="E21" s="241">
        <v>4039.7966666666657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ht="30" customHeight="1" x14ac:dyDescent="0.25">
      <c r="A22" s="242">
        <v>19</v>
      </c>
      <c r="B22" s="243" t="s">
        <v>609</v>
      </c>
      <c r="C22" s="242" t="s">
        <v>2854</v>
      </c>
      <c r="D22" s="538"/>
      <c r="E22" s="241">
        <v>4355.4333333333334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ht="30" customHeight="1" x14ac:dyDescent="0.25">
      <c r="A23" s="242">
        <v>20</v>
      </c>
      <c r="B23" s="243" t="s">
        <v>610</v>
      </c>
      <c r="C23" s="242" t="s">
        <v>2855</v>
      </c>
      <c r="D23" s="539"/>
      <c r="E23" s="241">
        <v>4464.7599999999993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30" customHeight="1" x14ac:dyDescent="0.25">
      <c r="A24" s="242">
        <v>21</v>
      </c>
      <c r="B24" s="243" t="s">
        <v>611</v>
      </c>
      <c r="C24" s="242" t="s">
        <v>2856</v>
      </c>
      <c r="D24" s="540"/>
      <c r="E24" s="241">
        <v>4609.3533333333326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31.5" customHeight="1" x14ac:dyDescent="0.25">
      <c r="A25" s="242">
        <v>22</v>
      </c>
      <c r="B25" s="243" t="s">
        <v>612</v>
      </c>
      <c r="C25" s="242" t="s">
        <v>2854</v>
      </c>
      <c r="D25" s="538"/>
      <c r="E25" s="241">
        <v>4900.3033333333324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ht="31.5" customHeight="1" x14ac:dyDescent="0.25">
      <c r="A26" s="242">
        <v>23</v>
      </c>
      <c r="B26" s="243" t="s">
        <v>613</v>
      </c>
      <c r="C26" s="242" t="s">
        <v>2855</v>
      </c>
      <c r="D26" s="539"/>
      <c r="E26" s="241">
        <v>5036.079999999999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31.5" customHeight="1" x14ac:dyDescent="0.25">
      <c r="A27" s="242">
        <v>24</v>
      </c>
      <c r="B27" s="243" t="s">
        <v>614</v>
      </c>
      <c r="C27" s="242" t="s">
        <v>2856</v>
      </c>
      <c r="D27" s="540"/>
      <c r="E27" s="241">
        <v>5173.62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ht="28.5" customHeight="1" x14ac:dyDescent="0.25">
      <c r="A28" s="242">
        <v>25</v>
      </c>
      <c r="B28" s="243" t="s">
        <v>615</v>
      </c>
      <c r="C28" s="242" t="s">
        <v>2854</v>
      </c>
      <c r="D28" s="538"/>
      <c r="E28" s="241">
        <v>5016.6833333333325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ht="28.5" customHeight="1" x14ac:dyDescent="0.25">
      <c r="A29" s="242">
        <v>26</v>
      </c>
      <c r="B29" s="243" t="s">
        <v>616</v>
      </c>
      <c r="C29" s="242" t="s">
        <v>2855</v>
      </c>
      <c r="D29" s="539"/>
      <c r="E29" s="241">
        <v>5173.62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ht="28.5" customHeight="1" x14ac:dyDescent="0.25">
      <c r="A30" s="242">
        <v>27</v>
      </c>
      <c r="B30" s="243" t="s">
        <v>617</v>
      </c>
      <c r="C30" s="242" t="s">
        <v>2856</v>
      </c>
      <c r="D30" s="540"/>
      <c r="E30" s="241">
        <v>5328.7933333333322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ht="28.5" customHeight="1" x14ac:dyDescent="0.25">
      <c r="A31" s="242">
        <v>28</v>
      </c>
      <c r="B31" s="243" t="s">
        <v>618</v>
      </c>
      <c r="C31" s="242" t="s">
        <v>2854</v>
      </c>
      <c r="D31" s="538"/>
      <c r="E31" s="241">
        <v>5187.7266666666656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ht="28.5" customHeight="1" x14ac:dyDescent="0.25">
      <c r="A32" s="242">
        <v>29</v>
      </c>
      <c r="B32" s="243" t="s">
        <v>619</v>
      </c>
      <c r="C32" s="242" t="s">
        <v>2855</v>
      </c>
      <c r="D32" s="539"/>
      <c r="E32" s="241">
        <v>5372.8766666666661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ht="28.5" customHeight="1" x14ac:dyDescent="0.25">
      <c r="A33" s="242">
        <v>30</v>
      </c>
      <c r="B33" s="243" t="s">
        <v>620</v>
      </c>
      <c r="C33" s="242" t="s">
        <v>2856</v>
      </c>
      <c r="D33" s="540"/>
      <c r="E33" s="241">
        <v>5558.0266666666657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ht="31.5" customHeight="1" x14ac:dyDescent="0.25">
      <c r="A34" s="242">
        <v>31</v>
      </c>
      <c r="B34" s="243" t="s">
        <v>621</v>
      </c>
      <c r="C34" s="242" t="s">
        <v>2854</v>
      </c>
      <c r="D34" s="538"/>
      <c r="E34" s="241">
        <v>5360.5333333333319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ht="31.5" customHeight="1" x14ac:dyDescent="0.25">
      <c r="A35" s="242">
        <v>32</v>
      </c>
      <c r="B35" s="243" t="s">
        <v>622</v>
      </c>
      <c r="C35" s="242" t="s">
        <v>2855</v>
      </c>
      <c r="D35" s="539"/>
      <c r="E35" s="241">
        <v>5572.1333333333323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ht="31.5" customHeight="1" x14ac:dyDescent="0.25">
      <c r="A36" s="242">
        <v>33</v>
      </c>
      <c r="B36" s="243" t="s">
        <v>624</v>
      </c>
      <c r="C36" s="242" t="s">
        <v>2856</v>
      </c>
      <c r="D36" s="540"/>
      <c r="E36" s="241">
        <v>5785.496666666666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ht="23.25" customHeight="1" x14ac:dyDescent="0.25">
      <c r="A37" s="242">
        <v>34</v>
      </c>
      <c r="B37" s="243" t="s">
        <v>626</v>
      </c>
      <c r="C37" s="242" t="s">
        <v>2857</v>
      </c>
      <c r="D37" s="538"/>
      <c r="E37" s="241">
        <v>2010.1999999999998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ht="23.25" customHeight="1" x14ac:dyDescent="0.25">
      <c r="A38" s="242">
        <v>35</v>
      </c>
      <c r="B38" s="243" t="s">
        <v>628</v>
      </c>
      <c r="C38" s="242" t="s">
        <v>2858</v>
      </c>
      <c r="D38" s="539"/>
      <c r="E38" s="241">
        <v>2140.6866666666665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ht="23.25" customHeight="1" x14ac:dyDescent="0.25">
      <c r="A39" s="242">
        <v>36</v>
      </c>
      <c r="B39" s="243" t="s">
        <v>629</v>
      </c>
      <c r="C39" s="242" t="s">
        <v>2859</v>
      </c>
      <c r="D39" s="539"/>
      <c r="E39" s="241">
        <v>2271.1733333333327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23.25" customHeight="1" x14ac:dyDescent="0.25">
      <c r="A40" s="242">
        <v>37</v>
      </c>
      <c r="B40" s="243" t="s">
        <v>630</v>
      </c>
      <c r="C40" s="242" t="s">
        <v>2860</v>
      </c>
      <c r="D40" s="540"/>
      <c r="E40" s="241">
        <v>2401.66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spans="1:26" ht="19.5" customHeight="1" x14ac:dyDescent="0.25">
      <c r="A41" s="242">
        <v>38</v>
      </c>
      <c r="B41" s="243" t="s">
        <v>631</v>
      </c>
      <c r="C41" s="242" t="s">
        <v>2857</v>
      </c>
      <c r="D41" s="538"/>
      <c r="E41" s="241">
        <v>2405.186666666666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6" ht="19.5" customHeight="1" x14ac:dyDescent="0.25">
      <c r="A42" s="242">
        <v>39</v>
      </c>
      <c r="B42" s="243" t="s">
        <v>632</v>
      </c>
      <c r="C42" s="242" t="s">
        <v>2857</v>
      </c>
      <c r="D42" s="539"/>
      <c r="E42" s="241">
        <v>2405.186666666666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spans="1:26" ht="19.5" customHeight="1" x14ac:dyDescent="0.25">
      <c r="A43" s="242">
        <v>40</v>
      </c>
      <c r="B43" s="243" t="s">
        <v>633</v>
      </c>
      <c r="C43" s="242" t="s">
        <v>2858</v>
      </c>
      <c r="D43" s="539"/>
      <c r="E43" s="241">
        <v>2599.1533333333332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spans="1:26" ht="19.5" customHeight="1" x14ac:dyDescent="0.25">
      <c r="A44" s="242">
        <v>41</v>
      </c>
      <c r="B44" s="243" t="s">
        <v>634</v>
      </c>
      <c r="C44" s="242" t="s">
        <v>2859</v>
      </c>
      <c r="D44" s="539"/>
      <c r="E44" s="241">
        <v>2794.8833333333328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ht="19.5" customHeight="1" x14ac:dyDescent="0.25">
      <c r="A45" s="242">
        <v>42</v>
      </c>
      <c r="B45" s="243" t="s">
        <v>635</v>
      </c>
      <c r="C45" s="242" t="s">
        <v>2860</v>
      </c>
      <c r="D45" s="540"/>
      <c r="E45" s="241">
        <v>2988.849999999999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spans="1:26" ht="24.75" customHeight="1" x14ac:dyDescent="0.25">
      <c r="A46" s="242">
        <v>43</v>
      </c>
      <c r="B46" s="243" t="s">
        <v>636</v>
      </c>
      <c r="C46" s="242" t="s">
        <v>2857</v>
      </c>
      <c r="D46" s="538"/>
      <c r="E46" s="241">
        <v>4288.4266666666654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26" ht="24.75" customHeight="1" x14ac:dyDescent="0.25">
      <c r="A47" s="242">
        <v>44</v>
      </c>
      <c r="B47" s="243" t="s">
        <v>637</v>
      </c>
      <c r="C47" s="242" t="s">
        <v>2858</v>
      </c>
      <c r="D47" s="539"/>
      <c r="E47" s="241">
        <v>4521.1866666666656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24.75" customHeight="1" x14ac:dyDescent="0.25">
      <c r="A48" s="242">
        <v>45</v>
      </c>
      <c r="B48" s="243" t="s">
        <v>638</v>
      </c>
      <c r="C48" s="242" t="s">
        <v>2859</v>
      </c>
      <c r="D48" s="539"/>
      <c r="E48" s="241">
        <v>4824.4799999999987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24.75" customHeight="1" x14ac:dyDescent="0.25">
      <c r="A49" s="242">
        <v>46</v>
      </c>
      <c r="B49" s="243" t="s">
        <v>639</v>
      </c>
      <c r="C49" s="242" t="s">
        <v>2860</v>
      </c>
      <c r="D49" s="540"/>
      <c r="E49" s="241">
        <v>5057.2399999999989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26.25" customHeight="1" x14ac:dyDescent="0.25">
      <c r="A50" s="242">
        <v>47</v>
      </c>
      <c r="B50" s="243" t="s">
        <v>640</v>
      </c>
      <c r="C50" s="242" t="s">
        <v>2857</v>
      </c>
      <c r="D50" s="538"/>
      <c r="E50" s="241">
        <v>4882.6699999999992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26.25" customHeight="1" x14ac:dyDescent="0.25">
      <c r="A51" s="242">
        <v>48</v>
      </c>
      <c r="B51" s="243" t="s">
        <v>641</v>
      </c>
      <c r="C51" s="242" t="s">
        <v>2858</v>
      </c>
      <c r="D51" s="539"/>
      <c r="E51" s="241">
        <v>5136.5899999999992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26.25" customHeight="1" x14ac:dyDescent="0.25">
      <c r="A52" s="242">
        <v>49</v>
      </c>
      <c r="B52" s="243" t="s">
        <v>642</v>
      </c>
      <c r="C52" s="242" t="s">
        <v>2859</v>
      </c>
      <c r="D52" s="539"/>
      <c r="E52" s="241">
        <v>5482.203333333332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26" ht="26.25" customHeight="1" x14ac:dyDescent="0.25">
      <c r="A53" s="242">
        <v>50</v>
      </c>
      <c r="B53" s="243" t="s">
        <v>643</v>
      </c>
      <c r="C53" s="242" t="s">
        <v>2860</v>
      </c>
      <c r="D53" s="540"/>
      <c r="E53" s="241">
        <v>5736.123333333333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6" ht="24.75" customHeight="1" x14ac:dyDescent="0.25">
      <c r="A54" s="242">
        <v>51</v>
      </c>
      <c r="B54" s="243" t="s">
        <v>644</v>
      </c>
      <c r="C54" s="242" t="s">
        <v>2857</v>
      </c>
      <c r="D54" s="538"/>
      <c r="E54" s="241">
        <v>5475.1499999999987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26" ht="24.75" customHeight="1" x14ac:dyDescent="0.25">
      <c r="A55" s="242">
        <v>52</v>
      </c>
      <c r="B55" s="243" t="s">
        <v>645</v>
      </c>
      <c r="C55" s="242" t="s">
        <v>2858</v>
      </c>
      <c r="D55" s="539"/>
      <c r="E55" s="241">
        <v>5750.23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26" ht="24.75" customHeight="1" x14ac:dyDescent="0.25">
      <c r="A56" s="242">
        <v>53</v>
      </c>
      <c r="B56" s="243" t="s">
        <v>646</v>
      </c>
      <c r="C56" s="242" t="s">
        <v>2859</v>
      </c>
      <c r="D56" s="539"/>
      <c r="E56" s="241">
        <v>6139.9266666666663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spans="1:26" ht="24.75" customHeight="1" x14ac:dyDescent="0.25">
      <c r="A57" s="242">
        <v>54</v>
      </c>
      <c r="B57" s="243" t="s">
        <v>647</v>
      </c>
      <c r="C57" s="242" t="s">
        <v>2860</v>
      </c>
      <c r="D57" s="540"/>
      <c r="E57" s="241">
        <v>6413.243333333332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spans="1:26" ht="24.75" customHeight="1" x14ac:dyDescent="0.25">
      <c r="A58" s="242">
        <v>55</v>
      </c>
      <c r="B58" s="243" t="s">
        <v>648</v>
      </c>
      <c r="C58" s="242" t="s">
        <v>2857</v>
      </c>
      <c r="D58" s="538"/>
      <c r="E58" s="241">
        <v>5711.4366666666656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26" ht="24.75" customHeight="1" x14ac:dyDescent="0.25">
      <c r="A59" s="242">
        <v>56</v>
      </c>
      <c r="B59" s="243" t="s">
        <v>649</v>
      </c>
      <c r="C59" s="242" t="s">
        <v>2858</v>
      </c>
      <c r="D59" s="539"/>
      <c r="E59" s="241">
        <v>6025.3099999999986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26" ht="24.75" customHeight="1" x14ac:dyDescent="0.25">
      <c r="A60" s="242">
        <v>57</v>
      </c>
      <c r="B60" s="243" t="s">
        <v>650</v>
      </c>
      <c r="C60" s="242" t="s">
        <v>2859</v>
      </c>
      <c r="D60" s="539"/>
      <c r="E60" s="241">
        <v>6337.4199999999983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26" ht="24.75" customHeight="1" x14ac:dyDescent="0.25">
      <c r="A61" s="242">
        <v>58</v>
      </c>
      <c r="B61" s="243" t="s">
        <v>651</v>
      </c>
      <c r="C61" s="242" t="s">
        <v>2860</v>
      </c>
      <c r="D61" s="540"/>
      <c r="E61" s="241">
        <v>6651.2933333333312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26" ht="24" customHeight="1" x14ac:dyDescent="0.25">
      <c r="A62" s="242">
        <v>59</v>
      </c>
      <c r="B62" s="243" t="s">
        <v>652</v>
      </c>
      <c r="C62" s="242" t="s">
        <v>2857</v>
      </c>
      <c r="D62" s="538"/>
      <c r="E62" s="241">
        <v>5995.3333333333321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26" ht="24" customHeight="1" x14ac:dyDescent="0.25">
      <c r="A63" s="242">
        <v>60</v>
      </c>
      <c r="B63" s="243" t="s">
        <v>653</v>
      </c>
      <c r="C63" s="242" t="s">
        <v>2858</v>
      </c>
      <c r="D63" s="539"/>
      <c r="E63" s="241">
        <v>6365.6333333333323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spans="1:26" ht="24" customHeight="1" x14ac:dyDescent="0.25">
      <c r="A64" s="242">
        <v>61</v>
      </c>
      <c r="B64" s="243" t="s">
        <v>654</v>
      </c>
      <c r="C64" s="242" t="s">
        <v>2859</v>
      </c>
      <c r="D64" s="539"/>
      <c r="E64" s="241">
        <v>6734.1699999999983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spans="1:26" ht="24" customHeight="1" x14ac:dyDescent="0.25">
      <c r="A65" s="242">
        <v>62</v>
      </c>
      <c r="B65" s="243" t="s">
        <v>655</v>
      </c>
      <c r="C65" s="242" t="s">
        <v>2860</v>
      </c>
      <c r="D65" s="540"/>
      <c r="E65" s="241">
        <v>7104.4699999999984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spans="1:26" ht="24.75" customHeight="1" x14ac:dyDescent="0.25">
      <c r="A66" s="242">
        <v>63</v>
      </c>
      <c r="B66" s="243" t="s">
        <v>656</v>
      </c>
      <c r="C66" s="242" t="s">
        <v>2857</v>
      </c>
      <c r="D66" s="538"/>
      <c r="E66" s="241">
        <v>6279.2299999999987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spans="1:26" ht="24.75" customHeight="1" x14ac:dyDescent="0.25">
      <c r="A67" s="242">
        <v>64</v>
      </c>
      <c r="B67" s="243" t="s">
        <v>657</v>
      </c>
      <c r="C67" s="242" t="s">
        <v>2858</v>
      </c>
      <c r="D67" s="539"/>
      <c r="E67" s="241">
        <v>6705.956666666666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spans="1:26" ht="24.75" customHeight="1" x14ac:dyDescent="0.25">
      <c r="A68" s="242">
        <v>65</v>
      </c>
      <c r="B68" s="243" t="s">
        <v>658</v>
      </c>
      <c r="C68" s="242" t="s">
        <v>2859</v>
      </c>
      <c r="D68" s="539"/>
      <c r="E68" s="241">
        <v>7130.9199999999983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spans="1:26" ht="24.75" customHeight="1" x14ac:dyDescent="0.25">
      <c r="A69" s="242">
        <v>66</v>
      </c>
      <c r="B69" s="243" t="s">
        <v>659</v>
      </c>
      <c r="C69" s="242" t="s">
        <v>2860</v>
      </c>
      <c r="D69" s="540"/>
      <c r="E69" s="241">
        <v>7557.6466666666647</v>
      </c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spans="1:26" ht="21.75" customHeight="1" x14ac:dyDescent="0.25">
      <c r="A70" s="242">
        <v>67</v>
      </c>
      <c r="B70" s="243" t="s">
        <v>660</v>
      </c>
      <c r="C70" s="242" t="s">
        <v>2856</v>
      </c>
      <c r="D70" s="538"/>
      <c r="E70" s="241">
        <v>1745.6999999999998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spans="1:26" ht="21.75" customHeight="1" x14ac:dyDescent="0.25">
      <c r="A71" s="242">
        <v>68</v>
      </c>
      <c r="B71" s="243" t="s">
        <v>661</v>
      </c>
      <c r="C71" s="242" t="s">
        <v>2857</v>
      </c>
      <c r="D71" s="539"/>
      <c r="E71" s="241">
        <v>1837.3933333333332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spans="1:26" ht="21.75" customHeight="1" x14ac:dyDescent="0.25">
      <c r="A72" s="242">
        <v>69</v>
      </c>
      <c r="B72" s="243" t="s">
        <v>662</v>
      </c>
      <c r="C72" s="242" t="s">
        <v>2858</v>
      </c>
      <c r="D72" s="539"/>
      <c r="E72" s="241">
        <v>1930.8499999999997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spans="1:26" ht="21.75" customHeight="1" x14ac:dyDescent="0.25">
      <c r="A73" s="242">
        <v>70</v>
      </c>
      <c r="B73" s="243" t="s">
        <v>663</v>
      </c>
      <c r="C73" s="242" t="s">
        <v>2859</v>
      </c>
      <c r="D73" s="539"/>
      <c r="E73" s="241">
        <v>2114.2366666666662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spans="1:26" ht="21.75" customHeight="1" x14ac:dyDescent="0.25">
      <c r="A74" s="242">
        <v>71</v>
      </c>
      <c r="B74" s="243" t="s">
        <v>664</v>
      </c>
      <c r="C74" s="242" t="s">
        <v>2860</v>
      </c>
      <c r="D74" s="540"/>
      <c r="E74" s="241">
        <v>2207.6933333333332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spans="1:26" ht="15.75" customHeight="1" x14ac:dyDescent="0.25">
      <c r="A75" s="255"/>
      <c r="B75" s="256"/>
      <c r="C75" s="256"/>
      <c r="D75" s="256"/>
      <c r="E75" s="257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spans="1:26" ht="145.5" customHeight="1" x14ac:dyDescent="0.25">
      <c r="A76" s="537" t="s">
        <v>2882</v>
      </c>
      <c r="B76" s="535"/>
      <c r="C76" s="535"/>
      <c r="D76" s="535"/>
      <c r="E76" s="535"/>
      <c r="F76" s="248"/>
      <c r="G76" s="248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spans="1:26" ht="45" customHeight="1" x14ac:dyDescent="0.25">
      <c r="A77" s="537" t="s">
        <v>2883</v>
      </c>
      <c r="B77" s="535"/>
      <c r="C77" s="535"/>
      <c r="D77" s="535"/>
      <c r="E77" s="535"/>
      <c r="F77" s="248"/>
      <c r="G77" s="248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spans="1:26" ht="15.75" customHeight="1" x14ac:dyDescent="0.25">
      <c r="A78" s="537" t="s">
        <v>2884</v>
      </c>
      <c r="B78" s="535"/>
      <c r="C78" s="535"/>
      <c r="D78" s="535"/>
      <c r="E78" s="535"/>
      <c r="F78" s="249"/>
      <c r="G78" s="249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spans="1:26" ht="28.5" customHeight="1" x14ac:dyDescent="0.25">
      <c r="A79" s="537" t="s">
        <v>2885</v>
      </c>
      <c r="B79" s="535"/>
      <c r="C79" s="535"/>
      <c r="D79" s="535"/>
      <c r="E79" s="535"/>
      <c r="F79" s="248"/>
      <c r="G79" s="248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spans="1:26" ht="74.25" customHeight="1" x14ac:dyDescent="0.25">
      <c r="A80" s="537" t="s">
        <v>2886</v>
      </c>
      <c r="B80" s="535"/>
      <c r="C80" s="535"/>
      <c r="D80" s="535"/>
      <c r="E80" s="535"/>
      <c r="F80" s="248"/>
      <c r="G80" s="248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spans="1:26" ht="45.75" customHeight="1" x14ac:dyDescent="0.25">
      <c r="A81" s="537" t="s">
        <v>2887</v>
      </c>
      <c r="B81" s="535"/>
      <c r="C81" s="535"/>
      <c r="D81" s="535"/>
      <c r="E81" s="535"/>
      <c r="F81" s="248"/>
      <c r="G81" s="248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spans="1:26" ht="46.5" customHeight="1" x14ac:dyDescent="0.25">
      <c r="A82" s="537" t="s">
        <v>2888</v>
      </c>
      <c r="B82" s="535"/>
      <c r="C82" s="535"/>
      <c r="D82" s="535"/>
      <c r="E82" s="535"/>
      <c r="F82" s="248"/>
      <c r="G82" s="248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spans="1:26" ht="79.5" customHeight="1" x14ac:dyDescent="0.25">
      <c r="A83" s="537" t="s">
        <v>2889</v>
      </c>
      <c r="B83" s="535"/>
      <c r="C83" s="535"/>
      <c r="D83" s="535"/>
      <c r="E83" s="535"/>
      <c r="F83" s="248"/>
      <c r="G83" s="248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spans="1:26" ht="20.25" customHeight="1" x14ac:dyDescent="0.25">
      <c r="A84" s="258"/>
      <c r="B84" s="258"/>
      <c r="C84" s="258"/>
      <c r="D84" s="258"/>
      <c r="E84" s="258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spans="1:26" ht="20.25" customHeight="1" x14ac:dyDescent="0.25">
      <c r="A85" s="258"/>
      <c r="B85" s="258"/>
      <c r="C85" s="258"/>
      <c r="D85" s="258"/>
      <c r="E85" s="258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spans="1:26" ht="20.25" customHeight="1" x14ac:dyDescent="0.25">
      <c r="A86" s="258"/>
      <c r="B86" s="258"/>
      <c r="C86" s="258"/>
      <c r="D86" s="258"/>
      <c r="E86" s="258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spans="1:26" ht="77.25" customHeight="1" x14ac:dyDescent="0.25">
      <c r="A87" s="258"/>
      <c r="B87" s="258"/>
      <c r="C87" s="258"/>
      <c r="D87" s="258"/>
      <c r="E87" s="258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spans="1:26" ht="92.25" customHeight="1" x14ac:dyDescent="0.25">
      <c r="A88" s="258"/>
      <c r="B88" s="258"/>
      <c r="C88" s="258"/>
      <c r="D88" s="258"/>
      <c r="E88" s="258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spans="1:26" ht="85.5" customHeight="1" x14ac:dyDescent="0.25">
      <c r="A89" s="258"/>
      <c r="B89" s="258"/>
      <c r="C89" s="258"/>
      <c r="D89" s="258"/>
      <c r="E89" s="258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spans="1:26" ht="15.75" customHeight="1" x14ac:dyDescent="0.25">
      <c r="A90" s="259"/>
      <c r="B90" s="258"/>
      <c r="C90" s="258"/>
      <c r="D90" s="258"/>
      <c r="E90" s="260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spans="1:26" ht="15.75" customHeight="1" x14ac:dyDescent="0.25">
      <c r="A91" s="259"/>
      <c r="B91" s="258"/>
      <c r="C91" s="258"/>
      <c r="D91" s="258"/>
      <c r="E91" s="260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spans="1:26" ht="15.75" customHeight="1" x14ac:dyDescent="0.25">
      <c r="A92" s="259"/>
      <c r="B92" s="258"/>
      <c r="C92" s="258"/>
      <c r="D92" s="258"/>
      <c r="E92" s="260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ht="15.75" customHeight="1" x14ac:dyDescent="0.25">
      <c r="A93" s="259"/>
      <c r="B93" s="258"/>
      <c r="C93" s="258"/>
      <c r="D93" s="258"/>
      <c r="E93" s="260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spans="1:26" ht="15.75" customHeight="1" x14ac:dyDescent="0.25">
      <c r="A94" s="259"/>
      <c r="B94" s="258"/>
      <c r="C94" s="258"/>
      <c r="D94" s="258"/>
      <c r="E94" s="260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spans="1:26" ht="15.75" customHeight="1" x14ac:dyDescent="0.25">
      <c r="A95" s="259"/>
      <c r="B95" s="258"/>
      <c r="C95" s="258"/>
      <c r="D95" s="258"/>
      <c r="E95" s="260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spans="1:26" ht="15.75" customHeight="1" x14ac:dyDescent="0.25">
      <c r="A96" s="259"/>
      <c r="B96" s="258"/>
      <c r="C96" s="258"/>
      <c r="D96" s="258"/>
      <c r="E96" s="260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spans="1:26" ht="15.75" customHeight="1" x14ac:dyDescent="0.25">
      <c r="A97" s="259"/>
      <c r="B97" s="258"/>
      <c r="C97" s="258"/>
      <c r="D97" s="258"/>
      <c r="E97" s="260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spans="1:26" ht="15.75" customHeight="1" x14ac:dyDescent="0.25">
      <c r="A98" s="259"/>
      <c r="B98" s="258"/>
      <c r="C98" s="258"/>
      <c r="D98" s="258"/>
      <c r="E98" s="260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spans="1:26" ht="15.75" customHeight="1" x14ac:dyDescent="0.25">
      <c r="A99" s="259"/>
      <c r="B99" s="258"/>
      <c r="C99" s="258"/>
      <c r="D99" s="258"/>
      <c r="E99" s="260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spans="1:26" ht="15.75" customHeight="1" x14ac:dyDescent="0.25">
      <c r="A100" s="259"/>
      <c r="B100" s="258"/>
      <c r="C100" s="258"/>
      <c r="D100" s="258"/>
      <c r="E100" s="260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spans="1:26" ht="15.75" customHeight="1" x14ac:dyDescent="0.25">
      <c r="A101" s="259"/>
      <c r="B101" s="258"/>
      <c r="C101" s="258"/>
      <c r="D101" s="258"/>
      <c r="E101" s="260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spans="1:26" ht="15.75" customHeight="1" x14ac:dyDescent="0.25">
      <c r="A102" s="259"/>
      <c r="B102" s="258"/>
      <c r="C102" s="258"/>
      <c r="D102" s="258"/>
      <c r="E102" s="260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spans="1:26" ht="15.75" customHeight="1" x14ac:dyDescent="0.25">
      <c r="A103" s="259"/>
      <c r="B103" s="258"/>
      <c r="C103" s="258"/>
      <c r="D103" s="258"/>
      <c r="E103" s="260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spans="1:26" ht="15.75" customHeight="1" x14ac:dyDescent="0.25">
      <c r="A104" s="259"/>
      <c r="B104" s="258"/>
      <c r="C104" s="258"/>
      <c r="D104" s="258"/>
      <c r="E104" s="260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spans="1:26" ht="15.75" customHeight="1" x14ac:dyDescent="0.25">
      <c r="A105" s="259"/>
      <c r="B105" s="258"/>
      <c r="C105" s="258"/>
      <c r="D105" s="258"/>
      <c r="E105" s="260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spans="1:26" ht="15.75" customHeight="1" x14ac:dyDescent="0.25">
      <c r="A106" s="259"/>
      <c r="B106" s="258"/>
      <c r="C106" s="258"/>
      <c r="D106" s="258"/>
      <c r="E106" s="260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spans="1:26" ht="15.75" customHeight="1" x14ac:dyDescent="0.25">
      <c r="A107" s="259"/>
      <c r="B107" s="258"/>
      <c r="C107" s="258"/>
      <c r="D107" s="258"/>
      <c r="E107" s="260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spans="1:26" ht="15.75" customHeight="1" x14ac:dyDescent="0.25">
      <c r="A108" s="259"/>
      <c r="B108" s="258"/>
      <c r="C108" s="258"/>
      <c r="D108" s="258"/>
      <c r="E108" s="260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6" ht="15.75" customHeight="1" x14ac:dyDescent="0.25">
      <c r="A109" s="259"/>
      <c r="B109" s="258"/>
      <c r="C109" s="258"/>
      <c r="D109" s="258"/>
      <c r="E109" s="260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spans="1:26" ht="15.75" customHeight="1" x14ac:dyDescent="0.25">
      <c r="A110" s="259"/>
      <c r="B110" s="258"/>
      <c r="C110" s="258"/>
      <c r="D110" s="258"/>
      <c r="E110" s="260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spans="1:26" ht="15.75" customHeight="1" x14ac:dyDescent="0.25">
      <c r="A111" s="259"/>
      <c r="B111" s="258"/>
      <c r="C111" s="258"/>
      <c r="D111" s="258"/>
      <c r="E111" s="260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spans="1:26" ht="15.75" customHeight="1" x14ac:dyDescent="0.25">
      <c r="A112" s="259"/>
      <c r="B112" s="258"/>
      <c r="C112" s="258"/>
      <c r="D112" s="258"/>
      <c r="E112" s="260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spans="1:26" ht="15.75" customHeight="1" x14ac:dyDescent="0.25">
      <c r="A113" s="259"/>
      <c r="B113" s="258"/>
      <c r="C113" s="258"/>
      <c r="D113" s="258"/>
      <c r="E113" s="260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spans="1:26" ht="15.75" customHeight="1" x14ac:dyDescent="0.25">
      <c r="A114" s="259"/>
      <c r="B114" s="258"/>
      <c r="C114" s="258"/>
      <c r="D114" s="258"/>
      <c r="E114" s="260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spans="1:26" ht="15.75" customHeight="1" x14ac:dyDescent="0.25">
      <c r="A115" s="259"/>
      <c r="B115" s="258"/>
      <c r="C115" s="258"/>
      <c r="D115" s="258"/>
      <c r="E115" s="260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spans="1:26" ht="15.75" customHeight="1" x14ac:dyDescent="0.25">
      <c r="A116" s="259"/>
      <c r="B116" s="258"/>
      <c r="C116" s="258"/>
      <c r="D116" s="258"/>
      <c r="E116" s="260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spans="1:26" ht="15.75" customHeight="1" x14ac:dyDescent="0.25">
      <c r="A117" s="259"/>
      <c r="B117" s="258"/>
      <c r="C117" s="258"/>
      <c r="D117" s="258"/>
      <c r="E117" s="260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spans="1:26" ht="15.75" customHeight="1" x14ac:dyDescent="0.25">
      <c r="A118" s="259"/>
      <c r="B118" s="258"/>
      <c r="C118" s="258"/>
      <c r="D118" s="258"/>
      <c r="E118" s="260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spans="1:26" ht="15.75" customHeight="1" x14ac:dyDescent="0.25">
      <c r="A119" s="259"/>
      <c r="B119" s="258"/>
      <c r="C119" s="258"/>
      <c r="D119" s="258"/>
      <c r="E119" s="260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spans="1:26" ht="15.75" customHeight="1" x14ac:dyDescent="0.25">
      <c r="A120" s="259"/>
      <c r="B120" s="258"/>
      <c r="C120" s="258"/>
      <c r="D120" s="258"/>
      <c r="E120" s="260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spans="1:26" ht="15.75" customHeight="1" x14ac:dyDescent="0.25">
      <c r="A121" s="259"/>
      <c r="B121" s="258"/>
      <c r="C121" s="258"/>
      <c r="D121" s="258"/>
      <c r="E121" s="260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spans="1:26" ht="15.75" customHeight="1" x14ac:dyDescent="0.25">
      <c r="A122" s="259"/>
      <c r="B122" s="258"/>
      <c r="C122" s="258"/>
      <c r="D122" s="258"/>
      <c r="E122" s="260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spans="1:26" ht="15.75" customHeight="1" x14ac:dyDescent="0.25">
      <c r="A123" s="259"/>
      <c r="B123" s="258"/>
      <c r="C123" s="258"/>
      <c r="D123" s="258"/>
      <c r="E123" s="260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spans="1:26" ht="15.75" customHeight="1" x14ac:dyDescent="0.25">
      <c r="A124" s="259"/>
      <c r="B124" s="258"/>
      <c r="C124" s="258"/>
      <c r="D124" s="258"/>
      <c r="E124" s="260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spans="1:26" ht="15.75" customHeight="1" x14ac:dyDescent="0.25">
      <c r="A125" s="259"/>
      <c r="B125" s="258"/>
      <c r="C125" s="258"/>
      <c r="D125" s="258"/>
      <c r="E125" s="260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spans="1:26" ht="15.75" customHeight="1" x14ac:dyDescent="0.25">
      <c r="A126" s="259"/>
      <c r="B126" s="258"/>
      <c r="C126" s="258"/>
      <c r="D126" s="258"/>
      <c r="E126" s="260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spans="1:26" ht="15.75" customHeight="1" x14ac:dyDescent="0.25">
      <c r="A127" s="259"/>
      <c r="B127" s="258"/>
      <c r="C127" s="258"/>
      <c r="D127" s="258"/>
      <c r="E127" s="260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spans="1:26" ht="15.75" customHeight="1" x14ac:dyDescent="0.25">
      <c r="A128" s="259"/>
      <c r="B128" s="258"/>
      <c r="C128" s="258"/>
      <c r="D128" s="258"/>
      <c r="E128" s="260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spans="1:26" ht="15.75" customHeight="1" x14ac:dyDescent="0.25">
      <c r="A129" s="259"/>
      <c r="B129" s="258"/>
      <c r="C129" s="258"/>
      <c r="D129" s="258"/>
      <c r="E129" s="260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spans="1:26" ht="15.75" customHeight="1" x14ac:dyDescent="0.25">
      <c r="A130" s="259"/>
      <c r="B130" s="258"/>
      <c r="C130" s="258"/>
      <c r="D130" s="258"/>
      <c r="E130" s="260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spans="1:26" ht="15.75" customHeight="1" x14ac:dyDescent="0.25">
      <c r="A131" s="259"/>
      <c r="B131" s="258"/>
      <c r="C131" s="258"/>
      <c r="D131" s="258"/>
      <c r="E131" s="260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spans="1:26" ht="15.75" customHeight="1" x14ac:dyDescent="0.25">
      <c r="A132" s="259"/>
      <c r="B132" s="258"/>
      <c r="C132" s="258"/>
      <c r="D132" s="258"/>
      <c r="E132" s="260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spans="1:26" ht="15.75" customHeight="1" x14ac:dyDescent="0.25">
      <c r="A133" s="259"/>
      <c r="B133" s="258"/>
      <c r="C133" s="258"/>
      <c r="D133" s="258"/>
      <c r="E133" s="260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spans="1:26" ht="15.75" customHeight="1" x14ac:dyDescent="0.25">
      <c r="A134" s="259"/>
      <c r="B134" s="258"/>
      <c r="C134" s="258"/>
      <c r="D134" s="258"/>
      <c r="E134" s="260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spans="1:26" ht="15.75" customHeight="1" x14ac:dyDescent="0.25">
      <c r="A135" s="259"/>
      <c r="B135" s="258"/>
      <c r="C135" s="258"/>
      <c r="D135" s="258"/>
      <c r="E135" s="260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spans="1:26" ht="15.75" customHeight="1" x14ac:dyDescent="0.25">
      <c r="A136" s="259"/>
      <c r="B136" s="258"/>
      <c r="C136" s="258"/>
      <c r="D136" s="258"/>
      <c r="E136" s="260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spans="1:26" ht="15.75" customHeight="1" x14ac:dyDescent="0.25">
      <c r="A137" s="259"/>
      <c r="B137" s="258"/>
      <c r="C137" s="258"/>
      <c r="D137" s="258"/>
      <c r="E137" s="260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spans="1:26" ht="15.75" customHeight="1" x14ac:dyDescent="0.25">
      <c r="A138" s="259"/>
      <c r="B138" s="258"/>
      <c r="C138" s="258"/>
      <c r="D138" s="258"/>
      <c r="E138" s="260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spans="1:26" ht="15.75" customHeight="1" x14ac:dyDescent="0.25">
      <c r="A139" s="259"/>
      <c r="B139" s="258"/>
      <c r="C139" s="258"/>
      <c r="D139" s="258"/>
      <c r="E139" s="260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spans="1:26" ht="15.75" customHeight="1" x14ac:dyDescent="0.25">
      <c r="A140" s="259"/>
      <c r="B140" s="258"/>
      <c r="C140" s="258"/>
      <c r="D140" s="258"/>
      <c r="E140" s="260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spans="1:26" ht="15.75" customHeight="1" x14ac:dyDescent="0.25">
      <c r="A141" s="259"/>
      <c r="B141" s="258"/>
      <c r="C141" s="258"/>
      <c r="D141" s="258"/>
      <c r="E141" s="260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spans="1:26" ht="15.75" customHeight="1" x14ac:dyDescent="0.25">
      <c r="A142" s="259"/>
      <c r="B142" s="258"/>
      <c r="C142" s="258"/>
      <c r="D142" s="258"/>
      <c r="E142" s="260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spans="1:26" ht="15.75" customHeight="1" x14ac:dyDescent="0.25">
      <c r="A143" s="259"/>
      <c r="B143" s="258"/>
      <c r="C143" s="258"/>
      <c r="D143" s="258"/>
      <c r="E143" s="260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spans="1:26" ht="15.75" customHeight="1" x14ac:dyDescent="0.25">
      <c r="A144" s="259"/>
      <c r="B144" s="258"/>
      <c r="C144" s="258"/>
      <c r="D144" s="258"/>
      <c r="E144" s="260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spans="1:26" ht="15.75" customHeight="1" x14ac:dyDescent="0.25">
      <c r="A145" s="259"/>
      <c r="B145" s="258"/>
      <c r="C145" s="258"/>
      <c r="D145" s="258"/>
      <c r="E145" s="260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spans="1:26" ht="15.75" customHeight="1" x14ac:dyDescent="0.25">
      <c r="A146" s="259"/>
      <c r="B146" s="258"/>
      <c r="C146" s="258"/>
      <c r="D146" s="258"/>
      <c r="E146" s="260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spans="1:26" ht="15.75" customHeight="1" x14ac:dyDescent="0.25">
      <c r="A147" s="259"/>
      <c r="B147" s="258"/>
      <c r="C147" s="258"/>
      <c r="D147" s="258"/>
      <c r="E147" s="260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spans="1:26" ht="15.75" customHeight="1" x14ac:dyDescent="0.25">
      <c r="A148" s="259"/>
      <c r="B148" s="258"/>
      <c r="C148" s="258"/>
      <c r="D148" s="258"/>
      <c r="E148" s="260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spans="1:26" ht="15.75" customHeight="1" x14ac:dyDescent="0.25">
      <c r="A149" s="259"/>
      <c r="B149" s="258"/>
      <c r="C149" s="258"/>
      <c r="D149" s="258"/>
      <c r="E149" s="260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spans="1:26" ht="15.75" customHeight="1" x14ac:dyDescent="0.25">
      <c r="A150" s="259"/>
      <c r="B150" s="258"/>
      <c r="C150" s="258"/>
      <c r="D150" s="258"/>
      <c r="E150" s="260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spans="1:26" ht="15.75" customHeight="1" x14ac:dyDescent="0.25">
      <c r="A151" s="259"/>
      <c r="B151" s="258"/>
      <c r="C151" s="258"/>
      <c r="D151" s="258"/>
      <c r="E151" s="260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spans="1:26" ht="15.75" customHeight="1" x14ac:dyDescent="0.25">
      <c r="A152" s="259"/>
      <c r="B152" s="258"/>
      <c r="C152" s="258"/>
      <c r="D152" s="258"/>
      <c r="E152" s="260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spans="1:26" ht="15.75" customHeight="1" x14ac:dyDescent="0.25">
      <c r="A153" s="259"/>
      <c r="B153" s="258"/>
      <c r="C153" s="258"/>
      <c r="D153" s="258"/>
      <c r="E153" s="260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spans="1:26" ht="15.75" customHeight="1" x14ac:dyDescent="0.25">
      <c r="A154" s="259"/>
      <c r="B154" s="258"/>
      <c r="C154" s="258"/>
      <c r="D154" s="258"/>
      <c r="E154" s="260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spans="1:26" ht="15.75" customHeight="1" x14ac:dyDescent="0.25">
      <c r="A155" s="259"/>
      <c r="B155" s="258"/>
      <c r="C155" s="258"/>
      <c r="D155" s="258"/>
      <c r="E155" s="260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spans="1:26" ht="15.75" customHeight="1" x14ac:dyDescent="0.25">
      <c r="A156" s="259"/>
      <c r="B156" s="258"/>
      <c r="C156" s="258"/>
      <c r="D156" s="258"/>
      <c r="E156" s="260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spans="1:26" ht="15.75" customHeight="1" x14ac:dyDescent="0.25">
      <c r="A157" s="259"/>
      <c r="B157" s="258"/>
      <c r="C157" s="258"/>
      <c r="D157" s="258"/>
      <c r="E157" s="260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spans="1:26" ht="15.75" customHeight="1" x14ac:dyDescent="0.25">
      <c r="A158" s="259"/>
      <c r="B158" s="258"/>
      <c r="C158" s="258"/>
      <c r="D158" s="258"/>
      <c r="E158" s="260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spans="1:26" ht="15.75" customHeight="1" x14ac:dyDescent="0.25">
      <c r="A159" s="259"/>
      <c r="B159" s="258"/>
      <c r="C159" s="258"/>
      <c r="D159" s="258"/>
      <c r="E159" s="260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spans="1:26" ht="15.75" customHeight="1" x14ac:dyDescent="0.25">
      <c r="A160" s="259"/>
      <c r="B160" s="258"/>
      <c r="C160" s="258"/>
      <c r="D160" s="258"/>
      <c r="E160" s="260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spans="1:26" ht="15.75" customHeight="1" x14ac:dyDescent="0.25">
      <c r="A161" s="259"/>
      <c r="B161" s="258"/>
      <c r="C161" s="258"/>
      <c r="D161" s="258"/>
      <c r="E161" s="260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spans="1:26" ht="15.75" customHeight="1" x14ac:dyDescent="0.25">
      <c r="A162" s="259"/>
      <c r="B162" s="258"/>
      <c r="C162" s="258"/>
      <c r="D162" s="258"/>
      <c r="E162" s="260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spans="1:26" ht="15.75" customHeight="1" x14ac:dyDescent="0.25">
      <c r="A163" s="259"/>
      <c r="B163" s="258"/>
      <c r="C163" s="258"/>
      <c r="D163" s="258"/>
      <c r="E163" s="260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spans="1:26" ht="15.75" customHeight="1" x14ac:dyDescent="0.25">
      <c r="A164" s="259"/>
      <c r="B164" s="258"/>
      <c r="C164" s="258"/>
      <c r="D164" s="258"/>
      <c r="E164" s="260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spans="1:26" ht="15.75" customHeight="1" x14ac:dyDescent="0.25">
      <c r="A165" s="259"/>
      <c r="B165" s="258"/>
      <c r="C165" s="258"/>
      <c r="D165" s="258"/>
      <c r="E165" s="260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spans="1:26" ht="15.75" customHeight="1" x14ac:dyDescent="0.25">
      <c r="A166" s="259"/>
      <c r="B166" s="258"/>
      <c r="C166" s="258"/>
      <c r="D166" s="258"/>
      <c r="E166" s="260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spans="1:26" ht="15.75" customHeight="1" x14ac:dyDescent="0.25">
      <c r="A167" s="259"/>
      <c r="B167" s="258"/>
      <c r="C167" s="258"/>
      <c r="D167" s="258"/>
      <c r="E167" s="260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spans="1:26" ht="15.75" customHeight="1" x14ac:dyDescent="0.25">
      <c r="A168" s="259"/>
      <c r="B168" s="258"/>
      <c r="C168" s="258"/>
      <c r="D168" s="258"/>
      <c r="E168" s="260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spans="1:26" ht="15.75" customHeight="1" x14ac:dyDescent="0.25">
      <c r="A169" s="259"/>
      <c r="B169" s="258"/>
      <c r="C169" s="258"/>
      <c r="D169" s="258"/>
      <c r="E169" s="260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spans="1:26" ht="15.75" customHeight="1" x14ac:dyDescent="0.25">
      <c r="A170" s="259"/>
      <c r="B170" s="258"/>
      <c r="C170" s="258"/>
      <c r="D170" s="258"/>
      <c r="E170" s="260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spans="1:26" ht="15.75" customHeight="1" x14ac:dyDescent="0.25">
      <c r="A171" s="259"/>
      <c r="B171" s="258"/>
      <c r="C171" s="258"/>
      <c r="D171" s="258"/>
      <c r="E171" s="260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spans="1:26" ht="15.75" customHeight="1" x14ac:dyDescent="0.25">
      <c r="A172" s="259"/>
      <c r="B172" s="258"/>
      <c r="C172" s="258"/>
      <c r="D172" s="258"/>
      <c r="E172" s="260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spans="1:26" ht="15.75" customHeight="1" x14ac:dyDescent="0.25">
      <c r="A173" s="259"/>
      <c r="B173" s="258"/>
      <c r="C173" s="258"/>
      <c r="D173" s="258"/>
      <c r="E173" s="260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spans="1:26" ht="15.75" customHeight="1" x14ac:dyDescent="0.25">
      <c r="A174" s="259"/>
      <c r="B174" s="258"/>
      <c r="C174" s="258"/>
      <c r="D174" s="258"/>
      <c r="E174" s="260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spans="1:26" ht="15.75" customHeight="1" x14ac:dyDescent="0.25">
      <c r="A175" s="259"/>
      <c r="B175" s="258"/>
      <c r="C175" s="258"/>
      <c r="D175" s="258"/>
      <c r="E175" s="260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spans="1:26" ht="15.75" customHeight="1" x14ac:dyDescent="0.25">
      <c r="A176" s="259"/>
      <c r="B176" s="258"/>
      <c r="C176" s="258"/>
      <c r="D176" s="258"/>
      <c r="E176" s="260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spans="1:26" ht="15.75" customHeight="1" x14ac:dyDescent="0.25">
      <c r="A177" s="259"/>
      <c r="B177" s="258"/>
      <c r="C177" s="258"/>
      <c r="D177" s="258"/>
      <c r="E177" s="260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spans="1:26" ht="15.75" customHeight="1" x14ac:dyDescent="0.25">
      <c r="A178" s="259"/>
      <c r="B178" s="258"/>
      <c r="C178" s="258"/>
      <c r="D178" s="258"/>
      <c r="E178" s="260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spans="1:26" ht="15.75" customHeight="1" x14ac:dyDescent="0.25">
      <c r="A179" s="259"/>
      <c r="B179" s="258"/>
      <c r="C179" s="258"/>
      <c r="D179" s="258"/>
      <c r="E179" s="260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spans="1:26" ht="15.75" customHeight="1" x14ac:dyDescent="0.25">
      <c r="A180" s="259"/>
      <c r="B180" s="258"/>
      <c r="C180" s="258"/>
      <c r="D180" s="258"/>
      <c r="E180" s="260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spans="1:26" ht="15.75" customHeight="1" x14ac:dyDescent="0.25">
      <c r="A181" s="259"/>
      <c r="B181" s="258"/>
      <c r="C181" s="258"/>
      <c r="D181" s="258"/>
      <c r="E181" s="260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spans="1:26" ht="15.75" customHeight="1" x14ac:dyDescent="0.25">
      <c r="A182" s="259"/>
      <c r="B182" s="258"/>
      <c r="C182" s="258"/>
      <c r="D182" s="258"/>
      <c r="E182" s="260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spans="1:26" ht="15.75" customHeight="1" x14ac:dyDescent="0.25">
      <c r="A183" s="259"/>
      <c r="B183" s="258"/>
      <c r="C183" s="258"/>
      <c r="D183" s="258"/>
      <c r="E183" s="260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spans="1:26" ht="15.75" customHeight="1" x14ac:dyDescent="0.25">
      <c r="A184" s="259"/>
      <c r="B184" s="258"/>
      <c r="C184" s="258"/>
      <c r="D184" s="258"/>
      <c r="E184" s="260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spans="1:26" ht="15.75" customHeight="1" x14ac:dyDescent="0.25">
      <c r="A185" s="259"/>
      <c r="B185" s="258"/>
      <c r="C185" s="258"/>
      <c r="D185" s="258"/>
      <c r="E185" s="260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spans="1:26" ht="15.75" customHeight="1" x14ac:dyDescent="0.25">
      <c r="A186" s="259"/>
      <c r="B186" s="258"/>
      <c r="C186" s="258"/>
      <c r="D186" s="258"/>
      <c r="E186" s="260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spans="1:26" ht="15.75" customHeight="1" x14ac:dyDescent="0.25">
      <c r="A187" s="259"/>
      <c r="B187" s="258"/>
      <c r="C187" s="258"/>
      <c r="D187" s="258"/>
      <c r="E187" s="260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spans="1:26" ht="15.75" customHeight="1" x14ac:dyDescent="0.25">
      <c r="A188" s="259"/>
      <c r="B188" s="258"/>
      <c r="C188" s="258"/>
      <c r="D188" s="258"/>
      <c r="E188" s="260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spans="1:26" ht="15.75" customHeight="1" x14ac:dyDescent="0.25">
      <c r="A189" s="259"/>
      <c r="B189" s="258"/>
      <c r="C189" s="258"/>
      <c r="D189" s="258"/>
      <c r="E189" s="260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spans="1:26" ht="15.75" customHeight="1" x14ac:dyDescent="0.25">
      <c r="A190" s="259"/>
      <c r="B190" s="258"/>
      <c r="C190" s="258"/>
      <c r="D190" s="258"/>
      <c r="E190" s="260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spans="1:26" ht="15.75" customHeight="1" x14ac:dyDescent="0.25">
      <c r="A191" s="259"/>
      <c r="B191" s="258"/>
      <c r="C191" s="258"/>
      <c r="D191" s="258"/>
      <c r="E191" s="260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spans="1:26" ht="15.75" customHeight="1" x14ac:dyDescent="0.25">
      <c r="A192" s="259"/>
      <c r="B192" s="258"/>
      <c r="C192" s="258"/>
      <c r="D192" s="258"/>
      <c r="E192" s="260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spans="1:26" ht="15.75" customHeight="1" x14ac:dyDescent="0.25">
      <c r="A193" s="259"/>
      <c r="B193" s="258"/>
      <c r="C193" s="258"/>
      <c r="D193" s="258"/>
      <c r="E193" s="260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spans="1:26" ht="15.75" customHeight="1" x14ac:dyDescent="0.25">
      <c r="A194" s="259"/>
      <c r="B194" s="258"/>
      <c r="C194" s="258"/>
      <c r="D194" s="258"/>
      <c r="E194" s="260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spans="1:26" ht="15.75" customHeight="1" x14ac:dyDescent="0.25">
      <c r="A195" s="259"/>
      <c r="B195" s="258"/>
      <c r="C195" s="258"/>
      <c r="D195" s="258"/>
      <c r="E195" s="260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spans="1:26" ht="15.75" customHeight="1" x14ac:dyDescent="0.25">
      <c r="A196" s="259"/>
      <c r="B196" s="258"/>
      <c r="C196" s="258"/>
      <c r="D196" s="258"/>
      <c r="E196" s="260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spans="1:26" ht="15.75" customHeight="1" x14ac:dyDescent="0.25">
      <c r="A197" s="259"/>
      <c r="B197" s="258"/>
      <c r="C197" s="258"/>
      <c r="D197" s="258"/>
      <c r="E197" s="260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spans="1:26" ht="15.75" customHeight="1" x14ac:dyDescent="0.25">
      <c r="A198" s="259"/>
      <c r="B198" s="258"/>
      <c r="C198" s="258"/>
      <c r="D198" s="258"/>
      <c r="E198" s="260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spans="1:26" ht="15.75" customHeight="1" x14ac:dyDescent="0.25">
      <c r="A199" s="259"/>
      <c r="B199" s="258"/>
      <c r="C199" s="258"/>
      <c r="D199" s="258"/>
      <c r="E199" s="260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spans="1:26" ht="15.75" customHeight="1" x14ac:dyDescent="0.25">
      <c r="A200" s="259"/>
      <c r="B200" s="258"/>
      <c r="C200" s="258"/>
      <c r="D200" s="258"/>
      <c r="E200" s="260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spans="1:26" ht="15.75" customHeight="1" x14ac:dyDescent="0.25">
      <c r="A201" s="259"/>
      <c r="B201" s="258"/>
      <c r="C201" s="258"/>
      <c r="D201" s="258"/>
      <c r="E201" s="260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spans="1:26" ht="15.75" customHeight="1" x14ac:dyDescent="0.25">
      <c r="A202" s="259"/>
      <c r="B202" s="258"/>
      <c r="C202" s="258"/>
      <c r="D202" s="258"/>
      <c r="E202" s="260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spans="1:26" ht="15.75" customHeight="1" x14ac:dyDescent="0.25">
      <c r="A203" s="259"/>
      <c r="B203" s="258"/>
      <c r="C203" s="258"/>
      <c r="D203" s="258"/>
      <c r="E203" s="260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spans="1:26" ht="15.75" customHeight="1" x14ac:dyDescent="0.25">
      <c r="A204" s="259"/>
      <c r="B204" s="258"/>
      <c r="C204" s="258"/>
      <c r="D204" s="258"/>
      <c r="E204" s="260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spans="1:26" ht="15.75" customHeight="1" x14ac:dyDescent="0.25">
      <c r="A205" s="259"/>
      <c r="B205" s="258"/>
      <c r="C205" s="258"/>
      <c r="D205" s="258"/>
      <c r="E205" s="260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spans="1:26" ht="15.75" customHeight="1" x14ac:dyDescent="0.25">
      <c r="A206" s="259"/>
      <c r="B206" s="258"/>
      <c r="C206" s="258"/>
      <c r="D206" s="258"/>
      <c r="E206" s="260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spans="1:26" ht="15.75" customHeight="1" x14ac:dyDescent="0.25">
      <c r="A207" s="259"/>
      <c r="B207" s="258"/>
      <c r="C207" s="258"/>
      <c r="D207" s="258"/>
      <c r="E207" s="260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spans="1:26" ht="15.75" customHeight="1" x14ac:dyDescent="0.25">
      <c r="A208" s="259"/>
      <c r="B208" s="258"/>
      <c r="C208" s="258"/>
      <c r="D208" s="258"/>
      <c r="E208" s="260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spans="1:26" ht="15.75" customHeight="1" x14ac:dyDescent="0.25">
      <c r="A209" s="259"/>
      <c r="B209" s="258"/>
      <c r="C209" s="258"/>
      <c r="D209" s="258"/>
      <c r="E209" s="260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spans="1:26" ht="15.75" customHeight="1" x14ac:dyDescent="0.25">
      <c r="A210" s="259"/>
      <c r="B210" s="258"/>
      <c r="C210" s="258"/>
      <c r="D210" s="258"/>
      <c r="E210" s="260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spans="1:26" ht="15.75" customHeight="1" x14ac:dyDescent="0.25">
      <c r="A211" s="259"/>
      <c r="B211" s="258"/>
      <c r="C211" s="258"/>
      <c r="D211" s="258"/>
      <c r="E211" s="260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spans="1:26" ht="15.75" customHeight="1" x14ac:dyDescent="0.25">
      <c r="A212" s="259"/>
      <c r="B212" s="258"/>
      <c r="C212" s="258"/>
      <c r="D212" s="258"/>
      <c r="E212" s="260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spans="1:26" ht="15.75" customHeight="1" x14ac:dyDescent="0.25">
      <c r="A213" s="259"/>
      <c r="B213" s="258"/>
      <c r="C213" s="258"/>
      <c r="D213" s="258"/>
      <c r="E213" s="260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spans="1:26" ht="15.75" customHeight="1" x14ac:dyDescent="0.25">
      <c r="A214" s="259"/>
      <c r="B214" s="258"/>
      <c r="C214" s="258"/>
      <c r="D214" s="258"/>
      <c r="E214" s="260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spans="1:26" ht="15.75" customHeight="1" x14ac:dyDescent="0.25">
      <c r="A215" s="259"/>
      <c r="B215" s="258"/>
      <c r="C215" s="258"/>
      <c r="D215" s="258"/>
      <c r="E215" s="260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spans="1:26" ht="15.75" customHeight="1" x14ac:dyDescent="0.25">
      <c r="A216" s="259"/>
      <c r="B216" s="258"/>
      <c r="C216" s="258"/>
      <c r="D216" s="258"/>
      <c r="E216" s="260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spans="1:26" ht="15.75" customHeight="1" x14ac:dyDescent="0.25">
      <c r="A217" s="259"/>
      <c r="B217" s="258"/>
      <c r="C217" s="258"/>
      <c r="D217" s="258"/>
      <c r="E217" s="260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spans="1:26" ht="15.75" customHeight="1" x14ac:dyDescent="0.25">
      <c r="A218" s="259"/>
      <c r="B218" s="258"/>
      <c r="C218" s="258"/>
      <c r="D218" s="258"/>
      <c r="E218" s="260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spans="1:26" ht="15.75" customHeight="1" x14ac:dyDescent="0.25">
      <c r="A219" s="259"/>
      <c r="B219" s="258"/>
      <c r="C219" s="258"/>
      <c r="D219" s="258"/>
      <c r="E219" s="260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spans="1:26" ht="15.75" customHeight="1" x14ac:dyDescent="0.25">
      <c r="A220" s="259"/>
      <c r="B220" s="258"/>
      <c r="C220" s="258"/>
      <c r="D220" s="258"/>
      <c r="E220" s="260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spans="1:26" ht="15.75" customHeight="1" x14ac:dyDescent="0.25">
      <c r="A221" s="259"/>
      <c r="B221" s="258"/>
      <c r="C221" s="258"/>
      <c r="D221" s="258"/>
      <c r="E221" s="260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spans="1:26" ht="15.75" customHeight="1" x14ac:dyDescent="0.25">
      <c r="A222" s="259"/>
      <c r="B222" s="258"/>
      <c r="C222" s="258"/>
      <c r="D222" s="258"/>
      <c r="E222" s="260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spans="1:26" ht="15.75" customHeight="1" x14ac:dyDescent="0.25">
      <c r="A223" s="259"/>
      <c r="B223" s="258"/>
      <c r="C223" s="258"/>
      <c r="D223" s="258"/>
      <c r="E223" s="260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spans="1:26" ht="15.75" customHeight="1" x14ac:dyDescent="0.25">
      <c r="A224" s="259"/>
      <c r="B224" s="258"/>
      <c r="C224" s="258"/>
      <c r="D224" s="258"/>
      <c r="E224" s="260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spans="1:26" ht="15.75" customHeight="1" x14ac:dyDescent="0.25">
      <c r="A225" s="259"/>
      <c r="B225" s="258"/>
      <c r="C225" s="258"/>
      <c r="D225" s="258"/>
      <c r="E225" s="260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spans="1:26" ht="15.75" customHeight="1" x14ac:dyDescent="0.25">
      <c r="A226" s="259"/>
      <c r="B226" s="258"/>
      <c r="C226" s="258"/>
      <c r="D226" s="258"/>
      <c r="E226" s="260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spans="1:26" ht="15.75" customHeight="1" x14ac:dyDescent="0.25">
      <c r="A227" s="259"/>
      <c r="B227" s="258"/>
      <c r="C227" s="258"/>
      <c r="D227" s="258"/>
      <c r="E227" s="260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spans="1:26" ht="15.75" customHeight="1" x14ac:dyDescent="0.25">
      <c r="A228" s="259"/>
      <c r="B228" s="258"/>
      <c r="C228" s="258"/>
      <c r="D228" s="258"/>
      <c r="E228" s="260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spans="1:26" ht="15.75" customHeight="1" x14ac:dyDescent="0.25">
      <c r="A229" s="259"/>
      <c r="B229" s="258"/>
      <c r="C229" s="258"/>
      <c r="D229" s="258"/>
      <c r="E229" s="260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spans="1:26" ht="15.75" customHeight="1" x14ac:dyDescent="0.25">
      <c r="A230" s="259"/>
      <c r="B230" s="258"/>
      <c r="C230" s="258"/>
      <c r="D230" s="258"/>
      <c r="E230" s="260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spans="1:26" ht="15.75" customHeight="1" x14ac:dyDescent="0.25">
      <c r="A231" s="259"/>
      <c r="B231" s="258"/>
      <c r="C231" s="258"/>
      <c r="D231" s="258"/>
      <c r="E231" s="260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spans="1:26" ht="15.75" customHeight="1" x14ac:dyDescent="0.25">
      <c r="A232" s="259"/>
      <c r="B232" s="258"/>
      <c r="C232" s="258"/>
      <c r="D232" s="258"/>
      <c r="E232" s="260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spans="1:26" ht="15.75" customHeight="1" x14ac:dyDescent="0.25">
      <c r="A233" s="259"/>
      <c r="B233" s="258"/>
      <c r="C233" s="258"/>
      <c r="D233" s="258"/>
      <c r="E233" s="260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spans="1:26" ht="15.75" customHeight="1" x14ac:dyDescent="0.25">
      <c r="A234" s="259"/>
      <c r="B234" s="258"/>
      <c r="C234" s="258"/>
      <c r="D234" s="258"/>
      <c r="E234" s="260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spans="1:26" ht="15.75" customHeight="1" x14ac:dyDescent="0.25">
      <c r="A235" s="259"/>
      <c r="B235" s="258"/>
      <c r="C235" s="258"/>
      <c r="D235" s="258"/>
      <c r="E235" s="260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spans="1:26" ht="15.75" customHeight="1" x14ac:dyDescent="0.25">
      <c r="A236" s="259"/>
      <c r="B236" s="258"/>
      <c r="C236" s="258"/>
      <c r="D236" s="258"/>
      <c r="E236" s="260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spans="1:26" ht="15.75" customHeight="1" x14ac:dyDescent="0.25">
      <c r="A237" s="259"/>
      <c r="B237" s="258"/>
      <c r="C237" s="258"/>
      <c r="D237" s="258"/>
      <c r="E237" s="260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spans="1:26" ht="15.75" customHeight="1" x14ac:dyDescent="0.25">
      <c r="A238" s="259"/>
      <c r="B238" s="258"/>
      <c r="C238" s="258"/>
      <c r="D238" s="258"/>
      <c r="E238" s="260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spans="1:26" ht="15.75" customHeight="1" x14ac:dyDescent="0.25">
      <c r="A239" s="259"/>
      <c r="B239" s="258"/>
      <c r="C239" s="258"/>
      <c r="D239" s="258"/>
      <c r="E239" s="260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spans="1:26" ht="15.75" customHeight="1" x14ac:dyDescent="0.25">
      <c r="A240" s="259"/>
      <c r="B240" s="258"/>
      <c r="C240" s="258"/>
      <c r="D240" s="258"/>
      <c r="E240" s="260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spans="1:26" ht="15.75" customHeight="1" x14ac:dyDescent="0.25">
      <c r="A241" s="259"/>
      <c r="B241" s="258"/>
      <c r="C241" s="258"/>
      <c r="D241" s="258"/>
      <c r="E241" s="260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spans="1:26" ht="15.75" customHeight="1" x14ac:dyDescent="0.25">
      <c r="A242" s="259"/>
      <c r="B242" s="258"/>
      <c r="C242" s="258"/>
      <c r="D242" s="258"/>
      <c r="E242" s="260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spans="1:26" ht="15.75" customHeight="1" x14ac:dyDescent="0.25">
      <c r="A243" s="259"/>
      <c r="B243" s="258"/>
      <c r="C243" s="258"/>
      <c r="D243" s="258"/>
      <c r="E243" s="260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spans="1:26" ht="15.75" customHeight="1" x14ac:dyDescent="0.25">
      <c r="A244" s="259"/>
      <c r="B244" s="258"/>
      <c r="C244" s="258"/>
      <c r="D244" s="258"/>
      <c r="E244" s="260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spans="1:26" ht="15.75" customHeight="1" x14ac:dyDescent="0.25">
      <c r="A245" s="259"/>
      <c r="B245" s="258"/>
      <c r="C245" s="258"/>
      <c r="D245" s="258"/>
      <c r="E245" s="260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spans="1:26" ht="15.75" customHeight="1" x14ac:dyDescent="0.25">
      <c r="A246" s="259"/>
      <c r="B246" s="258"/>
      <c r="C246" s="258"/>
      <c r="D246" s="258"/>
      <c r="E246" s="260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spans="1:26" ht="15.75" customHeight="1" x14ac:dyDescent="0.25">
      <c r="A247" s="259"/>
      <c r="B247" s="258"/>
      <c r="C247" s="258"/>
      <c r="D247" s="258"/>
      <c r="E247" s="260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spans="1:26" ht="15.75" customHeight="1" x14ac:dyDescent="0.25">
      <c r="A248" s="259"/>
      <c r="B248" s="258"/>
      <c r="C248" s="258"/>
      <c r="D248" s="258"/>
      <c r="E248" s="260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spans="1:26" ht="15.75" customHeight="1" x14ac:dyDescent="0.25">
      <c r="A249" s="259"/>
      <c r="B249" s="258"/>
      <c r="C249" s="258"/>
      <c r="D249" s="258"/>
      <c r="E249" s="260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spans="1:26" ht="15.75" customHeight="1" x14ac:dyDescent="0.25">
      <c r="A250" s="259"/>
      <c r="B250" s="258"/>
      <c r="C250" s="258"/>
      <c r="D250" s="258"/>
      <c r="E250" s="260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spans="1:26" ht="15.75" customHeight="1" x14ac:dyDescent="0.25">
      <c r="A251" s="259"/>
      <c r="B251" s="258"/>
      <c r="C251" s="258"/>
      <c r="D251" s="258"/>
      <c r="E251" s="260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spans="1:26" ht="15.75" customHeight="1" x14ac:dyDescent="0.25">
      <c r="A252" s="259"/>
      <c r="B252" s="258"/>
      <c r="C252" s="258"/>
      <c r="D252" s="258"/>
      <c r="E252" s="260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spans="1:26" ht="15.75" customHeight="1" x14ac:dyDescent="0.25">
      <c r="A253" s="259"/>
      <c r="B253" s="258"/>
      <c r="C253" s="258"/>
      <c r="D253" s="258"/>
      <c r="E253" s="260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spans="1:26" ht="15.75" customHeight="1" x14ac:dyDescent="0.25">
      <c r="A254" s="259"/>
      <c r="B254" s="258"/>
      <c r="C254" s="258"/>
      <c r="D254" s="258"/>
      <c r="E254" s="260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spans="1:26" ht="15.75" customHeight="1" x14ac:dyDescent="0.25">
      <c r="A255" s="259"/>
      <c r="B255" s="258"/>
      <c r="C255" s="258"/>
      <c r="D255" s="258"/>
      <c r="E255" s="260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spans="1:26" ht="15.75" customHeight="1" x14ac:dyDescent="0.25">
      <c r="A256" s="259"/>
      <c r="B256" s="258"/>
      <c r="C256" s="258"/>
      <c r="D256" s="258"/>
      <c r="E256" s="260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spans="1:26" ht="15.75" customHeight="1" x14ac:dyDescent="0.25">
      <c r="A257" s="259"/>
      <c r="B257" s="258"/>
      <c r="C257" s="258"/>
      <c r="D257" s="258"/>
      <c r="E257" s="260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spans="1:26" ht="15.75" customHeight="1" x14ac:dyDescent="0.25">
      <c r="A258" s="259"/>
      <c r="B258" s="258"/>
      <c r="C258" s="258"/>
      <c r="D258" s="258"/>
      <c r="E258" s="260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spans="1:26" ht="15.75" customHeight="1" x14ac:dyDescent="0.25">
      <c r="A259" s="259"/>
      <c r="B259" s="258"/>
      <c r="C259" s="258"/>
      <c r="D259" s="258"/>
      <c r="E259" s="260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spans="1:26" ht="15.75" customHeight="1" x14ac:dyDescent="0.25">
      <c r="A260" s="259"/>
      <c r="B260" s="258"/>
      <c r="C260" s="258"/>
      <c r="D260" s="258"/>
      <c r="E260" s="26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spans="1:26" ht="15.75" customHeight="1" x14ac:dyDescent="0.25">
      <c r="A261" s="259"/>
      <c r="B261" s="258"/>
      <c r="C261" s="258"/>
      <c r="D261" s="258"/>
      <c r="E261" s="26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spans="1:26" ht="15.75" customHeight="1" x14ac:dyDescent="0.25">
      <c r="A262" s="259"/>
      <c r="B262" s="258"/>
      <c r="C262" s="258"/>
      <c r="D262" s="258"/>
      <c r="E262" s="26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spans="1:26" ht="15.75" customHeight="1" x14ac:dyDescent="0.25">
      <c r="A263" s="259"/>
      <c r="B263" s="258"/>
      <c r="C263" s="258"/>
      <c r="D263" s="258"/>
      <c r="E263" s="26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spans="1:26" ht="15.75" customHeight="1" x14ac:dyDescent="0.25">
      <c r="A264" s="259"/>
      <c r="B264" s="258"/>
      <c r="C264" s="258"/>
      <c r="D264" s="258"/>
      <c r="E264" s="26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spans="1:26" ht="15.75" customHeight="1" x14ac:dyDescent="0.25">
      <c r="A265" s="259"/>
      <c r="B265" s="258"/>
      <c r="C265" s="258"/>
      <c r="D265" s="258"/>
      <c r="E265" s="26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spans="1:26" ht="15.75" customHeight="1" x14ac:dyDescent="0.25">
      <c r="A266" s="259"/>
      <c r="B266" s="258"/>
      <c r="C266" s="258"/>
      <c r="D266" s="258"/>
      <c r="E266" s="260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spans="1:26" ht="15.75" customHeight="1" x14ac:dyDescent="0.25">
      <c r="A267" s="259"/>
      <c r="B267" s="258"/>
      <c r="C267" s="258"/>
      <c r="D267" s="258"/>
      <c r="E267" s="26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spans="1:26" ht="15.75" customHeight="1" x14ac:dyDescent="0.25">
      <c r="A268" s="259"/>
      <c r="B268" s="258"/>
      <c r="C268" s="258"/>
      <c r="D268" s="258"/>
      <c r="E268" s="26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spans="1:26" ht="15.75" customHeight="1" x14ac:dyDescent="0.25">
      <c r="A269" s="259"/>
      <c r="B269" s="258"/>
      <c r="C269" s="258"/>
      <c r="D269" s="258"/>
      <c r="E269" s="26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spans="1:26" ht="15.75" customHeight="1" x14ac:dyDescent="0.25">
      <c r="A270" s="259"/>
      <c r="B270" s="258"/>
      <c r="C270" s="258"/>
      <c r="D270" s="258"/>
      <c r="E270" s="26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spans="1:26" ht="15.75" customHeight="1" x14ac:dyDescent="0.25">
      <c r="A271" s="259"/>
      <c r="B271" s="258"/>
      <c r="C271" s="258"/>
      <c r="D271" s="258"/>
      <c r="E271" s="26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spans="1:26" ht="15.75" customHeight="1" x14ac:dyDescent="0.25">
      <c r="A272" s="259"/>
      <c r="B272" s="258"/>
      <c r="C272" s="258"/>
      <c r="D272" s="258"/>
      <c r="E272" s="26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spans="1:26" ht="15.75" customHeight="1" x14ac:dyDescent="0.25">
      <c r="A273" s="259"/>
      <c r="B273" s="258"/>
      <c r="C273" s="258"/>
      <c r="D273" s="258"/>
      <c r="E273" s="26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spans="1:26" ht="15.75" customHeight="1" x14ac:dyDescent="0.25">
      <c r="A274" s="259"/>
      <c r="B274" s="258"/>
      <c r="C274" s="258"/>
      <c r="D274" s="258"/>
      <c r="E274" s="26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spans="1:26" ht="15.75" customHeight="1" x14ac:dyDescent="0.25">
      <c r="A275" s="259"/>
      <c r="B275" s="258"/>
      <c r="C275" s="258"/>
      <c r="D275" s="258"/>
      <c r="E275" s="26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spans="1:26" ht="15.75" customHeight="1" x14ac:dyDescent="0.25">
      <c r="A276" s="259"/>
      <c r="B276" s="258"/>
      <c r="C276" s="258"/>
      <c r="D276" s="258"/>
      <c r="E276" s="26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spans="1:26" ht="15.75" customHeight="1" x14ac:dyDescent="0.25">
      <c r="A277" s="259"/>
      <c r="B277" s="258"/>
      <c r="C277" s="258"/>
      <c r="D277" s="258"/>
      <c r="E277" s="26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spans="1:26" ht="15.75" customHeight="1" x14ac:dyDescent="0.25">
      <c r="A278" s="259"/>
      <c r="B278" s="258"/>
      <c r="C278" s="258"/>
      <c r="D278" s="258"/>
      <c r="E278" s="26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spans="1:26" ht="15.75" customHeight="1" x14ac:dyDescent="0.25">
      <c r="A279" s="259"/>
      <c r="B279" s="258"/>
      <c r="C279" s="258"/>
      <c r="D279" s="258"/>
      <c r="E279" s="260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spans="1:26" ht="15.75" customHeight="1" x14ac:dyDescent="0.25">
      <c r="A280" s="259"/>
      <c r="B280" s="258"/>
      <c r="C280" s="258"/>
      <c r="D280" s="258"/>
      <c r="E280" s="26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spans="1:26" ht="15.75" customHeight="1" x14ac:dyDescent="0.25">
      <c r="A281" s="259"/>
      <c r="B281" s="258"/>
      <c r="C281" s="258"/>
      <c r="D281" s="258"/>
      <c r="E281" s="26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spans="1:26" ht="15.75" customHeight="1" x14ac:dyDescent="0.25">
      <c r="A282" s="259"/>
      <c r="B282" s="258"/>
      <c r="C282" s="258"/>
      <c r="D282" s="258"/>
      <c r="E282" s="26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spans="1:26" ht="15.75" customHeight="1" x14ac:dyDescent="0.25">
      <c r="A283" s="259"/>
      <c r="B283" s="258"/>
      <c r="C283" s="258"/>
      <c r="D283" s="258"/>
      <c r="E283" s="26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spans="1:26" ht="15.75" customHeight="1" x14ac:dyDescent="0.25">
      <c r="A284" s="259"/>
      <c r="B284" s="258"/>
      <c r="C284" s="258"/>
      <c r="D284" s="258"/>
      <c r="E284" s="26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spans="1:26" ht="15.75" customHeight="1" x14ac:dyDescent="0.25">
      <c r="A285" s="259"/>
      <c r="B285" s="258"/>
      <c r="C285" s="258"/>
      <c r="D285" s="258"/>
      <c r="E285" s="26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spans="1:26" ht="15.75" customHeight="1" x14ac:dyDescent="0.25">
      <c r="A286" s="259"/>
      <c r="B286" s="258"/>
      <c r="C286" s="258"/>
      <c r="D286" s="258"/>
      <c r="E286" s="26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spans="1:26" ht="15.75" customHeight="1" x14ac:dyDescent="0.25">
      <c r="A287" s="259"/>
      <c r="B287" s="258"/>
      <c r="C287" s="258"/>
      <c r="D287" s="258"/>
      <c r="E287" s="26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spans="1:26" ht="15.75" customHeight="1" x14ac:dyDescent="0.25">
      <c r="A288" s="259"/>
      <c r="B288" s="258"/>
      <c r="C288" s="258"/>
      <c r="D288" s="258"/>
      <c r="E288" s="26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spans="1:26" ht="15.75" customHeight="1" x14ac:dyDescent="0.25">
      <c r="A289" s="259"/>
      <c r="B289" s="258"/>
      <c r="C289" s="258"/>
      <c r="D289" s="258"/>
      <c r="E289" s="26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spans="1:26" ht="15.75" customHeight="1" x14ac:dyDescent="0.25">
      <c r="A290" s="259"/>
      <c r="B290" s="258"/>
      <c r="C290" s="258"/>
      <c r="D290" s="258"/>
      <c r="E290" s="26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spans="1:26" ht="15.75" customHeight="1" x14ac:dyDescent="0.25">
      <c r="A291" s="259"/>
      <c r="B291" s="258"/>
      <c r="C291" s="258"/>
      <c r="D291" s="258"/>
      <c r="E291" s="26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spans="1:26" ht="15.75" customHeight="1" x14ac:dyDescent="0.25">
      <c r="A292" s="259"/>
      <c r="B292" s="258"/>
      <c r="C292" s="258"/>
      <c r="D292" s="258"/>
      <c r="E292" s="260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spans="1:26" ht="15.75" customHeight="1" x14ac:dyDescent="0.25">
      <c r="A293" s="259"/>
      <c r="B293" s="258"/>
      <c r="C293" s="258"/>
      <c r="D293" s="258"/>
      <c r="E293" s="26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spans="1:26" ht="15.75" customHeight="1" x14ac:dyDescent="0.25">
      <c r="A294" s="259"/>
      <c r="B294" s="258"/>
      <c r="C294" s="258"/>
      <c r="D294" s="258"/>
      <c r="E294" s="26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spans="1:26" ht="15.75" customHeight="1" x14ac:dyDescent="0.25">
      <c r="A295" s="259"/>
      <c r="B295" s="258"/>
      <c r="C295" s="258"/>
      <c r="D295" s="258"/>
      <c r="E295" s="26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spans="1:26" ht="15.75" customHeight="1" x14ac:dyDescent="0.25">
      <c r="A296" s="259"/>
      <c r="B296" s="258"/>
      <c r="C296" s="258"/>
      <c r="D296" s="258"/>
      <c r="E296" s="26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spans="1:26" ht="15.75" customHeight="1" x14ac:dyDescent="0.25">
      <c r="A297" s="259"/>
      <c r="B297" s="258"/>
      <c r="C297" s="258"/>
      <c r="D297" s="258"/>
      <c r="E297" s="26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spans="1:26" ht="15.75" customHeight="1" x14ac:dyDescent="0.25">
      <c r="A298" s="259"/>
      <c r="B298" s="258"/>
      <c r="C298" s="258"/>
      <c r="D298" s="258"/>
      <c r="E298" s="26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spans="1:26" ht="15.75" customHeight="1" x14ac:dyDescent="0.25">
      <c r="A299" s="259"/>
      <c r="B299" s="258"/>
      <c r="C299" s="258"/>
      <c r="D299" s="258"/>
      <c r="E299" s="26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spans="1:26" ht="15.75" customHeight="1" x14ac:dyDescent="0.25">
      <c r="A300" s="259"/>
      <c r="B300" s="258"/>
      <c r="C300" s="258"/>
      <c r="D300" s="258"/>
      <c r="E300" s="26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spans="1:26" ht="15.75" customHeight="1" x14ac:dyDescent="0.25">
      <c r="A301" s="259"/>
      <c r="B301" s="258"/>
      <c r="C301" s="258"/>
      <c r="D301" s="258"/>
      <c r="E301" s="26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spans="1:26" ht="15.75" customHeight="1" x14ac:dyDescent="0.25">
      <c r="A302" s="259"/>
      <c r="B302" s="258"/>
      <c r="C302" s="258"/>
      <c r="D302" s="258"/>
      <c r="E302" s="26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spans="1:26" ht="15.75" customHeight="1" x14ac:dyDescent="0.25">
      <c r="A303" s="259"/>
      <c r="B303" s="258"/>
      <c r="C303" s="258"/>
      <c r="D303" s="258"/>
      <c r="E303" s="26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spans="1:26" ht="15.75" customHeight="1" x14ac:dyDescent="0.25">
      <c r="A304" s="259"/>
      <c r="B304" s="258"/>
      <c r="C304" s="258"/>
      <c r="D304" s="258"/>
      <c r="E304" s="26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spans="1:26" ht="15.75" customHeight="1" x14ac:dyDescent="0.25">
      <c r="A305" s="259"/>
      <c r="B305" s="258"/>
      <c r="C305" s="258"/>
      <c r="D305" s="258"/>
      <c r="E305" s="260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spans="1:26" ht="15.75" customHeight="1" x14ac:dyDescent="0.25">
      <c r="A306" s="259"/>
      <c r="B306" s="258"/>
      <c r="C306" s="258"/>
      <c r="D306" s="258"/>
      <c r="E306" s="26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spans="1:26" ht="15.75" customHeight="1" x14ac:dyDescent="0.25">
      <c r="A307" s="259"/>
      <c r="B307" s="258"/>
      <c r="C307" s="258"/>
      <c r="D307" s="258"/>
      <c r="E307" s="26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spans="1:26" ht="15.75" customHeight="1" x14ac:dyDescent="0.25">
      <c r="A308" s="259"/>
      <c r="B308" s="258"/>
      <c r="C308" s="258"/>
      <c r="D308" s="258"/>
      <c r="E308" s="26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spans="1:26" ht="15.75" customHeight="1" x14ac:dyDescent="0.25">
      <c r="A309" s="259"/>
      <c r="B309" s="258"/>
      <c r="C309" s="258"/>
      <c r="D309" s="258"/>
      <c r="E309" s="26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spans="1:26" ht="15.75" customHeight="1" x14ac:dyDescent="0.25">
      <c r="A310" s="259"/>
      <c r="B310" s="258"/>
      <c r="C310" s="258"/>
      <c r="D310" s="258"/>
      <c r="E310" s="26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spans="1:26" ht="15.75" customHeight="1" x14ac:dyDescent="0.25">
      <c r="A311" s="259"/>
      <c r="B311" s="258"/>
      <c r="C311" s="258"/>
      <c r="D311" s="258"/>
      <c r="E311" s="26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spans="1:26" ht="15.75" customHeight="1" x14ac:dyDescent="0.25">
      <c r="A312" s="259"/>
      <c r="B312" s="258"/>
      <c r="C312" s="258"/>
      <c r="D312" s="258"/>
      <c r="E312" s="26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spans="1:26" ht="15.75" customHeight="1" x14ac:dyDescent="0.25">
      <c r="A313" s="259"/>
      <c r="B313" s="258"/>
      <c r="C313" s="258"/>
      <c r="D313" s="258"/>
      <c r="E313" s="26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spans="1:26" ht="15.75" customHeight="1" x14ac:dyDescent="0.25">
      <c r="A314" s="259"/>
      <c r="B314" s="258"/>
      <c r="C314" s="258"/>
      <c r="D314" s="258"/>
      <c r="E314" s="26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spans="1:26" ht="15.75" customHeight="1" x14ac:dyDescent="0.25">
      <c r="A315" s="259"/>
      <c r="B315" s="258"/>
      <c r="C315" s="258"/>
      <c r="D315" s="258"/>
      <c r="E315" s="26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spans="1:26" ht="15.75" customHeight="1" x14ac:dyDescent="0.25">
      <c r="A316" s="259"/>
      <c r="B316" s="258"/>
      <c r="C316" s="258"/>
      <c r="D316" s="258"/>
      <c r="E316" s="26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spans="1:26" ht="15.75" customHeight="1" x14ac:dyDescent="0.25">
      <c r="A317" s="259"/>
      <c r="B317" s="258"/>
      <c r="C317" s="258"/>
      <c r="D317" s="258"/>
      <c r="E317" s="26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spans="1:26" ht="15.75" customHeight="1" x14ac:dyDescent="0.25">
      <c r="A318" s="259"/>
      <c r="B318" s="258"/>
      <c r="C318" s="258"/>
      <c r="D318" s="258"/>
      <c r="E318" s="260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6" ht="15.75" customHeight="1" x14ac:dyDescent="0.25">
      <c r="A319" s="259"/>
      <c r="B319" s="258"/>
      <c r="C319" s="258"/>
      <c r="D319" s="258"/>
      <c r="E319" s="26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spans="1:26" ht="15.75" customHeight="1" x14ac:dyDescent="0.25">
      <c r="A320" s="259"/>
      <c r="B320" s="258"/>
      <c r="C320" s="258"/>
      <c r="D320" s="258"/>
      <c r="E320" s="26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spans="1:26" ht="15.75" customHeight="1" x14ac:dyDescent="0.25">
      <c r="A321" s="259"/>
      <c r="B321" s="258"/>
      <c r="C321" s="258"/>
      <c r="D321" s="258"/>
      <c r="E321" s="26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spans="1:26" ht="15.75" customHeight="1" x14ac:dyDescent="0.25">
      <c r="A322" s="259"/>
      <c r="B322" s="258"/>
      <c r="C322" s="258"/>
      <c r="D322" s="258"/>
      <c r="E322" s="26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spans="1:26" ht="15.75" customHeight="1" x14ac:dyDescent="0.25">
      <c r="A323" s="259"/>
      <c r="B323" s="258"/>
      <c r="C323" s="258"/>
      <c r="D323" s="258"/>
      <c r="E323" s="26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spans="1:26" ht="15.75" customHeight="1" x14ac:dyDescent="0.25">
      <c r="A324" s="259"/>
      <c r="B324" s="258"/>
      <c r="C324" s="258"/>
      <c r="D324" s="258"/>
      <c r="E324" s="26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spans="1:26" ht="15.75" customHeight="1" x14ac:dyDescent="0.25">
      <c r="A325" s="259"/>
      <c r="B325" s="258"/>
      <c r="C325" s="258"/>
      <c r="D325" s="258"/>
      <c r="E325" s="26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spans="1:26" ht="15.75" customHeight="1" x14ac:dyDescent="0.25">
      <c r="A326" s="259"/>
      <c r="B326" s="258"/>
      <c r="C326" s="258"/>
      <c r="D326" s="258"/>
      <c r="E326" s="26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spans="1:26" ht="15.75" customHeight="1" x14ac:dyDescent="0.25">
      <c r="A327" s="259"/>
      <c r="B327" s="258"/>
      <c r="C327" s="258"/>
      <c r="D327" s="258"/>
      <c r="E327" s="26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spans="1:26" ht="15.75" customHeight="1" x14ac:dyDescent="0.25">
      <c r="A328" s="259"/>
      <c r="B328" s="258"/>
      <c r="C328" s="258"/>
      <c r="D328" s="258"/>
      <c r="E328" s="26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spans="1:26" ht="15.75" customHeight="1" x14ac:dyDescent="0.25">
      <c r="A329" s="259"/>
      <c r="B329" s="258"/>
      <c r="C329" s="258"/>
      <c r="D329" s="258"/>
      <c r="E329" s="26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spans="1:26" ht="15.75" customHeight="1" x14ac:dyDescent="0.25">
      <c r="A330" s="259"/>
      <c r="B330" s="258"/>
      <c r="C330" s="258"/>
      <c r="D330" s="258"/>
      <c r="E330" s="26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spans="1:26" ht="15.75" customHeight="1" x14ac:dyDescent="0.25">
      <c r="A331" s="259"/>
      <c r="B331" s="258"/>
      <c r="C331" s="258"/>
      <c r="D331" s="258"/>
      <c r="E331" s="260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spans="1:26" ht="15.75" customHeight="1" x14ac:dyDescent="0.25">
      <c r="A332" s="259"/>
      <c r="B332" s="258"/>
      <c r="C332" s="258"/>
      <c r="D332" s="258"/>
      <c r="E332" s="26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spans="1:26" ht="15.75" customHeight="1" x14ac:dyDescent="0.25">
      <c r="A333" s="259"/>
      <c r="B333" s="258"/>
      <c r="C333" s="258"/>
      <c r="D333" s="258"/>
      <c r="E333" s="26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spans="1:26" ht="15.75" customHeight="1" x14ac:dyDescent="0.25">
      <c r="A334" s="259"/>
      <c r="B334" s="258"/>
      <c r="C334" s="258"/>
      <c r="D334" s="258"/>
      <c r="E334" s="26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spans="1:26" ht="15.75" customHeight="1" x14ac:dyDescent="0.25">
      <c r="A335" s="259"/>
      <c r="B335" s="258"/>
      <c r="C335" s="258"/>
      <c r="D335" s="258"/>
      <c r="E335" s="26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spans="1:26" ht="15.75" customHeight="1" x14ac:dyDescent="0.25">
      <c r="A336" s="259"/>
      <c r="B336" s="258"/>
      <c r="C336" s="258"/>
      <c r="D336" s="258"/>
      <c r="E336" s="26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spans="1:26" ht="15.75" customHeight="1" x14ac:dyDescent="0.25">
      <c r="A337" s="259"/>
      <c r="B337" s="258"/>
      <c r="C337" s="258"/>
      <c r="D337" s="258"/>
      <c r="E337" s="26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spans="1:26" ht="15.75" customHeight="1" x14ac:dyDescent="0.25">
      <c r="A338" s="259"/>
      <c r="B338" s="258"/>
      <c r="C338" s="258"/>
      <c r="D338" s="258"/>
      <c r="E338" s="26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spans="1:26" ht="15.75" customHeight="1" x14ac:dyDescent="0.25">
      <c r="A339" s="259"/>
      <c r="B339" s="258"/>
      <c r="C339" s="258"/>
      <c r="D339" s="258"/>
      <c r="E339" s="26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spans="1:26" ht="15.75" customHeight="1" x14ac:dyDescent="0.25">
      <c r="A340" s="259"/>
      <c r="B340" s="258"/>
      <c r="C340" s="258"/>
      <c r="D340" s="258"/>
      <c r="E340" s="26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spans="1:26" ht="15.75" customHeight="1" x14ac:dyDescent="0.25">
      <c r="A341" s="259"/>
      <c r="B341" s="258"/>
      <c r="C341" s="258"/>
      <c r="D341" s="258"/>
      <c r="E341" s="26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spans="1:26" ht="15.75" customHeight="1" x14ac:dyDescent="0.25">
      <c r="A342" s="259"/>
      <c r="B342" s="258"/>
      <c r="C342" s="258"/>
      <c r="D342" s="258"/>
      <c r="E342" s="26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spans="1:26" ht="15.75" customHeight="1" x14ac:dyDescent="0.25">
      <c r="A343" s="259"/>
      <c r="B343" s="258"/>
      <c r="C343" s="258"/>
      <c r="D343" s="258"/>
      <c r="E343" s="26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spans="1:26" ht="15.75" customHeight="1" x14ac:dyDescent="0.25">
      <c r="A344" s="259"/>
      <c r="B344" s="258"/>
      <c r="C344" s="258"/>
      <c r="D344" s="258"/>
      <c r="E344" s="260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spans="1:26" ht="15.75" customHeight="1" x14ac:dyDescent="0.25">
      <c r="A345" s="259"/>
      <c r="B345" s="258"/>
      <c r="C345" s="258"/>
      <c r="D345" s="258"/>
      <c r="E345" s="26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spans="1:26" ht="15.75" customHeight="1" x14ac:dyDescent="0.25">
      <c r="A346" s="259"/>
      <c r="B346" s="258"/>
      <c r="C346" s="258"/>
      <c r="D346" s="258"/>
      <c r="E346" s="26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6" ht="15.75" customHeight="1" x14ac:dyDescent="0.25">
      <c r="A347" s="259"/>
      <c r="B347" s="258"/>
      <c r="C347" s="258"/>
      <c r="D347" s="258"/>
      <c r="E347" s="26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spans="1:26" ht="15.75" customHeight="1" x14ac:dyDescent="0.25">
      <c r="A348" s="259"/>
      <c r="B348" s="258"/>
      <c r="C348" s="258"/>
      <c r="D348" s="258"/>
      <c r="E348" s="26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spans="1:26" ht="15.75" customHeight="1" x14ac:dyDescent="0.25">
      <c r="A349" s="259"/>
      <c r="B349" s="258"/>
      <c r="C349" s="258"/>
      <c r="D349" s="258"/>
      <c r="E349" s="26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spans="1:26" ht="15.75" customHeight="1" x14ac:dyDescent="0.25">
      <c r="A350" s="259"/>
      <c r="B350" s="258"/>
      <c r="C350" s="258"/>
      <c r="D350" s="258"/>
      <c r="E350" s="26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spans="1:26" ht="15.75" customHeight="1" x14ac:dyDescent="0.25">
      <c r="A351" s="259"/>
      <c r="B351" s="258"/>
      <c r="C351" s="258"/>
      <c r="D351" s="258"/>
      <c r="E351" s="26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spans="1:26" ht="15.75" customHeight="1" x14ac:dyDescent="0.25">
      <c r="A352" s="259"/>
      <c r="B352" s="258"/>
      <c r="C352" s="258"/>
      <c r="D352" s="258"/>
      <c r="E352" s="26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spans="1:26" ht="15.75" customHeight="1" x14ac:dyDescent="0.25">
      <c r="A353" s="259"/>
      <c r="B353" s="258"/>
      <c r="C353" s="258"/>
      <c r="D353" s="258"/>
      <c r="E353" s="26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spans="1:26" ht="15.75" customHeight="1" x14ac:dyDescent="0.25">
      <c r="A354" s="259"/>
      <c r="B354" s="258"/>
      <c r="C354" s="258"/>
      <c r="D354" s="258"/>
      <c r="E354" s="26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spans="1:26" ht="15.75" customHeight="1" x14ac:dyDescent="0.25">
      <c r="A355" s="259"/>
      <c r="B355" s="258"/>
      <c r="C355" s="258"/>
      <c r="D355" s="258"/>
      <c r="E355" s="26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spans="1:26" ht="15.75" customHeight="1" x14ac:dyDescent="0.25">
      <c r="A356" s="259"/>
      <c r="B356" s="258"/>
      <c r="C356" s="258"/>
      <c r="D356" s="258"/>
      <c r="E356" s="26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spans="1:26" ht="15.75" customHeight="1" x14ac:dyDescent="0.25">
      <c r="A357" s="259"/>
      <c r="B357" s="258"/>
      <c r="C357" s="258"/>
      <c r="D357" s="258"/>
      <c r="E357" s="260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spans="1:26" ht="15.75" customHeight="1" x14ac:dyDescent="0.25">
      <c r="A358" s="259"/>
      <c r="B358" s="258"/>
      <c r="C358" s="258"/>
      <c r="D358" s="258"/>
      <c r="E358" s="260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spans="1:26" ht="15.75" customHeight="1" x14ac:dyDescent="0.25">
      <c r="A359" s="259"/>
      <c r="B359" s="258"/>
      <c r="C359" s="258"/>
      <c r="D359" s="258"/>
      <c r="E359" s="260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spans="1:26" ht="15.75" customHeight="1" x14ac:dyDescent="0.25">
      <c r="A360" s="259"/>
      <c r="B360" s="258"/>
      <c r="C360" s="258"/>
      <c r="D360" s="258"/>
      <c r="E360" s="260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spans="1:26" ht="15.75" customHeight="1" x14ac:dyDescent="0.25">
      <c r="A361" s="259"/>
      <c r="B361" s="258"/>
      <c r="C361" s="258"/>
      <c r="D361" s="258"/>
      <c r="E361" s="260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spans="1:26" ht="15.75" customHeight="1" x14ac:dyDescent="0.25">
      <c r="A362" s="259"/>
      <c r="B362" s="258"/>
      <c r="C362" s="258"/>
      <c r="D362" s="258"/>
      <c r="E362" s="260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spans="1:26" ht="15.75" customHeight="1" x14ac:dyDescent="0.25">
      <c r="A363" s="259"/>
      <c r="B363" s="258"/>
      <c r="C363" s="258"/>
      <c r="D363" s="258"/>
      <c r="E363" s="260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spans="1:26" ht="15.75" customHeight="1" x14ac:dyDescent="0.25">
      <c r="A364" s="259"/>
      <c r="B364" s="258"/>
      <c r="C364" s="258"/>
      <c r="D364" s="258"/>
      <c r="E364" s="260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spans="1:26" ht="15.75" customHeight="1" x14ac:dyDescent="0.25">
      <c r="A365" s="259"/>
      <c r="B365" s="258"/>
      <c r="C365" s="258"/>
      <c r="D365" s="258"/>
      <c r="E365" s="260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6" ht="15.75" customHeight="1" x14ac:dyDescent="0.25">
      <c r="A366" s="259"/>
      <c r="B366" s="258"/>
      <c r="C366" s="258"/>
      <c r="D366" s="258"/>
      <c r="E366" s="260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spans="1:26" ht="15.75" customHeight="1" x14ac:dyDescent="0.25">
      <c r="A367" s="259"/>
      <c r="B367" s="258"/>
      <c r="C367" s="258"/>
      <c r="D367" s="258"/>
      <c r="E367" s="260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spans="1:26" ht="15.75" customHeight="1" x14ac:dyDescent="0.25">
      <c r="A368" s="259"/>
      <c r="B368" s="258"/>
      <c r="C368" s="258"/>
      <c r="D368" s="258"/>
      <c r="E368" s="260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spans="1:26" ht="15.75" customHeight="1" x14ac:dyDescent="0.25">
      <c r="A369" s="259"/>
      <c r="B369" s="258"/>
      <c r="C369" s="258"/>
      <c r="D369" s="258"/>
      <c r="E369" s="260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spans="1:26" ht="15.75" customHeight="1" x14ac:dyDescent="0.25">
      <c r="A370" s="259"/>
      <c r="B370" s="258"/>
      <c r="C370" s="258"/>
      <c r="D370" s="258"/>
      <c r="E370" s="260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spans="1:26" ht="15.75" customHeight="1" x14ac:dyDescent="0.25">
      <c r="A371" s="259"/>
      <c r="B371" s="258"/>
      <c r="C371" s="258"/>
      <c r="D371" s="258"/>
      <c r="E371" s="260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spans="1:26" ht="15.75" customHeight="1" x14ac:dyDescent="0.25">
      <c r="A372" s="259"/>
      <c r="B372" s="258"/>
      <c r="C372" s="258"/>
      <c r="D372" s="258"/>
      <c r="E372" s="260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spans="1:26" ht="15.75" customHeight="1" x14ac:dyDescent="0.25">
      <c r="A373" s="259"/>
      <c r="B373" s="258"/>
      <c r="C373" s="258"/>
      <c r="D373" s="258"/>
      <c r="E373" s="260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spans="1:26" ht="15.75" customHeight="1" x14ac:dyDescent="0.25">
      <c r="A374" s="259"/>
      <c r="B374" s="258"/>
      <c r="C374" s="258"/>
      <c r="D374" s="258"/>
      <c r="E374" s="260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spans="1:26" ht="15.75" customHeight="1" x14ac:dyDescent="0.25">
      <c r="A375" s="259"/>
      <c r="B375" s="258"/>
      <c r="C375" s="258"/>
      <c r="D375" s="258"/>
      <c r="E375" s="260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spans="1:26" ht="15.75" customHeight="1" x14ac:dyDescent="0.25">
      <c r="A376" s="259"/>
      <c r="B376" s="258"/>
      <c r="C376" s="258"/>
      <c r="D376" s="258"/>
      <c r="E376" s="260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spans="1:26" ht="15.75" customHeight="1" x14ac:dyDescent="0.25">
      <c r="A377" s="259"/>
      <c r="B377" s="258"/>
      <c r="C377" s="258"/>
      <c r="D377" s="258"/>
      <c r="E377" s="260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spans="1:26" ht="15.75" customHeight="1" x14ac:dyDescent="0.25">
      <c r="A378" s="259"/>
      <c r="B378" s="258"/>
      <c r="C378" s="258"/>
      <c r="D378" s="258"/>
      <c r="E378" s="260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spans="1:26" ht="15.75" customHeight="1" x14ac:dyDescent="0.25">
      <c r="A379" s="259"/>
      <c r="B379" s="258"/>
      <c r="C379" s="258"/>
      <c r="D379" s="258"/>
      <c r="E379" s="260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6" ht="15.75" customHeight="1" x14ac:dyDescent="0.25">
      <c r="A380" s="259"/>
      <c r="B380" s="258"/>
      <c r="C380" s="258"/>
      <c r="D380" s="258"/>
      <c r="E380" s="260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spans="1:26" ht="15.75" customHeight="1" x14ac:dyDescent="0.25">
      <c r="A381" s="259"/>
      <c r="B381" s="258"/>
      <c r="C381" s="258"/>
      <c r="D381" s="258"/>
      <c r="E381" s="260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spans="1:26" ht="15.75" customHeight="1" x14ac:dyDescent="0.25">
      <c r="A382" s="259"/>
      <c r="B382" s="258"/>
      <c r="C382" s="258"/>
      <c r="D382" s="258"/>
      <c r="E382" s="260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spans="1:26" ht="15.75" customHeight="1" x14ac:dyDescent="0.25">
      <c r="A383" s="259"/>
      <c r="B383" s="258"/>
      <c r="C383" s="258"/>
      <c r="D383" s="258"/>
      <c r="E383" s="260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spans="1:26" ht="15.75" customHeight="1" x14ac:dyDescent="0.25">
      <c r="A384" s="259"/>
      <c r="B384" s="258"/>
      <c r="C384" s="258"/>
      <c r="D384" s="258"/>
      <c r="E384" s="260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spans="1:26" ht="15.75" customHeight="1" x14ac:dyDescent="0.25">
      <c r="A385" s="259"/>
      <c r="B385" s="258"/>
      <c r="C385" s="258"/>
      <c r="D385" s="258"/>
      <c r="E385" s="260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spans="1:26" ht="15.75" customHeight="1" x14ac:dyDescent="0.25">
      <c r="A386" s="259"/>
      <c r="B386" s="258"/>
      <c r="C386" s="258"/>
      <c r="D386" s="258"/>
      <c r="E386" s="260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spans="1:26" ht="15.75" customHeight="1" x14ac:dyDescent="0.25">
      <c r="A387" s="259"/>
      <c r="B387" s="258"/>
      <c r="C387" s="258"/>
      <c r="D387" s="258"/>
      <c r="E387" s="260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spans="1:26" ht="15.75" customHeight="1" x14ac:dyDescent="0.25">
      <c r="A388" s="259"/>
      <c r="B388" s="258"/>
      <c r="C388" s="258"/>
      <c r="D388" s="258"/>
      <c r="E388" s="260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spans="1:26" ht="15.75" customHeight="1" x14ac:dyDescent="0.25">
      <c r="A389" s="259"/>
      <c r="B389" s="258"/>
      <c r="C389" s="258"/>
      <c r="D389" s="258"/>
      <c r="E389" s="260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spans="1:26" ht="15.75" customHeight="1" x14ac:dyDescent="0.25">
      <c r="A390" s="259"/>
      <c r="B390" s="258"/>
      <c r="C390" s="258"/>
      <c r="D390" s="258"/>
      <c r="E390" s="260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spans="1:26" ht="15.75" customHeight="1" x14ac:dyDescent="0.25">
      <c r="A391" s="259"/>
      <c r="B391" s="258"/>
      <c r="C391" s="258"/>
      <c r="D391" s="258"/>
      <c r="E391" s="260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spans="1:26" ht="15.75" customHeight="1" x14ac:dyDescent="0.25">
      <c r="A392" s="259"/>
      <c r="B392" s="258"/>
      <c r="C392" s="258"/>
      <c r="D392" s="258"/>
      <c r="E392" s="260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spans="1:26" ht="15.75" customHeight="1" x14ac:dyDescent="0.25">
      <c r="A393" s="259"/>
      <c r="B393" s="258"/>
      <c r="C393" s="258"/>
      <c r="D393" s="258"/>
      <c r="E393" s="260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spans="1:26" ht="15.75" customHeight="1" x14ac:dyDescent="0.25">
      <c r="A394" s="259"/>
      <c r="B394" s="258"/>
      <c r="C394" s="258"/>
      <c r="D394" s="258"/>
      <c r="E394" s="260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spans="1:26" ht="15.75" customHeight="1" x14ac:dyDescent="0.25">
      <c r="A395" s="259"/>
      <c r="B395" s="258"/>
      <c r="C395" s="258"/>
      <c r="D395" s="258"/>
      <c r="E395" s="260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spans="1:26" ht="15.75" customHeight="1" x14ac:dyDescent="0.25">
      <c r="A396" s="259"/>
      <c r="B396" s="258"/>
      <c r="C396" s="258"/>
      <c r="D396" s="258"/>
      <c r="E396" s="260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spans="1:26" ht="15.75" customHeight="1" x14ac:dyDescent="0.25">
      <c r="A397" s="259"/>
      <c r="B397" s="258"/>
      <c r="C397" s="258"/>
      <c r="D397" s="258"/>
      <c r="E397" s="260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spans="1:26" ht="15.75" customHeight="1" x14ac:dyDescent="0.25">
      <c r="A398" s="259"/>
      <c r="B398" s="258"/>
      <c r="C398" s="258"/>
      <c r="D398" s="258"/>
      <c r="E398" s="260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spans="1:26" ht="15.75" customHeight="1" x14ac:dyDescent="0.25">
      <c r="A399" s="259"/>
      <c r="B399" s="258"/>
      <c r="C399" s="258"/>
      <c r="D399" s="258"/>
      <c r="E399" s="260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spans="1:26" ht="15.75" customHeight="1" x14ac:dyDescent="0.25">
      <c r="A400" s="259"/>
      <c r="B400" s="258"/>
      <c r="C400" s="258"/>
      <c r="D400" s="258"/>
      <c r="E400" s="260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spans="1:26" ht="15.75" customHeight="1" x14ac:dyDescent="0.25">
      <c r="A401" s="259"/>
      <c r="B401" s="258"/>
      <c r="C401" s="258"/>
      <c r="D401" s="258"/>
      <c r="E401" s="260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spans="1:26" ht="15.75" customHeight="1" x14ac:dyDescent="0.25">
      <c r="A402" s="259"/>
      <c r="B402" s="258"/>
      <c r="C402" s="258"/>
      <c r="D402" s="258"/>
      <c r="E402" s="260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spans="1:26" ht="15.75" customHeight="1" x14ac:dyDescent="0.25">
      <c r="A403" s="259"/>
      <c r="B403" s="258"/>
      <c r="C403" s="258"/>
      <c r="D403" s="258"/>
      <c r="E403" s="260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spans="1:26" ht="15.75" customHeight="1" x14ac:dyDescent="0.25">
      <c r="A404" s="259"/>
      <c r="B404" s="258"/>
      <c r="C404" s="258"/>
      <c r="D404" s="258"/>
      <c r="E404" s="260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spans="1:26" ht="15.75" customHeight="1" x14ac:dyDescent="0.25">
      <c r="A405" s="259"/>
      <c r="B405" s="258"/>
      <c r="C405" s="258"/>
      <c r="D405" s="258"/>
      <c r="E405" s="260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spans="1:26" ht="15.75" customHeight="1" x14ac:dyDescent="0.25">
      <c r="A406" s="259"/>
      <c r="B406" s="258"/>
      <c r="C406" s="258"/>
      <c r="D406" s="258"/>
      <c r="E406" s="260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spans="1:26" ht="15.75" customHeight="1" x14ac:dyDescent="0.25">
      <c r="A407" s="259"/>
      <c r="B407" s="258"/>
      <c r="C407" s="258"/>
      <c r="D407" s="258"/>
      <c r="E407" s="260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spans="1:26" ht="15.75" customHeight="1" x14ac:dyDescent="0.25">
      <c r="A408" s="259"/>
      <c r="B408" s="258"/>
      <c r="C408" s="258"/>
      <c r="D408" s="258"/>
      <c r="E408" s="260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spans="1:26" ht="15.75" customHeight="1" x14ac:dyDescent="0.25">
      <c r="A409" s="259"/>
      <c r="B409" s="258"/>
      <c r="C409" s="258"/>
      <c r="D409" s="258"/>
      <c r="E409" s="260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spans="1:26" ht="15.75" customHeight="1" x14ac:dyDescent="0.25">
      <c r="A410" s="259"/>
      <c r="B410" s="258"/>
      <c r="C410" s="258"/>
      <c r="D410" s="258"/>
      <c r="E410" s="260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spans="1:26" ht="15.75" customHeight="1" x14ac:dyDescent="0.25">
      <c r="A411" s="259"/>
      <c r="B411" s="258"/>
      <c r="C411" s="258"/>
      <c r="D411" s="258"/>
      <c r="E411" s="260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spans="1:26" ht="15.75" customHeight="1" x14ac:dyDescent="0.25">
      <c r="A412" s="259"/>
      <c r="B412" s="258"/>
      <c r="C412" s="258"/>
      <c r="D412" s="258"/>
      <c r="E412" s="260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spans="1:26" ht="15.75" customHeight="1" x14ac:dyDescent="0.25">
      <c r="A413" s="259"/>
      <c r="B413" s="258"/>
      <c r="C413" s="258"/>
      <c r="D413" s="258"/>
      <c r="E413" s="260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spans="1:26" ht="15.75" customHeight="1" x14ac:dyDescent="0.25">
      <c r="A414" s="259"/>
      <c r="B414" s="258"/>
      <c r="C414" s="258"/>
      <c r="D414" s="258"/>
      <c r="E414" s="260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spans="1:26" ht="15.75" customHeight="1" x14ac:dyDescent="0.25">
      <c r="A415" s="259"/>
      <c r="B415" s="258"/>
      <c r="C415" s="258"/>
      <c r="D415" s="258"/>
      <c r="E415" s="260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spans="1:26" ht="15.75" customHeight="1" x14ac:dyDescent="0.25">
      <c r="A416" s="259"/>
      <c r="B416" s="258"/>
      <c r="C416" s="258"/>
      <c r="D416" s="258"/>
      <c r="E416" s="260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spans="1:26" ht="15.75" customHeight="1" x14ac:dyDescent="0.25">
      <c r="A417" s="259"/>
      <c r="B417" s="258"/>
      <c r="C417" s="258"/>
      <c r="D417" s="258"/>
      <c r="E417" s="260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spans="1:26" ht="15.75" customHeight="1" x14ac:dyDescent="0.25">
      <c r="A418" s="259"/>
      <c r="B418" s="258"/>
      <c r="C418" s="258"/>
      <c r="D418" s="258"/>
      <c r="E418" s="260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spans="1:26" ht="15.75" customHeight="1" x14ac:dyDescent="0.25">
      <c r="A419" s="259"/>
      <c r="B419" s="258"/>
      <c r="C419" s="258"/>
      <c r="D419" s="258"/>
      <c r="E419" s="260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6" ht="15.75" customHeight="1" x14ac:dyDescent="0.25">
      <c r="A420" s="259"/>
      <c r="B420" s="258"/>
      <c r="C420" s="258"/>
      <c r="D420" s="258"/>
      <c r="E420" s="260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spans="1:26" ht="15.75" customHeight="1" x14ac:dyDescent="0.25">
      <c r="A421" s="259"/>
      <c r="B421" s="258"/>
      <c r="C421" s="258"/>
      <c r="D421" s="258"/>
      <c r="E421" s="260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spans="1:26" ht="15.75" customHeight="1" x14ac:dyDescent="0.25">
      <c r="A422" s="259"/>
      <c r="B422" s="258"/>
      <c r="C422" s="258"/>
      <c r="D422" s="258"/>
      <c r="E422" s="260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spans="1:26" ht="15.75" customHeight="1" x14ac:dyDescent="0.25">
      <c r="A423" s="259"/>
      <c r="B423" s="258"/>
      <c r="C423" s="258"/>
      <c r="D423" s="258"/>
      <c r="E423" s="260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spans="1:26" ht="15.75" customHeight="1" x14ac:dyDescent="0.25">
      <c r="A424" s="259"/>
      <c r="B424" s="258"/>
      <c r="C424" s="258"/>
      <c r="D424" s="258"/>
      <c r="E424" s="260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spans="1:26" ht="15.75" customHeight="1" x14ac:dyDescent="0.25">
      <c r="A425" s="259"/>
      <c r="B425" s="258"/>
      <c r="C425" s="258"/>
      <c r="D425" s="258"/>
      <c r="E425" s="260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spans="1:26" ht="15.75" customHeight="1" x14ac:dyDescent="0.25">
      <c r="A426" s="259"/>
      <c r="B426" s="258"/>
      <c r="C426" s="258"/>
      <c r="D426" s="258"/>
      <c r="E426" s="260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spans="1:26" ht="15.75" customHeight="1" x14ac:dyDescent="0.25">
      <c r="A427" s="259"/>
      <c r="B427" s="258"/>
      <c r="C427" s="258"/>
      <c r="D427" s="258"/>
      <c r="E427" s="260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spans="1:26" ht="15.75" customHeight="1" x14ac:dyDescent="0.25">
      <c r="A428" s="259"/>
      <c r="B428" s="258"/>
      <c r="C428" s="258"/>
      <c r="D428" s="258"/>
      <c r="E428" s="260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spans="1:26" ht="15.75" customHeight="1" x14ac:dyDescent="0.25">
      <c r="A429" s="259"/>
      <c r="B429" s="258"/>
      <c r="C429" s="258"/>
      <c r="D429" s="258"/>
      <c r="E429" s="260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spans="1:26" ht="15.75" customHeight="1" x14ac:dyDescent="0.25">
      <c r="A430" s="259"/>
      <c r="B430" s="258"/>
      <c r="C430" s="258"/>
      <c r="D430" s="258"/>
      <c r="E430" s="260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6" ht="15.75" customHeight="1" x14ac:dyDescent="0.25">
      <c r="A431" s="259"/>
      <c r="B431" s="258"/>
      <c r="C431" s="258"/>
      <c r="D431" s="258"/>
      <c r="E431" s="260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spans="1:26" ht="15.75" customHeight="1" x14ac:dyDescent="0.25">
      <c r="A432" s="259"/>
      <c r="B432" s="258"/>
      <c r="C432" s="258"/>
      <c r="D432" s="258"/>
      <c r="E432" s="260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spans="1:26" ht="15.75" customHeight="1" x14ac:dyDescent="0.25">
      <c r="A433" s="259"/>
      <c r="B433" s="258"/>
      <c r="C433" s="258"/>
      <c r="D433" s="258"/>
      <c r="E433" s="260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spans="1:26" ht="15.75" customHeight="1" x14ac:dyDescent="0.25">
      <c r="A434" s="259"/>
      <c r="B434" s="258"/>
      <c r="C434" s="258"/>
      <c r="D434" s="258"/>
      <c r="E434" s="260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spans="1:26" ht="15.75" customHeight="1" x14ac:dyDescent="0.25">
      <c r="A435" s="259"/>
      <c r="B435" s="258"/>
      <c r="C435" s="258"/>
      <c r="D435" s="258"/>
      <c r="E435" s="260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spans="1:26" ht="15.75" customHeight="1" x14ac:dyDescent="0.25">
      <c r="A436" s="259"/>
      <c r="B436" s="258"/>
      <c r="C436" s="258"/>
      <c r="D436" s="258"/>
      <c r="E436" s="260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spans="1:26" ht="15.75" customHeight="1" x14ac:dyDescent="0.25">
      <c r="A437" s="259"/>
      <c r="B437" s="258"/>
      <c r="C437" s="258"/>
      <c r="D437" s="258"/>
      <c r="E437" s="260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spans="1:26" ht="15.75" customHeight="1" x14ac:dyDescent="0.25">
      <c r="A438" s="259"/>
      <c r="B438" s="258"/>
      <c r="C438" s="258"/>
      <c r="D438" s="258"/>
      <c r="E438" s="260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spans="1:26" ht="15.75" customHeight="1" x14ac:dyDescent="0.25">
      <c r="A439" s="259"/>
      <c r="B439" s="258"/>
      <c r="C439" s="258"/>
      <c r="D439" s="258"/>
      <c r="E439" s="260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spans="1:26" ht="15.75" customHeight="1" x14ac:dyDescent="0.25">
      <c r="A440" s="259"/>
      <c r="B440" s="258"/>
      <c r="C440" s="258"/>
      <c r="D440" s="258"/>
      <c r="E440" s="260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spans="1:26" ht="15.75" customHeight="1" x14ac:dyDescent="0.25">
      <c r="A441" s="259"/>
      <c r="B441" s="258"/>
      <c r="C441" s="258"/>
      <c r="D441" s="258"/>
      <c r="E441" s="260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spans="1:26" ht="15.75" customHeight="1" x14ac:dyDescent="0.25">
      <c r="A442" s="259"/>
      <c r="B442" s="258"/>
      <c r="C442" s="258"/>
      <c r="D442" s="258"/>
      <c r="E442" s="260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spans="1:26" ht="15.75" customHeight="1" x14ac:dyDescent="0.25">
      <c r="A443" s="259"/>
      <c r="B443" s="258"/>
      <c r="C443" s="258"/>
      <c r="D443" s="258"/>
      <c r="E443" s="260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spans="1:26" ht="15.75" customHeight="1" x14ac:dyDescent="0.25">
      <c r="A444" s="259"/>
      <c r="B444" s="258"/>
      <c r="C444" s="258"/>
      <c r="D444" s="258"/>
      <c r="E444" s="260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spans="1:26" ht="15.75" customHeight="1" x14ac:dyDescent="0.25">
      <c r="A445" s="259"/>
      <c r="B445" s="258"/>
      <c r="C445" s="258"/>
      <c r="D445" s="258"/>
      <c r="E445" s="260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spans="1:26" ht="15.75" customHeight="1" x14ac:dyDescent="0.25">
      <c r="A446" s="259"/>
      <c r="B446" s="258"/>
      <c r="C446" s="258"/>
      <c r="D446" s="258"/>
      <c r="E446" s="260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spans="1:26" ht="15.75" customHeight="1" x14ac:dyDescent="0.25">
      <c r="A447" s="259"/>
      <c r="B447" s="258"/>
      <c r="C447" s="258"/>
      <c r="D447" s="258"/>
      <c r="E447" s="260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spans="1:26" ht="15.75" customHeight="1" x14ac:dyDescent="0.25">
      <c r="A448" s="259"/>
      <c r="B448" s="258"/>
      <c r="C448" s="258"/>
      <c r="D448" s="258"/>
      <c r="E448" s="260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spans="1:26" ht="15.75" customHeight="1" x14ac:dyDescent="0.25">
      <c r="A449" s="259"/>
      <c r="B449" s="258"/>
      <c r="C449" s="258"/>
      <c r="D449" s="258"/>
      <c r="E449" s="260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spans="1:26" ht="15.75" customHeight="1" x14ac:dyDescent="0.25">
      <c r="A450" s="259"/>
      <c r="B450" s="258"/>
      <c r="C450" s="258"/>
      <c r="D450" s="258"/>
      <c r="E450" s="260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spans="1:26" ht="15.75" customHeight="1" x14ac:dyDescent="0.25">
      <c r="A451" s="259"/>
      <c r="B451" s="258"/>
      <c r="C451" s="258"/>
      <c r="D451" s="258"/>
      <c r="E451" s="260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spans="1:26" ht="15.75" customHeight="1" x14ac:dyDescent="0.25">
      <c r="A452" s="259"/>
      <c r="B452" s="258"/>
      <c r="C452" s="258"/>
      <c r="D452" s="258"/>
      <c r="E452" s="260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spans="1:26" ht="15.75" customHeight="1" x14ac:dyDescent="0.25">
      <c r="A453" s="259"/>
      <c r="B453" s="258"/>
      <c r="C453" s="258"/>
      <c r="D453" s="258"/>
      <c r="E453" s="260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spans="1:26" ht="15.75" customHeight="1" x14ac:dyDescent="0.25">
      <c r="A454" s="259"/>
      <c r="B454" s="258"/>
      <c r="C454" s="258"/>
      <c r="D454" s="258"/>
      <c r="E454" s="260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spans="1:26" ht="15.75" customHeight="1" x14ac:dyDescent="0.25">
      <c r="A455" s="259"/>
      <c r="B455" s="258"/>
      <c r="C455" s="258"/>
      <c r="D455" s="258"/>
      <c r="E455" s="260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spans="1:26" ht="15.75" customHeight="1" x14ac:dyDescent="0.25">
      <c r="A456" s="259"/>
      <c r="B456" s="258"/>
      <c r="C456" s="258"/>
      <c r="D456" s="258"/>
      <c r="E456" s="260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6" ht="15.75" customHeight="1" x14ac:dyDescent="0.25">
      <c r="A457" s="259"/>
      <c r="B457" s="258"/>
      <c r="C457" s="258"/>
      <c r="D457" s="258"/>
      <c r="E457" s="260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spans="1:26" ht="15.75" customHeight="1" x14ac:dyDescent="0.25">
      <c r="A458" s="259"/>
      <c r="B458" s="258"/>
      <c r="C458" s="258"/>
      <c r="D458" s="258"/>
      <c r="E458" s="260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spans="1:26" ht="15.75" customHeight="1" x14ac:dyDescent="0.25">
      <c r="A459" s="259"/>
      <c r="B459" s="258"/>
      <c r="C459" s="258"/>
      <c r="D459" s="258"/>
      <c r="E459" s="260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spans="1:26" ht="15.75" customHeight="1" x14ac:dyDescent="0.25">
      <c r="A460" s="259"/>
      <c r="B460" s="258"/>
      <c r="C460" s="258"/>
      <c r="D460" s="258"/>
      <c r="E460" s="260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spans="1:26" ht="15.75" customHeight="1" x14ac:dyDescent="0.25">
      <c r="A461" s="259"/>
      <c r="B461" s="258"/>
      <c r="C461" s="258"/>
      <c r="D461" s="258"/>
      <c r="E461" s="260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spans="1:26" ht="15.75" customHeight="1" x14ac:dyDescent="0.25">
      <c r="A462" s="259"/>
      <c r="B462" s="258"/>
      <c r="C462" s="258"/>
      <c r="D462" s="258"/>
      <c r="E462" s="260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spans="1:26" ht="15.75" customHeight="1" x14ac:dyDescent="0.25">
      <c r="A463" s="259"/>
      <c r="B463" s="258"/>
      <c r="C463" s="258"/>
      <c r="D463" s="258"/>
      <c r="E463" s="260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spans="1:26" ht="15.75" customHeight="1" x14ac:dyDescent="0.25">
      <c r="A464" s="259"/>
      <c r="B464" s="258"/>
      <c r="C464" s="258"/>
      <c r="D464" s="258"/>
      <c r="E464" s="260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spans="1:26" ht="15.75" customHeight="1" x14ac:dyDescent="0.25">
      <c r="A465" s="259"/>
      <c r="B465" s="258"/>
      <c r="C465" s="258"/>
      <c r="D465" s="258"/>
      <c r="E465" s="260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spans="1:26" ht="15.75" customHeight="1" x14ac:dyDescent="0.25">
      <c r="A466" s="259"/>
      <c r="B466" s="258"/>
      <c r="C466" s="258"/>
      <c r="D466" s="258"/>
      <c r="E466" s="260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spans="1:26" ht="15.75" customHeight="1" x14ac:dyDescent="0.25">
      <c r="A467" s="259"/>
      <c r="B467" s="258"/>
      <c r="C467" s="258"/>
      <c r="D467" s="258"/>
      <c r="E467" s="260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spans="1:26" ht="15.75" customHeight="1" x14ac:dyDescent="0.25">
      <c r="A468" s="259"/>
      <c r="B468" s="258"/>
      <c r="C468" s="258"/>
      <c r="D468" s="258"/>
      <c r="E468" s="260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spans="1:26" ht="15.75" customHeight="1" x14ac:dyDescent="0.25">
      <c r="A469" s="259"/>
      <c r="B469" s="258"/>
      <c r="C469" s="258"/>
      <c r="D469" s="258"/>
      <c r="E469" s="260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spans="1:26" ht="15.75" customHeight="1" x14ac:dyDescent="0.25">
      <c r="A470" s="259"/>
      <c r="B470" s="258"/>
      <c r="C470" s="258"/>
      <c r="D470" s="258"/>
      <c r="E470" s="260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spans="1:26" ht="15.75" customHeight="1" x14ac:dyDescent="0.25">
      <c r="A471" s="259"/>
      <c r="B471" s="258"/>
      <c r="C471" s="258"/>
      <c r="D471" s="258"/>
      <c r="E471" s="260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spans="1:26" ht="15.75" customHeight="1" x14ac:dyDescent="0.25">
      <c r="A472" s="259"/>
      <c r="B472" s="258"/>
      <c r="C472" s="258"/>
      <c r="D472" s="258"/>
      <c r="E472" s="260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spans="1:26" ht="15.75" customHeight="1" x14ac:dyDescent="0.25">
      <c r="A473" s="259"/>
      <c r="B473" s="258"/>
      <c r="C473" s="258"/>
      <c r="D473" s="258"/>
      <c r="E473" s="260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spans="1:26" ht="15.75" customHeight="1" x14ac:dyDescent="0.25">
      <c r="A474" s="259"/>
      <c r="B474" s="258"/>
      <c r="C474" s="258"/>
      <c r="D474" s="258"/>
      <c r="E474" s="260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spans="1:26" ht="15.75" customHeight="1" x14ac:dyDescent="0.25">
      <c r="A475" s="259"/>
      <c r="B475" s="258"/>
      <c r="C475" s="258"/>
      <c r="D475" s="258"/>
      <c r="E475" s="260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spans="1:26" ht="15.75" customHeight="1" x14ac:dyDescent="0.25">
      <c r="A476" s="259"/>
      <c r="B476" s="258"/>
      <c r="C476" s="258"/>
      <c r="D476" s="258"/>
      <c r="E476" s="260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spans="1:26" ht="15.75" customHeight="1" x14ac:dyDescent="0.25">
      <c r="A477" s="259"/>
      <c r="B477" s="258"/>
      <c r="C477" s="258"/>
      <c r="D477" s="258"/>
      <c r="E477" s="260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spans="1:26" ht="15.75" customHeight="1" x14ac:dyDescent="0.25">
      <c r="A478" s="259"/>
      <c r="B478" s="258"/>
      <c r="C478" s="258"/>
      <c r="D478" s="258"/>
      <c r="E478" s="260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spans="1:26" ht="15.75" customHeight="1" x14ac:dyDescent="0.25">
      <c r="A479" s="259"/>
      <c r="B479" s="258"/>
      <c r="C479" s="258"/>
      <c r="D479" s="258"/>
      <c r="E479" s="260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spans="1:26" ht="15.75" customHeight="1" x14ac:dyDescent="0.25">
      <c r="A480" s="259"/>
      <c r="B480" s="258"/>
      <c r="C480" s="258"/>
      <c r="D480" s="258"/>
      <c r="E480" s="260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spans="1:26" ht="15.75" customHeight="1" x14ac:dyDescent="0.25">
      <c r="A481" s="259"/>
      <c r="B481" s="258"/>
      <c r="C481" s="258"/>
      <c r="D481" s="258"/>
      <c r="E481" s="260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spans="1:26" ht="15.75" customHeight="1" x14ac:dyDescent="0.25">
      <c r="A482" s="259"/>
      <c r="B482" s="258"/>
      <c r="C482" s="258"/>
      <c r="D482" s="258"/>
      <c r="E482" s="260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spans="1:26" ht="15.75" customHeight="1" x14ac:dyDescent="0.25">
      <c r="A483" s="259"/>
      <c r="B483" s="258"/>
      <c r="C483" s="258"/>
      <c r="D483" s="258"/>
      <c r="E483" s="260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spans="1:26" ht="15.75" customHeight="1" x14ac:dyDescent="0.25">
      <c r="A484" s="259"/>
      <c r="B484" s="258"/>
      <c r="C484" s="258"/>
      <c r="D484" s="258"/>
      <c r="E484" s="260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spans="1:26" ht="15.75" customHeight="1" x14ac:dyDescent="0.25">
      <c r="A485" s="259"/>
      <c r="B485" s="258"/>
      <c r="C485" s="258"/>
      <c r="D485" s="258"/>
      <c r="E485" s="260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spans="1:26" ht="15.75" customHeight="1" x14ac:dyDescent="0.25">
      <c r="A486" s="259"/>
      <c r="B486" s="258"/>
      <c r="C486" s="258"/>
      <c r="D486" s="258"/>
      <c r="E486" s="260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spans="1:26" ht="15.75" customHeight="1" x14ac:dyDescent="0.25">
      <c r="A487" s="259"/>
      <c r="B487" s="258"/>
      <c r="C487" s="258"/>
      <c r="D487" s="258"/>
      <c r="E487" s="260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spans="1:26" ht="15.75" customHeight="1" x14ac:dyDescent="0.25">
      <c r="A488" s="259"/>
      <c r="B488" s="258"/>
      <c r="C488" s="258"/>
      <c r="D488" s="258"/>
      <c r="E488" s="260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spans="1:26" ht="15.75" customHeight="1" x14ac:dyDescent="0.25">
      <c r="A489" s="259"/>
      <c r="B489" s="258"/>
      <c r="C489" s="258"/>
      <c r="D489" s="258"/>
      <c r="E489" s="260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spans="1:26" ht="15.75" customHeight="1" x14ac:dyDescent="0.25">
      <c r="A490" s="259"/>
      <c r="B490" s="258"/>
      <c r="C490" s="258"/>
      <c r="D490" s="258"/>
      <c r="E490" s="260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spans="1:26" ht="15.75" customHeight="1" x14ac:dyDescent="0.25">
      <c r="A491" s="259"/>
      <c r="B491" s="258"/>
      <c r="C491" s="258"/>
      <c r="D491" s="258"/>
      <c r="E491" s="260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spans="1:26" ht="15.75" customHeight="1" x14ac:dyDescent="0.25">
      <c r="A492" s="259"/>
      <c r="B492" s="258"/>
      <c r="C492" s="258"/>
      <c r="D492" s="258"/>
      <c r="E492" s="260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spans="1:26" ht="15.75" customHeight="1" x14ac:dyDescent="0.25">
      <c r="A493" s="259"/>
      <c r="B493" s="258"/>
      <c r="C493" s="258"/>
      <c r="D493" s="258"/>
      <c r="E493" s="260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spans="1:26" ht="15.75" customHeight="1" x14ac:dyDescent="0.25">
      <c r="A494" s="259"/>
      <c r="B494" s="258"/>
      <c r="C494" s="258"/>
      <c r="D494" s="258"/>
      <c r="E494" s="260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spans="1:26" ht="15.75" customHeight="1" x14ac:dyDescent="0.25">
      <c r="A495" s="259"/>
      <c r="B495" s="258"/>
      <c r="C495" s="258"/>
      <c r="D495" s="258"/>
      <c r="E495" s="260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spans="1:26" ht="15.75" customHeight="1" x14ac:dyDescent="0.25">
      <c r="A496" s="259"/>
      <c r="B496" s="258"/>
      <c r="C496" s="258"/>
      <c r="D496" s="258"/>
      <c r="E496" s="260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spans="1:26" ht="15.75" customHeight="1" x14ac:dyDescent="0.25">
      <c r="A497" s="259"/>
      <c r="B497" s="258"/>
      <c r="C497" s="258"/>
      <c r="D497" s="258"/>
      <c r="E497" s="260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spans="1:26" ht="15.75" customHeight="1" x14ac:dyDescent="0.25">
      <c r="A498" s="259"/>
      <c r="B498" s="258"/>
      <c r="C498" s="258"/>
      <c r="D498" s="258"/>
      <c r="E498" s="260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spans="1:26" ht="15.75" customHeight="1" x14ac:dyDescent="0.25">
      <c r="A499" s="259"/>
      <c r="B499" s="258"/>
      <c r="C499" s="258"/>
      <c r="D499" s="258"/>
      <c r="E499" s="260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spans="1:26" ht="15.75" customHeight="1" x14ac:dyDescent="0.25">
      <c r="A500" s="259"/>
      <c r="B500" s="258"/>
      <c r="C500" s="258"/>
      <c r="D500" s="258"/>
      <c r="E500" s="260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spans="1:26" ht="15.75" customHeight="1" x14ac:dyDescent="0.25">
      <c r="A501" s="259"/>
      <c r="B501" s="258"/>
      <c r="C501" s="258"/>
      <c r="D501" s="258"/>
      <c r="E501" s="260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spans="1:26" ht="15.75" customHeight="1" x14ac:dyDescent="0.25">
      <c r="A502" s="259"/>
      <c r="B502" s="258"/>
      <c r="C502" s="258"/>
      <c r="D502" s="258"/>
      <c r="E502" s="260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spans="1:26" ht="15.75" customHeight="1" x14ac:dyDescent="0.25">
      <c r="A503" s="259"/>
      <c r="B503" s="258"/>
      <c r="C503" s="258"/>
      <c r="D503" s="258"/>
      <c r="E503" s="260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spans="1:26" ht="15.75" customHeight="1" x14ac:dyDescent="0.25">
      <c r="A504" s="259"/>
      <c r="B504" s="258"/>
      <c r="C504" s="258"/>
      <c r="D504" s="258"/>
      <c r="E504" s="260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spans="1:26" ht="15.75" customHeight="1" x14ac:dyDescent="0.25">
      <c r="A505" s="259"/>
      <c r="B505" s="258"/>
      <c r="C505" s="258"/>
      <c r="D505" s="258"/>
      <c r="E505" s="260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spans="1:26" ht="15.75" customHeight="1" x14ac:dyDescent="0.25">
      <c r="A506" s="259"/>
      <c r="B506" s="258"/>
      <c r="C506" s="258"/>
      <c r="D506" s="258"/>
      <c r="E506" s="260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spans="1:26" ht="15.75" customHeight="1" x14ac:dyDescent="0.25">
      <c r="A507" s="259"/>
      <c r="B507" s="258"/>
      <c r="C507" s="258"/>
      <c r="D507" s="258"/>
      <c r="E507" s="260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spans="1:26" ht="15.75" customHeight="1" x14ac:dyDescent="0.25">
      <c r="A508" s="259"/>
      <c r="B508" s="258"/>
      <c r="C508" s="258"/>
      <c r="D508" s="258"/>
      <c r="E508" s="260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spans="1:26" ht="15.75" customHeight="1" x14ac:dyDescent="0.25">
      <c r="A509" s="259"/>
      <c r="B509" s="258"/>
      <c r="C509" s="258"/>
      <c r="D509" s="258"/>
      <c r="E509" s="260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spans="1:26" ht="15.75" customHeight="1" x14ac:dyDescent="0.25">
      <c r="A510" s="259"/>
      <c r="B510" s="258"/>
      <c r="C510" s="258"/>
      <c r="D510" s="258"/>
      <c r="E510" s="260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spans="1:26" ht="15.75" customHeight="1" x14ac:dyDescent="0.25">
      <c r="A511" s="259"/>
      <c r="B511" s="258"/>
      <c r="C511" s="258"/>
      <c r="D511" s="258"/>
      <c r="E511" s="260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spans="1:26" ht="15.75" customHeight="1" x14ac:dyDescent="0.25">
      <c r="A512" s="259"/>
      <c r="B512" s="258"/>
      <c r="C512" s="258"/>
      <c r="D512" s="258"/>
      <c r="E512" s="260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spans="1:26" ht="15.75" customHeight="1" x14ac:dyDescent="0.25">
      <c r="A513" s="259"/>
      <c r="B513" s="258"/>
      <c r="C513" s="258"/>
      <c r="D513" s="258"/>
      <c r="E513" s="260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spans="1:26" ht="15.75" customHeight="1" x14ac:dyDescent="0.25">
      <c r="A514" s="259"/>
      <c r="B514" s="258"/>
      <c r="C514" s="258"/>
      <c r="D514" s="258"/>
      <c r="E514" s="260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spans="1:26" ht="15.75" customHeight="1" x14ac:dyDescent="0.25">
      <c r="A515" s="259"/>
      <c r="B515" s="258"/>
      <c r="C515" s="258"/>
      <c r="D515" s="258"/>
      <c r="E515" s="260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spans="1:26" ht="15.75" customHeight="1" x14ac:dyDescent="0.25">
      <c r="A516" s="259"/>
      <c r="B516" s="258"/>
      <c r="C516" s="258"/>
      <c r="D516" s="258"/>
      <c r="E516" s="260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spans="1:26" ht="15.75" customHeight="1" x14ac:dyDescent="0.25">
      <c r="A517" s="259"/>
      <c r="B517" s="258"/>
      <c r="C517" s="258"/>
      <c r="D517" s="258"/>
      <c r="E517" s="260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spans="1:26" ht="15.75" customHeight="1" x14ac:dyDescent="0.25">
      <c r="A518" s="259"/>
      <c r="B518" s="258"/>
      <c r="C518" s="258"/>
      <c r="D518" s="258"/>
      <c r="E518" s="260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spans="1:26" ht="15.75" customHeight="1" x14ac:dyDescent="0.25">
      <c r="A519" s="259"/>
      <c r="B519" s="258"/>
      <c r="C519" s="258"/>
      <c r="D519" s="258"/>
      <c r="E519" s="260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spans="1:26" ht="15.75" customHeight="1" x14ac:dyDescent="0.25">
      <c r="A520" s="259"/>
      <c r="B520" s="258"/>
      <c r="C520" s="258"/>
      <c r="D520" s="258"/>
      <c r="E520" s="260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spans="1:26" ht="15.75" customHeight="1" x14ac:dyDescent="0.25">
      <c r="A521" s="259"/>
      <c r="B521" s="258"/>
      <c r="C521" s="258"/>
      <c r="D521" s="258"/>
      <c r="E521" s="260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spans="1:26" ht="15.75" customHeight="1" x14ac:dyDescent="0.25">
      <c r="A522" s="259"/>
      <c r="B522" s="258"/>
      <c r="C522" s="258"/>
      <c r="D522" s="258"/>
      <c r="E522" s="260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spans="1:26" ht="15.75" customHeight="1" x14ac:dyDescent="0.25">
      <c r="A523" s="259"/>
      <c r="B523" s="258"/>
      <c r="C523" s="258"/>
      <c r="D523" s="258"/>
      <c r="E523" s="260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spans="1:26" ht="15.75" customHeight="1" x14ac:dyDescent="0.25">
      <c r="A524" s="259"/>
      <c r="B524" s="258"/>
      <c r="C524" s="258"/>
      <c r="D524" s="258"/>
      <c r="E524" s="260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spans="1:26" ht="15.75" customHeight="1" x14ac:dyDescent="0.25">
      <c r="A525" s="259"/>
      <c r="B525" s="258"/>
      <c r="C525" s="258"/>
      <c r="D525" s="258"/>
      <c r="E525" s="260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spans="1:26" ht="15.75" customHeight="1" x14ac:dyDescent="0.25">
      <c r="A526" s="259"/>
      <c r="B526" s="258"/>
      <c r="C526" s="258"/>
      <c r="D526" s="258"/>
      <c r="E526" s="260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spans="1:26" ht="15.75" customHeight="1" x14ac:dyDescent="0.25">
      <c r="A527" s="259"/>
      <c r="B527" s="258"/>
      <c r="C527" s="258"/>
      <c r="D527" s="258"/>
      <c r="E527" s="260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spans="1:26" ht="15.75" customHeight="1" x14ac:dyDescent="0.25">
      <c r="A528" s="259"/>
      <c r="B528" s="258"/>
      <c r="C528" s="258"/>
      <c r="D528" s="258"/>
      <c r="E528" s="260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spans="1:26" ht="15.75" customHeight="1" x14ac:dyDescent="0.25">
      <c r="A529" s="259"/>
      <c r="B529" s="258"/>
      <c r="C529" s="258"/>
      <c r="D529" s="258"/>
      <c r="E529" s="260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spans="1:26" ht="15.75" customHeight="1" x14ac:dyDescent="0.25">
      <c r="A530" s="259"/>
      <c r="B530" s="258"/>
      <c r="C530" s="258"/>
      <c r="D530" s="258"/>
      <c r="E530" s="260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spans="1:26" ht="15.75" customHeight="1" x14ac:dyDescent="0.25">
      <c r="A531" s="259"/>
      <c r="B531" s="258"/>
      <c r="C531" s="258"/>
      <c r="D531" s="258"/>
      <c r="E531" s="260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spans="1:26" ht="15.75" customHeight="1" x14ac:dyDescent="0.25">
      <c r="A532" s="259"/>
      <c r="B532" s="258"/>
      <c r="C532" s="258"/>
      <c r="D532" s="258"/>
      <c r="E532" s="260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spans="1:26" ht="15.75" customHeight="1" x14ac:dyDescent="0.25">
      <c r="A533" s="259"/>
      <c r="B533" s="258"/>
      <c r="C533" s="258"/>
      <c r="D533" s="258"/>
      <c r="E533" s="26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spans="1:26" ht="15.75" customHeight="1" x14ac:dyDescent="0.25">
      <c r="A534" s="259"/>
      <c r="B534" s="258"/>
      <c r="C534" s="258"/>
      <c r="D534" s="258"/>
      <c r="E534" s="26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spans="1:26" ht="15.75" customHeight="1" x14ac:dyDescent="0.25">
      <c r="A535" s="259"/>
      <c r="B535" s="258"/>
      <c r="C535" s="258"/>
      <c r="D535" s="258"/>
      <c r="E535" s="26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spans="1:26" ht="15.75" customHeight="1" x14ac:dyDescent="0.25">
      <c r="A536" s="259"/>
      <c r="B536" s="258"/>
      <c r="C536" s="258"/>
      <c r="D536" s="258"/>
      <c r="E536" s="26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spans="1:26" ht="15.75" customHeight="1" x14ac:dyDescent="0.25">
      <c r="A537" s="259"/>
      <c r="B537" s="258"/>
      <c r="C537" s="258"/>
      <c r="D537" s="258"/>
      <c r="E537" s="26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spans="1:26" ht="15.75" customHeight="1" x14ac:dyDescent="0.25">
      <c r="A538" s="259"/>
      <c r="B538" s="258"/>
      <c r="C538" s="258"/>
      <c r="D538" s="258"/>
      <c r="E538" s="26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spans="1:26" ht="15.75" customHeight="1" x14ac:dyDescent="0.25">
      <c r="A539" s="259"/>
      <c r="B539" s="258"/>
      <c r="C539" s="258"/>
      <c r="D539" s="258"/>
      <c r="E539" s="260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spans="1:26" ht="15.75" customHeight="1" x14ac:dyDescent="0.25">
      <c r="A540" s="259"/>
      <c r="B540" s="258"/>
      <c r="C540" s="258"/>
      <c r="D540" s="258"/>
      <c r="E540" s="26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spans="1:26" ht="15.75" customHeight="1" x14ac:dyDescent="0.25">
      <c r="A541" s="259"/>
      <c r="B541" s="258"/>
      <c r="C541" s="258"/>
      <c r="D541" s="258"/>
      <c r="E541" s="26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spans="1:26" ht="15.75" customHeight="1" x14ac:dyDescent="0.25">
      <c r="A542" s="259"/>
      <c r="B542" s="258"/>
      <c r="C542" s="258"/>
      <c r="D542" s="258"/>
      <c r="E542" s="26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spans="1:26" ht="15.75" customHeight="1" x14ac:dyDescent="0.25">
      <c r="A543" s="259"/>
      <c r="B543" s="258"/>
      <c r="C543" s="258"/>
      <c r="D543" s="258"/>
      <c r="E543" s="26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spans="1:26" ht="15.75" customHeight="1" x14ac:dyDescent="0.25">
      <c r="A544" s="259"/>
      <c r="B544" s="258"/>
      <c r="C544" s="258"/>
      <c r="D544" s="258"/>
      <c r="E544" s="26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spans="1:26" ht="15.75" customHeight="1" x14ac:dyDescent="0.25">
      <c r="A545" s="259"/>
      <c r="B545" s="258"/>
      <c r="C545" s="258"/>
      <c r="D545" s="258"/>
      <c r="E545" s="26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spans="1:26" ht="15.75" customHeight="1" x14ac:dyDescent="0.25">
      <c r="A546" s="259"/>
      <c r="B546" s="258"/>
      <c r="C546" s="258"/>
      <c r="D546" s="258"/>
      <c r="E546" s="26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spans="1:26" ht="15.75" customHeight="1" x14ac:dyDescent="0.25">
      <c r="A547" s="259"/>
      <c r="B547" s="258"/>
      <c r="C547" s="258"/>
      <c r="D547" s="258"/>
      <c r="E547" s="26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spans="1:26" ht="15.75" customHeight="1" x14ac:dyDescent="0.25">
      <c r="A548" s="259"/>
      <c r="B548" s="258"/>
      <c r="C548" s="258"/>
      <c r="D548" s="258"/>
      <c r="E548" s="26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spans="1:26" ht="15.75" customHeight="1" x14ac:dyDescent="0.25">
      <c r="A549" s="259"/>
      <c r="B549" s="258"/>
      <c r="C549" s="258"/>
      <c r="D549" s="258"/>
      <c r="E549" s="26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spans="1:26" ht="15.75" customHeight="1" x14ac:dyDescent="0.25">
      <c r="A550" s="259"/>
      <c r="B550" s="258"/>
      <c r="C550" s="258"/>
      <c r="D550" s="258"/>
      <c r="E550" s="26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spans="1:26" ht="15.75" customHeight="1" x14ac:dyDescent="0.25">
      <c r="A551" s="259"/>
      <c r="B551" s="258"/>
      <c r="C551" s="258"/>
      <c r="D551" s="258"/>
      <c r="E551" s="26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spans="1:26" ht="15.75" customHeight="1" x14ac:dyDescent="0.25">
      <c r="A552" s="259"/>
      <c r="B552" s="258"/>
      <c r="C552" s="258"/>
      <c r="D552" s="258"/>
      <c r="E552" s="260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spans="1:26" ht="15.75" customHeight="1" x14ac:dyDescent="0.25">
      <c r="A553" s="259"/>
      <c r="B553" s="258"/>
      <c r="C553" s="258"/>
      <c r="D553" s="258"/>
      <c r="E553" s="26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spans="1:26" ht="15.75" customHeight="1" x14ac:dyDescent="0.25">
      <c r="A554" s="259"/>
      <c r="B554" s="258"/>
      <c r="C554" s="258"/>
      <c r="D554" s="258"/>
      <c r="E554" s="26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spans="1:26" ht="15.75" customHeight="1" x14ac:dyDescent="0.25">
      <c r="A555" s="259"/>
      <c r="B555" s="258"/>
      <c r="C555" s="258"/>
      <c r="D555" s="258"/>
      <c r="E555" s="26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spans="1:26" ht="15.75" customHeight="1" x14ac:dyDescent="0.25">
      <c r="A556" s="259"/>
      <c r="B556" s="258"/>
      <c r="C556" s="258"/>
      <c r="D556" s="258"/>
      <c r="E556" s="26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spans="1:26" ht="15.75" customHeight="1" x14ac:dyDescent="0.25">
      <c r="A557" s="259"/>
      <c r="B557" s="258"/>
      <c r="C557" s="258"/>
      <c r="D557" s="258"/>
      <c r="E557" s="26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spans="1:26" ht="15.75" customHeight="1" x14ac:dyDescent="0.25">
      <c r="A558" s="259"/>
      <c r="B558" s="258"/>
      <c r="C558" s="258"/>
      <c r="D558" s="258"/>
      <c r="E558" s="26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spans="1:26" ht="15.75" customHeight="1" x14ac:dyDescent="0.25">
      <c r="A559" s="259"/>
      <c r="B559" s="258"/>
      <c r="C559" s="258"/>
      <c r="D559" s="258"/>
      <c r="E559" s="26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spans="1:26" ht="15.75" customHeight="1" x14ac:dyDescent="0.25">
      <c r="A560" s="259"/>
      <c r="B560" s="258"/>
      <c r="C560" s="258"/>
      <c r="D560" s="258"/>
      <c r="E560" s="26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spans="1:26" ht="15.75" customHeight="1" x14ac:dyDescent="0.25">
      <c r="A561" s="259"/>
      <c r="B561" s="258"/>
      <c r="C561" s="258"/>
      <c r="D561" s="258"/>
      <c r="E561" s="26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spans="1:26" ht="15.75" customHeight="1" x14ac:dyDescent="0.25">
      <c r="A562" s="259"/>
      <c r="B562" s="258"/>
      <c r="C562" s="258"/>
      <c r="D562" s="258"/>
      <c r="E562" s="26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spans="1:26" ht="15.75" customHeight="1" x14ac:dyDescent="0.25">
      <c r="A563" s="259"/>
      <c r="B563" s="258"/>
      <c r="C563" s="258"/>
      <c r="D563" s="258"/>
      <c r="E563" s="26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spans="1:26" ht="15.75" customHeight="1" x14ac:dyDescent="0.25">
      <c r="A564" s="259"/>
      <c r="B564" s="258"/>
      <c r="C564" s="258"/>
      <c r="D564" s="258"/>
      <c r="E564" s="26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spans="1:26" ht="15.75" customHeight="1" x14ac:dyDescent="0.25">
      <c r="A565" s="259"/>
      <c r="B565" s="258"/>
      <c r="C565" s="258"/>
      <c r="D565" s="258"/>
      <c r="E565" s="260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spans="1:26" ht="15.75" customHeight="1" x14ac:dyDescent="0.25">
      <c r="A566" s="259"/>
      <c r="B566" s="258"/>
      <c r="C566" s="258"/>
      <c r="D566" s="258"/>
      <c r="E566" s="26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spans="1:26" ht="15.75" customHeight="1" x14ac:dyDescent="0.25">
      <c r="A567" s="259"/>
      <c r="B567" s="258"/>
      <c r="C567" s="258"/>
      <c r="D567" s="258"/>
      <c r="E567" s="26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spans="1:26" ht="15.75" customHeight="1" x14ac:dyDescent="0.25">
      <c r="A568" s="259"/>
      <c r="B568" s="258"/>
      <c r="C568" s="258"/>
      <c r="D568" s="258"/>
      <c r="E568" s="26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spans="1:26" ht="15.75" customHeight="1" x14ac:dyDescent="0.25">
      <c r="A569" s="259"/>
      <c r="B569" s="258"/>
      <c r="C569" s="258"/>
      <c r="D569" s="258"/>
      <c r="E569" s="26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spans="1:26" ht="15.75" customHeight="1" x14ac:dyDescent="0.25">
      <c r="A570" s="259"/>
      <c r="B570" s="258"/>
      <c r="C570" s="258"/>
      <c r="D570" s="258"/>
      <c r="E570" s="26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spans="1:26" ht="15.75" customHeight="1" x14ac:dyDescent="0.25">
      <c r="A571" s="259"/>
      <c r="B571" s="258"/>
      <c r="C571" s="258"/>
      <c r="D571" s="258"/>
      <c r="E571" s="26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spans="1:26" ht="15.75" customHeight="1" x14ac:dyDescent="0.25">
      <c r="A572" s="259"/>
      <c r="B572" s="258"/>
      <c r="C572" s="258"/>
      <c r="D572" s="258"/>
      <c r="E572" s="26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spans="1:26" ht="15.75" customHeight="1" x14ac:dyDescent="0.25">
      <c r="A573" s="259"/>
      <c r="B573" s="258"/>
      <c r="C573" s="258"/>
      <c r="D573" s="258"/>
      <c r="E573" s="26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spans="1:26" ht="15.75" customHeight="1" x14ac:dyDescent="0.25">
      <c r="A574" s="259"/>
      <c r="B574" s="258"/>
      <c r="C574" s="258"/>
      <c r="D574" s="258"/>
      <c r="E574" s="26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spans="1:26" ht="15.75" customHeight="1" x14ac:dyDescent="0.25">
      <c r="A575" s="259"/>
      <c r="B575" s="258"/>
      <c r="C575" s="258"/>
      <c r="D575" s="258"/>
      <c r="E575" s="26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spans="1:26" ht="15.75" customHeight="1" x14ac:dyDescent="0.25">
      <c r="A576" s="259"/>
      <c r="B576" s="258"/>
      <c r="C576" s="258"/>
      <c r="D576" s="258"/>
      <c r="E576" s="26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spans="1:26" ht="15.75" customHeight="1" x14ac:dyDescent="0.25">
      <c r="A577" s="259"/>
      <c r="B577" s="258"/>
      <c r="C577" s="258"/>
      <c r="D577" s="258"/>
      <c r="E577" s="26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spans="1:26" ht="15.75" customHeight="1" x14ac:dyDescent="0.25">
      <c r="A578" s="259"/>
      <c r="B578" s="258"/>
      <c r="C578" s="258"/>
      <c r="D578" s="258"/>
      <c r="E578" s="260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spans="1:26" ht="15.75" customHeight="1" x14ac:dyDescent="0.25">
      <c r="A579" s="259"/>
      <c r="B579" s="258"/>
      <c r="C579" s="258"/>
      <c r="D579" s="258"/>
      <c r="E579" s="26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spans="1:26" ht="15.75" customHeight="1" x14ac:dyDescent="0.25">
      <c r="A580" s="259"/>
      <c r="B580" s="258"/>
      <c r="C580" s="258"/>
      <c r="D580" s="258"/>
      <c r="E580" s="26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spans="1:26" ht="15.75" customHeight="1" x14ac:dyDescent="0.25">
      <c r="A581" s="259"/>
      <c r="B581" s="258"/>
      <c r="C581" s="258"/>
      <c r="D581" s="258"/>
      <c r="E581" s="26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spans="1:26" ht="15.75" customHeight="1" x14ac:dyDescent="0.25">
      <c r="A582" s="259"/>
      <c r="B582" s="258"/>
      <c r="C582" s="258"/>
      <c r="D582" s="258"/>
      <c r="E582" s="26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spans="1:26" ht="15.75" customHeight="1" x14ac:dyDescent="0.25">
      <c r="A583" s="259"/>
      <c r="B583" s="258"/>
      <c r="C583" s="258"/>
      <c r="D583" s="258"/>
      <c r="E583" s="26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spans="1:26" ht="15.75" customHeight="1" x14ac:dyDescent="0.25">
      <c r="A584" s="259"/>
      <c r="B584" s="258"/>
      <c r="C584" s="258"/>
      <c r="D584" s="258"/>
      <c r="E584" s="26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spans="1:26" ht="15.75" customHeight="1" x14ac:dyDescent="0.25">
      <c r="A585" s="259"/>
      <c r="B585" s="258"/>
      <c r="C585" s="258"/>
      <c r="D585" s="258"/>
      <c r="E585" s="26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spans="1:26" ht="15.75" customHeight="1" x14ac:dyDescent="0.25">
      <c r="A586" s="259"/>
      <c r="B586" s="258"/>
      <c r="C586" s="258"/>
      <c r="D586" s="258"/>
      <c r="E586" s="26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spans="1:26" ht="15.75" customHeight="1" x14ac:dyDescent="0.25">
      <c r="A587" s="259"/>
      <c r="B587" s="258"/>
      <c r="C587" s="258"/>
      <c r="D587" s="258"/>
      <c r="E587" s="26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spans="1:26" ht="15.75" customHeight="1" x14ac:dyDescent="0.25">
      <c r="A588" s="259"/>
      <c r="B588" s="258"/>
      <c r="C588" s="258"/>
      <c r="D588" s="258"/>
      <c r="E588" s="26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spans="1:26" ht="15.75" customHeight="1" x14ac:dyDescent="0.25">
      <c r="A589" s="259"/>
      <c r="B589" s="258"/>
      <c r="C589" s="258"/>
      <c r="D589" s="258"/>
      <c r="E589" s="26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spans="1:26" ht="15.75" customHeight="1" x14ac:dyDescent="0.25">
      <c r="A590" s="259"/>
      <c r="B590" s="258"/>
      <c r="C590" s="258"/>
      <c r="D590" s="258"/>
      <c r="E590" s="26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spans="1:26" ht="15.75" customHeight="1" x14ac:dyDescent="0.25">
      <c r="A591" s="259"/>
      <c r="B591" s="258"/>
      <c r="C591" s="258"/>
      <c r="D591" s="258"/>
      <c r="E591" s="260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spans="1:26" ht="15.75" customHeight="1" x14ac:dyDescent="0.25">
      <c r="A592" s="259"/>
      <c r="B592" s="258"/>
      <c r="C592" s="258"/>
      <c r="D592" s="258"/>
      <c r="E592" s="26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spans="1:26" ht="15.75" customHeight="1" x14ac:dyDescent="0.25">
      <c r="A593" s="259"/>
      <c r="B593" s="258"/>
      <c r="C593" s="258"/>
      <c r="D593" s="258"/>
      <c r="E593" s="26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spans="1:26" ht="15.75" customHeight="1" x14ac:dyDescent="0.25">
      <c r="A594" s="259"/>
      <c r="B594" s="258"/>
      <c r="C594" s="258"/>
      <c r="D594" s="258"/>
      <c r="E594" s="26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spans="1:26" ht="15.75" customHeight="1" x14ac:dyDescent="0.25">
      <c r="A595" s="259"/>
      <c r="B595" s="258"/>
      <c r="C595" s="258"/>
      <c r="D595" s="258"/>
      <c r="E595" s="26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spans="1:26" ht="15.75" customHeight="1" x14ac:dyDescent="0.25">
      <c r="A596" s="259"/>
      <c r="B596" s="258"/>
      <c r="C596" s="258"/>
      <c r="D596" s="258"/>
      <c r="E596" s="26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spans="1:26" ht="15.75" customHeight="1" x14ac:dyDescent="0.25">
      <c r="A597" s="259"/>
      <c r="B597" s="258"/>
      <c r="C597" s="258"/>
      <c r="D597" s="258"/>
      <c r="E597" s="26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spans="1:26" ht="15.75" customHeight="1" x14ac:dyDescent="0.25">
      <c r="A598" s="259"/>
      <c r="B598" s="258"/>
      <c r="C598" s="258"/>
      <c r="D598" s="258"/>
      <c r="E598" s="26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spans="1:26" ht="15.75" customHeight="1" x14ac:dyDescent="0.25">
      <c r="A599" s="259"/>
      <c r="B599" s="258"/>
      <c r="C599" s="258"/>
      <c r="D599" s="258"/>
      <c r="E599" s="26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spans="1:26" ht="15.75" customHeight="1" x14ac:dyDescent="0.25">
      <c r="A600" s="259"/>
      <c r="B600" s="258"/>
      <c r="C600" s="258"/>
      <c r="D600" s="258"/>
      <c r="E600" s="26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spans="1:26" ht="15.75" customHeight="1" x14ac:dyDescent="0.25">
      <c r="A601" s="259"/>
      <c r="B601" s="258"/>
      <c r="C601" s="258"/>
      <c r="D601" s="258"/>
      <c r="E601" s="26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spans="1:26" ht="15.75" customHeight="1" x14ac:dyDescent="0.25">
      <c r="A602" s="259"/>
      <c r="B602" s="258"/>
      <c r="C602" s="258"/>
      <c r="D602" s="258"/>
      <c r="E602" s="26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spans="1:26" ht="15.75" customHeight="1" x14ac:dyDescent="0.25">
      <c r="A603" s="259"/>
      <c r="B603" s="258"/>
      <c r="C603" s="258"/>
      <c r="D603" s="258"/>
      <c r="E603" s="26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spans="1:26" ht="15.75" customHeight="1" x14ac:dyDescent="0.25">
      <c r="A604" s="259"/>
      <c r="B604" s="258"/>
      <c r="C604" s="258"/>
      <c r="D604" s="258"/>
      <c r="E604" s="260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spans="1:26" ht="15.75" customHeight="1" x14ac:dyDescent="0.25">
      <c r="A605" s="259"/>
      <c r="B605" s="258"/>
      <c r="C605" s="258"/>
      <c r="D605" s="258"/>
      <c r="E605" s="26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spans="1:26" ht="15.75" customHeight="1" x14ac:dyDescent="0.25">
      <c r="A606" s="259"/>
      <c r="B606" s="258"/>
      <c r="C606" s="258"/>
      <c r="D606" s="258"/>
      <c r="E606" s="26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spans="1:26" ht="15.75" customHeight="1" x14ac:dyDescent="0.25">
      <c r="A607" s="259"/>
      <c r="B607" s="258"/>
      <c r="C607" s="258"/>
      <c r="D607" s="258"/>
      <c r="E607" s="26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spans="1:26" ht="15.75" customHeight="1" x14ac:dyDescent="0.25">
      <c r="A608" s="259"/>
      <c r="B608" s="258"/>
      <c r="C608" s="258"/>
      <c r="D608" s="258"/>
      <c r="E608" s="26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spans="1:26" ht="15.75" customHeight="1" x14ac:dyDescent="0.25">
      <c r="A609" s="259"/>
      <c r="B609" s="258"/>
      <c r="C609" s="258"/>
      <c r="D609" s="258"/>
      <c r="E609" s="26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spans="1:26" ht="15.75" customHeight="1" x14ac:dyDescent="0.25">
      <c r="A610" s="259"/>
      <c r="B610" s="258"/>
      <c r="C610" s="258"/>
      <c r="D610" s="258"/>
      <c r="E610" s="26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spans="1:26" ht="15.75" customHeight="1" x14ac:dyDescent="0.25">
      <c r="A611" s="259"/>
      <c r="B611" s="258"/>
      <c r="C611" s="258"/>
      <c r="D611" s="258"/>
      <c r="E611" s="26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spans="1:26" ht="15.75" customHeight="1" x14ac:dyDescent="0.25">
      <c r="A612" s="259"/>
      <c r="B612" s="258"/>
      <c r="C612" s="258"/>
      <c r="D612" s="258"/>
      <c r="E612" s="26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spans="1:26" ht="15.75" customHeight="1" x14ac:dyDescent="0.25">
      <c r="A613" s="259"/>
      <c r="B613" s="258"/>
      <c r="C613" s="258"/>
      <c r="D613" s="258"/>
      <c r="E613" s="26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spans="1:26" ht="15.75" customHeight="1" x14ac:dyDescent="0.25">
      <c r="A614" s="259"/>
      <c r="B614" s="258"/>
      <c r="C614" s="258"/>
      <c r="D614" s="258"/>
      <c r="E614" s="26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spans="1:26" ht="15.75" customHeight="1" x14ac:dyDescent="0.25">
      <c r="A615" s="259"/>
      <c r="B615" s="258"/>
      <c r="C615" s="258"/>
      <c r="D615" s="258"/>
      <c r="E615" s="26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spans="1:26" ht="15.75" customHeight="1" x14ac:dyDescent="0.25">
      <c r="A616" s="259"/>
      <c r="B616" s="258"/>
      <c r="C616" s="258"/>
      <c r="D616" s="258"/>
      <c r="E616" s="26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spans="1:26" ht="15.75" customHeight="1" x14ac:dyDescent="0.25">
      <c r="A617" s="259"/>
      <c r="B617" s="258"/>
      <c r="C617" s="258"/>
      <c r="D617" s="258"/>
      <c r="E617" s="260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spans="1:26" ht="15.75" customHeight="1" x14ac:dyDescent="0.25">
      <c r="A618" s="259"/>
      <c r="B618" s="258"/>
      <c r="C618" s="258"/>
      <c r="D618" s="258"/>
      <c r="E618" s="26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spans="1:26" ht="15.75" customHeight="1" x14ac:dyDescent="0.25">
      <c r="A619" s="259"/>
      <c r="B619" s="258"/>
      <c r="C619" s="258"/>
      <c r="D619" s="258"/>
      <c r="E619" s="26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spans="1:26" ht="15.75" customHeight="1" x14ac:dyDescent="0.25">
      <c r="A620" s="259"/>
      <c r="B620" s="258"/>
      <c r="C620" s="258"/>
      <c r="D620" s="258"/>
      <c r="E620" s="26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spans="1:26" ht="15.75" customHeight="1" x14ac:dyDescent="0.25">
      <c r="A621" s="259"/>
      <c r="B621" s="258"/>
      <c r="C621" s="258"/>
      <c r="D621" s="258"/>
      <c r="E621" s="26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spans="1:26" ht="15.75" customHeight="1" x14ac:dyDescent="0.25">
      <c r="A622" s="259"/>
      <c r="B622" s="258"/>
      <c r="C622" s="258"/>
      <c r="D622" s="258"/>
      <c r="E622" s="26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spans="1:26" ht="15.75" customHeight="1" x14ac:dyDescent="0.25">
      <c r="A623" s="259"/>
      <c r="B623" s="258"/>
      <c r="C623" s="258"/>
      <c r="D623" s="258"/>
      <c r="E623" s="26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spans="1:26" ht="15.75" customHeight="1" x14ac:dyDescent="0.25">
      <c r="A624" s="259"/>
      <c r="B624" s="258"/>
      <c r="C624" s="258"/>
      <c r="D624" s="258"/>
      <c r="E624" s="26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spans="1:26" ht="15.75" customHeight="1" x14ac:dyDescent="0.25">
      <c r="A625" s="259"/>
      <c r="B625" s="258"/>
      <c r="C625" s="258"/>
      <c r="D625" s="258"/>
      <c r="E625" s="26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spans="1:26" ht="15.75" customHeight="1" x14ac:dyDescent="0.25">
      <c r="A626" s="259"/>
      <c r="B626" s="258"/>
      <c r="C626" s="258"/>
      <c r="D626" s="258"/>
      <c r="E626" s="26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spans="1:26" ht="15.75" customHeight="1" x14ac:dyDescent="0.25">
      <c r="A627" s="259"/>
      <c r="B627" s="258"/>
      <c r="C627" s="258"/>
      <c r="D627" s="258"/>
      <c r="E627" s="26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spans="1:26" ht="15.75" customHeight="1" x14ac:dyDescent="0.25">
      <c r="A628" s="259"/>
      <c r="B628" s="258"/>
      <c r="C628" s="258"/>
      <c r="D628" s="258"/>
      <c r="E628" s="26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spans="1:26" ht="15.75" customHeight="1" x14ac:dyDescent="0.25">
      <c r="A629" s="259"/>
      <c r="B629" s="258"/>
      <c r="C629" s="258"/>
      <c r="D629" s="258"/>
      <c r="E629" s="26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spans="1:26" ht="15.75" customHeight="1" x14ac:dyDescent="0.25">
      <c r="A630" s="259"/>
      <c r="B630" s="258"/>
      <c r="C630" s="258"/>
      <c r="D630" s="258"/>
      <c r="E630" s="260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spans="1:26" ht="15.75" customHeight="1" x14ac:dyDescent="0.25">
      <c r="A631" s="259"/>
      <c r="B631" s="258"/>
      <c r="C631" s="258"/>
      <c r="D631" s="258"/>
      <c r="E631" s="260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spans="1:26" ht="15.75" customHeight="1" x14ac:dyDescent="0.25">
      <c r="A632" s="259"/>
      <c r="B632" s="258"/>
      <c r="C632" s="258"/>
      <c r="D632" s="258"/>
      <c r="E632" s="260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spans="1:26" ht="15.75" customHeight="1" x14ac:dyDescent="0.25">
      <c r="A633" s="259"/>
      <c r="B633" s="258"/>
      <c r="C633" s="258"/>
      <c r="D633" s="258"/>
      <c r="E633" s="260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spans="1:26" ht="15.75" customHeight="1" x14ac:dyDescent="0.25">
      <c r="A634" s="259"/>
      <c r="B634" s="258"/>
      <c r="C634" s="258"/>
      <c r="D634" s="258"/>
      <c r="E634" s="260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spans="1:26" ht="15.75" customHeight="1" x14ac:dyDescent="0.25">
      <c r="A635" s="259"/>
      <c r="B635" s="258"/>
      <c r="C635" s="258"/>
      <c r="D635" s="258"/>
      <c r="E635" s="260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spans="1:26" ht="15.75" customHeight="1" x14ac:dyDescent="0.25">
      <c r="A636" s="259"/>
      <c r="B636" s="258"/>
      <c r="C636" s="258"/>
      <c r="D636" s="258"/>
      <c r="E636" s="260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spans="1:26" ht="15.75" customHeight="1" x14ac:dyDescent="0.25">
      <c r="A637" s="259"/>
      <c r="B637" s="258"/>
      <c r="C637" s="258"/>
      <c r="D637" s="258"/>
      <c r="E637" s="260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spans="1:26" ht="15.75" customHeight="1" x14ac:dyDescent="0.25">
      <c r="A638" s="259"/>
      <c r="B638" s="258"/>
      <c r="C638" s="258"/>
      <c r="D638" s="258"/>
      <c r="E638" s="260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spans="1:26" ht="15.75" customHeight="1" x14ac:dyDescent="0.25">
      <c r="A639" s="259"/>
      <c r="B639" s="258"/>
      <c r="C639" s="258"/>
      <c r="D639" s="258"/>
      <c r="E639" s="260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spans="1:26" ht="15.75" customHeight="1" x14ac:dyDescent="0.25">
      <c r="A640" s="259"/>
      <c r="B640" s="258"/>
      <c r="C640" s="258"/>
      <c r="D640" s="258"/>
      <c r="E640" s="260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spans="1:26" ht="15.75" customHeight="1" x14ac:dyDescent="0.25">
      <c r="A641" s="259"/>
      <c r="B641" s="258"/>
      <c r="C641" s="258"/>
      <c r="D641" s="258"/>
      <c r="E641" s="260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spans="1:26" ht="15.75" customHeight="1" x14ac:dyDescent="0.25">
      <c r="A642" s="259"/>
      <c r="B642" s="258"/>
      <c r="C642" s="258"/>
      <c r="D642" s="258"/>
      <c r="E642" s="260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spans="1:26" ht="15.75" customHeight="1" x14ac:dyDescent="0.25">
      <c r="A643" s="259"/>
      <c r="B643" s="258"/>
      <c r="C643" s="258"/>
      <c r="D643" s="258"/>
      <c r="E643" s="260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spans="1:26" ht="15.75" customHeight="1" x14ac:dyDescent="0.25">
      <c r="A644" s="259"/>
      <c r="B644" s="258"/>
      <c r="C644" s="258"/>
      <c r="D644" s="258"/>
      <c r="E644" s="260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spans="1:26" ht="15.75" customHeight="1" x14ac:dyDescent="0.25">
      <c r="A645" s="259"/>
      <c r="B645" s="258"/>
      <c r="C645" s="258"/>
      <c r="D645" s="258"/>
      <c r="E645" s="260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spans="1:26" ht="15.75" customHeight="1" x14ac:dyDescent="0.25">
      <c r="A646" s="259"/>
      <c r="B646" s="258"/>
      <c r="C646" s="258"/>
      <c r="D646" s="258"/>
      <c r="E646" s="260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spans="1:26" ht="15.75" customHeight="1" x14ac:dyDescent="0.25">
      <c r="A647" s="259"/>
      <c r="B647" s="258"/>
      <c r="C647" s="258"/>
      <c r="D647" s="258"/>
      <c r="E647" s="260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spans="1:26" ht="15.75" customHeight="1" x14ac:dyDescent="0.25">
      <c r="A648" s="259"/>
      <c r="B648" s="258"/>
      <c r="C648" s="258"/>
      <c r="D648" s="258"/>
      <c r="E648" s="260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spans="1:26" ht="15.75" customHeight="1" x14ac:dyDescent="0.25">
      <c r="A649" s="259"/>
      <c r="B649" s="258"/>
      <c r="C649" s="258"/>
      <c r="D649" s="258"/>
      <c r="E649" s="260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spans="1:26" ht="15.75" customHeight="1" x14ac:dyDescent="0.25">
      <c r="A650" s="259"/>
      <c r="B650" s="258"/>
      <c r="C650" s="258"/>
      <c r="D650" s="258"/>
      <c r="E650" s="260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spans="1:26" ht="15.75" customHeight="1" x14ac:dyDescent="0.25">
      <c r="A651" s="259"/>
      <c r="B651" s="258"/>
      <c r="C651" s="258"/>
      <c r="D651" s="258"/>
      <c r="E651" s="260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spans="1:26" ht="15.75" customHeight="1" x14ac:dyDescent="0.25">
      <c r="A652" s="259"/>
      <c r="B652" s="258"/>
      <c r="C652" s="258"/>
      <c r="D652" s="258"/>
      <c r="E652" s="260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spans="1:26" ht="15.75" customHeight="1" x14ac:dyDescent="0.25">
      <c r="A653" s="259"/>
      <c r="B653" s="258"/>
      <c r="C653" s="258"/>
      <c r="D653" s="258"/>
      <c r="E653" s="260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spans="1:26" ht="15.75" customHeight="1" x14ac:dyDescent="0.25">
      <c r="A654" s="259"/>
      <c r="B654" s="258"/>
      <c r="C654" s="258"/>
      <c r="D654" s="258"/>
      <c r="E654" s="260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spans="1:26" ht="15.75" customHeight="1" x14ac:dyDescent="0.25">
      <c r="A655" s="259"/>
      <c r="B655" s="258"/>
      <c r="C655" s="258"/>
      <c r="D655" s="258"/>
      <c r="E655" s="260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spans="1:26" ht="15.75" customHeight="1" x14ac:dyDescent="0.25">
      <c r="A656" s="259"/>
      <c r="B656" s="258"/>
      <c r="C656" s="258"/>
      <c r="D656" s="258"/>
      <c r="E656" s="260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spans="1:26" ht="15.75" customHeight="1" x14ac:dyDescent="0.25">
      <c r="A657" s="259"/>
      <c r="B657" s="258"/>
      <c r="C657" s="258"/>
      <c r="D657" s="258"/>
      <c r="E657" s="260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spans="1:26" ht="15.75" customHeight="1" x14ac:dyDescent="0.25">
      <c r="A658" s="259"/>
      <c r="B658" s="258"/>
      <c r="C658" s="258"/>
      <c r="D658" s="258"/>
      <c r="E658" s="260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spans="1:26" ht="15.75" customHeight="1" x14ac:dyDescent="0.25">
      <c r="A659" s="259"/>
      <c r="B659" s="258"/>
      <c r="C659" s="258"/>
      <c r="D659" s="258"/>
      <c r="E659" s="260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spans="1:26" ht="15.75" customHeight="1" x14ac:dyDescent="0.25">
      <c r="A660" s="259"/>
      <c r="B660" s="258"/>
      <c r="C660" s="258"/>
      <c r="D660" s="258"/>
      <c r="E660" s="260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spans="1:26" ht="15.75" customHeight="1" x14ac:dyDescent="0.25">
      <c r="A661" s="259"/>
      <c r="B661" s="258"/>
      <c r="C661" s="258"/>
      <c r="D661" s="258"/>
      <c r="E661" s="260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spans="1:26" ht="15.75" customHeight="1" x14ac:dyDescent="0.25">
      <c r="A662" s="259"/>
      <c r="B662" s="258"/>
      <c r="C662" s="258"/>
      <c r="D662" s="258"/>
      <c r="E662" s="260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spans="1:26" ht="15.75" customHeight="1" x14ac:dyDescent="0.25">
      <c r="A663" s="259"/>
      <c r="B663" s="258"/>
      <c r="C663" s="258"/>
      <c r="D663" s="258"/>
      <c r="E663" s="260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spans="1:26" ht="15.75" customHeight="1" x14ac:dyDescent="0.25">
      <c r="A664" s="259"/>
      <c r="B664" s="258"/>
      <c r="C664" s="258"/>
      <c r="D664" s="258"/>
      <c r="E664" s="260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spans="1:26" ht="15.75" customHeight="1" x14ac:dyDescent="0.25">
      <c r="A665" s="259"/>
      <c r="B665" s="258"/>
      <c r="C665" s="258"/>
      <c r="D665" s="258"/>
      <c r="E665" s="260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spans="1:26" ht="15.75" customHeight="1" x14ac:dyDescent="0.25">
      <c r="A666" s="259"/>
      <c r="B666" s="258"/>
      <c r="C666" s="258"/>
      <c r="D666" s="258"/>
      <c r="E666" s="260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spans="1:26" ht="15.75" customHeight="1" x14ac:dyDescent="0.25">
      <c r="A667" s="259"/>
      <c r="B667" s="258"/>
      <c r="C667" s="258"/>
      <c r="D667" s="258"/>
      <c r="E667" s="260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spans="1:26" ht="15.75" customHeight="1" x14ac:dyDescent="0.25">
      <c r="A668" s="259"/>
      <c r="B668" s="258"/>
      <c r="C668" s="258"/>
      <c r="D668" s="258"/>
      <c r="E668" s="260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spans="1:26" ht="15.75" customHeight="1" x14ac:dyDescent="0.25">
      <c r="A669" s="259"/>
      <c r="B669" s="258"/>
      <c r="C669" s="258"/>
      <c r="D669" s="258"/>
      <c r="E669" s="260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spans="1:26" ht="15.75" customHeight="1" x14ac:dyDescent="0.25">
      <c r="A670" s="259"/>
      <c r="B670" s="258"/>
      <c r="C670" s="258"/>
      <c r="D670" s="258"/>
      <c r="E670" s="260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spans="1:26" ht="15.75" customHeight="1" x14ac:dyDescent="0.25">
      <c r="A671" s="259"/>
      <c r="B671" s="258"/>
      <c r="C671" s="258"/>
      <c r="D671" s="258"/>
      <c r="E671" s="260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spans="1:26" ht="15.75" customHeight="1" x14ac:dyDescent="0.25">
      <c r="A672" s="259"/>
      <c r="B672" s="258"/>
      <c r="C672" s="258"/>
      <c r="D672" s="258"/>
      <c r="E672" s="260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spans="1:26" ht="15.75" customHeight="1" x14ac:dyDescent="0.25">
      <c r="A673" s="259"/>
      <c r="B673" s="258"/>
      <c r="C673" s="258"/>
      <c r="D673" s="258"/>
      <c r="E673" s="260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spans="1:26" ht="15.75" customHeight="1" x14ac:dyDescent="0.25">
      <c r="A674" s="259"/>
      <c r="B674" s="258"/>
      <c r="C674" s="258"/>
      <c r="D674" s="258"/>
      <c r="E674" s="260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spans="1:26" ht="15.75" customHeight="1" x14ac:dyDescent="0.25">
      <c r="A675" s="259"/>
      <c r="B675" s="258"/>
      <c r="C675" s="258"/>
      <c r="D675" s="258"/>
      <c r="E675" s="260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spans="1:26" ht="15.75" customHeight="1" x14ac:dyDescent="0.25">
      <c r="A676" s="259"/>
      <c r="B676" s="258"/>
      <c r="C676" s="258"/>
      <c r="D676" s="258"/>
      <c r="E676" s="260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spans="1:26" ht="15.75" customHeight="1" x14ac:dyDescent="0.25">
      <c r="A677" s="259"/>
      <c r="B677" s="258"/>
      <c r="C677" s="258"/>
      <c r="D677" s="258"/>
      <c r="E677" s="260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spans="1:26" ht="15.75" customHeight="1" x14ac:dyDescent="0.25">
      <c r="A678" s="259"/>
      <c r="B678" s="258"/>
      <c r="C678" s="258"/>
      <c r="D678" s="258"/>
      <c r="E678" s="260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spans="1:26" ht="15.75" customHeight="1" x14ac:dyDescent="0.25">
      <c r="A679" s="259"/>
      <c r="B679" s="258"/>
      <c r="C679" s="258"/>
      <c r="D679" s="258"/>
      <c r="E679" s="260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spans="1:26" ht="15.75" customHeight="1" x14ac:dyDescent="0.25">
      <c r="A680" s="259"/>
      <c r="B680" s="258"/>
      <c r="C680" s="258"/>
      <c r="D680" s="258"/>
      <c r="E680" s="260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spans="1:26" ht="15.75" customHeight="1" x14ac:dyDescent="0.25">
      <c r="A681" s="259"/>
      <c r="B681" s="258"/>
      <c r="C681" s="258"/>
      <c r="D681" s="258"/>
      <c r="E681" s="260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spans="1:26" ht="15.75" customHeight="1" x14ac:dyDescent="0.25">
      <c r="A682" s="259"/>
      <c r="B682" s="258"/>
      <c r="C682" s="258"/>
      <c r="D682" s="258"/>
      <c r="E682" s="260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spans="1:26" ht="15.75" customHeight="1" x14ac:dyDescent="0.25">
      <c r="A683" s="259"/>
      <c r="B683" s="258"/>
      <c r="C683" s="258"/>
      <c r="D683" s="258"/>
      <c r="E683" s="260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spans="1:26" ht="15.75" customHeight="1" x14ac:dyDescent="0.25">
      <c r="A684" s="259"/>
      <c r="B684" s="258"/>
      <c r="C684" s="258"/>
      <c r="D684" s="258"/>
      <c r="E684" s="260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spans="1:26" ht="15.75" customHeight="1" x14ac:dyDescent="0.25">
      <c r="A685" s="259"/>
      <c r="B685" s="258"/>
      <c r="C685" s="258"/>
      <c r="D685" s="258"/>
      <c r="E685" s="260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spans="1:26" ht="15.75" customHeight="1" x14ac:dyDescent="0.25">
      <c r="A686" s="259"/>
      <c r="B686" s="258"/>
      <c r="C686" s="258"/>
      <c r="D686" s="258"/>
      <c r="E686" s="260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spans="1:26" ht="15.75" customHeight="1" x14ac:dyDescent="0.25">
      <c r="A687" s="259"/>
      <c r="B687" s="258"/>
      <c r="C687" s="258"/>
      <c r="D687" s="258"/>
      <c r="E687" s="260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spans="1:26" ht="15.75" customHeight="1" x14ac:dyDescent="0.25">
      <c r="A688" s="259"/>
      <c r="B688" s="258"/>
      <c r="C688" s="258"/>
      <c r="D688" s="258"/>
      <c r="E688" s="260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spans="1:26" ht="15.75" customHeight="1" x14ac:dyDescent="0.25">
      <c r="A689" s="259"/>
      <c r="B689" s="258"/>
      <c r="C689" s="258"/>
      <c r="D689" s="258"/>
      <c r="E689" s="260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spans="1:26" ht="15.75" customHeight="1" x14ac:dyDescent="0.25">
      <c r="A690" s="259"/>
      <c r="B690" s="258"/>
      <c r="C690" s="258"/>
      <c r="D690" s="258"/>
      <c r="E690" s="260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spans="1:26" ht="15.75" customHeight="1" x14ac:dyDescent="0.25">
      <c r="A691" s="259"/>
      <c r="B691" s="258"/>
      <c r="C691" s="258"/>
      <c r="D691" s="258"/>
      <c r="E691" s="260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spans="1:26" ht="15.75" customHeight="1" x14ac:dyDescent="0.25">
      <c r="A692" s="259"/>
      <c r="B692" s="258"/>
      <c r="C692" s="258"/>
      <c r="D692" s="258"/>
      <c r="E692" s="260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spans="1:26" ht="15.75" customHeight="1" x14ac:dyDescent="0.25">
      <c r="A693" s="259"/>
      <c r="B693" s="258"/>
      <c r="C693" s="258"/>
      <c r="D693" s="258"/>
      <c r="E693" s="260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spans="1:26" ht="15.75" customHeight="1" x14ac:dyDescent="0.25">
      <c r="A694" s="259"/>
      <c r="B694" s="258"/>
      <c r="C694" s="258"/>
      <c r="D694" s="258"/>
      <c r="E694" s="260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spans="1:26" ht="15.75" customHeight="1" x14ac:dyDescent="0.25">
      <c r="A695" s="259"/>
      <c r="B695" s="258"/>
      <c r="C695" s="258"/>
      <c r="D695" s="258"/>
      <c r="E695" s="260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spans="1:26" ht="15.75" customHeight="1" x14ac:dyDescent="0.25">
      <c r="A696" s="259"/>
      <c r="B696" s="258"/>
      <c r="C696" s="258"/>
      <c r="D696" s="258"/>
      <c r="E696" s="260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spans="1:26" ht="15.75" customHeight="1" x14ac:dyDescent="0.25">
      <c r="A697" s="259"/>
      <c r="B697" s="258"/>
      <c r="C697" s="258"/>
      <c r="D697" s="258"/>
      <c r="E697" s="260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spans="1:26" ht="15.75" customHeight="1" x14ac:dyDescent="0.25">
      <c r="A698" s="259"/>
      <c r="B698" s="258"/>
      <c r="C698" s="258"/>
      <c r="D698" s="258"/>
      <c r="E698" s="260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spans="1:26" ht="15.75" customHeight="1" x14ac:dyDescent="0.25">
      <c r="A699" s="259"/>
      <c r="B699" s="258"/>
      <c r="C699" s="258"/>
      <c r="D699" s="258"/>
      <c r="E699" s="260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spans="1:26" ht="15.75" customHeight="1" x14ac:dyDescent="0.25">
      <c r="A700" s="259"/>
      <c r="B700" s="258"/>
      <c r="C700" s="258"/>
      <c r="D700" s="258"/>
      <c r="E700" s="260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spans="1:26" ht="15.75" customHeight="1" x14ac:dyDescent="0.25">
      <c r="A701" s="259"/>
      <c r="B701" s="258"/>
      <c r="C701" s="258"/>
      <c r="D701" s="258"/>
      <c r="E701" s="260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spans="1:26" ht="15.75" customHeight="1" x14ac:dyDescent="0.25">
      <c r="A702" s="259"/>
      <c r="B702" s="258"/>
      <c r="C702" s="258"/>
      <c r="D702" s="258"/>
      <c r="E702" s="260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spans="1:26" ht="15.75" customHeight="1" x14ac:dyDescent="0.25">
      <c r="A703" s="259"/>
      <c r="B703" s="258"/>
      <c r="C703" s="258"/>
      <c r="D703" s="258"/>
      <c r="E703" s="260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spans="1:26" ht="15.75" customHeight="1" x14ac:dyDescent="0.25">
      <c r="A704" s="259"/>
      <c r="B704" s="258"/>
      <c r="C704" s="258"/>
      <c r="D704" s="258"/>
      <c r="E704" s="260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spans="1:26" ht="15.75" customHeight="1" x14ac:dyDescent="0.25">
      <c r="A705" s="259"/>
      <c r="B705" s="258"/>
      <c r="C705" s="258"/>
      <c r="D705" s="258"/>
      <c r="E705" s="260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spans="1:26" ht="15.75" customHeight="1" x14ac:dyDescent="0.25">
      <c r="A706" s="259"/>
      <c r="B706" s="258"/>
      <c r="C706" s="258"/>
      <c r="D706" s="258"/>
      <c r="E706" s="260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spans="1:26" ht="15.75" customHeight="1" x14ac:dyDescent="0.25">
      <c r="A707" s="259"/>
      <c r="B707" s="258"/>
      <c r="C707" s="258"/>
      <c r="D707" s="258"/>
      <c r="E707" s="260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spans="1:26" ht="15.75" customHeight="1" x14ac:dyDescent="0.25">
      <c r="A708" s="259"/>
      <c r="B708" s="258"/>
      <c r="C708" s="258"/>
      <c r="D708" s="258"/>
      <c r="E708" s="260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spans="1:26" ht="15.75" customHeight="1" x14ac:dyDescent="0.25">
      <c r="A709" s="259"/>
      <c r="B709" s="258"/>
      <c r="C709" s="258"/>
      <c r="D709" s="258"/>
      <c r="E709" s="260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spans="1:26" ht="15.75" customHeight="1" x14ac:dyDescent="0.25">
      <c r="A710" s="259"/>
      <c r="B710" s="258"/>
      <c r="C710" s="258"/>
      <c r="D710" s="258"/>
      <c r="E710" s="260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spans="1:26" ht="15.75" customHeight="1" x14ac:dyDescent="0.25">
      <c r="A711" s="259"/>
      <c r="B711" s="258"/>
      <c r="C711" s="258"/>
      <c r="D711" s="258"/>
      <c r="E711" s="260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spans="1:26" ht="15.75" customHeight="1" x14ac:dyDescent="0.25">
      <c r="A712" s="259"/>
      <c r="B712" s="258"/>
      <c r="C712" s="258"/>
      <c r="D712" s="258"/>
      <c r="E712" s="260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spans="1:26" ht="15.75" customHeight="1" x14ac:dyDescent="0.25">
      <c r="A713" s="259"/>
      <c r="B713" s="258"/>
      <c r="C713" s="258"/>
      <c r="D713" s="258"/>
      <c r="E713" s="260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spans="1:26" ht="15.75" customHeight="1" x14ac:dyDescent="0.25">
      <c r="A714" s="259"/>
      <c r="B714" s="258"/>
      <c r="C714" s="258"/>
      <c r="D714" s="258"/>
      <c r="E714" s="260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spans="1:26" ht="15.75" customHeight="1" x14ac:dyDescent="0.25">
      <c r="A715" s="259"/>
      <c r="B715" s="258"/>
      <c r="C715" s="258"/>
      <c r="D715" s="258"/>
      <c r="E715" s="260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spans="1:26" ht="15.75" customHeight="1" x14ac:dyDescent="0.25">
      <c r="A716" s="259"/>
      <c r="B716" s="258"/>
      <c r="C716" s="258"/>
      <c r="D716" s="258"/>
      <c r="E716" s="260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spans="1:26" ht="15.75" customHeight="1" x14ac:dyDescent="0.25">
      <c r="A717" s="259"/>
      <c r="B717" s="258"/>
      <c r="C717" s="258"/>
      <c r="D717" s="258"/>
      <c r="E717" s="260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spans="1:26" ht="15.75" customHeight="1" x14ac:dyDescent="0.25">
      <c r="A718" s="259"/>
      <c r="B718" s="258"/>
      <c r="C718" s="258"/>
      <c r="D718" s="258"/>
      <c r="E718" s="260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spans="1:26" ht="15.75" customHeight="1" x14ac:dyDescent="0.25">
      <c r="A719" s="259"/>
      <c r="B719" s="258"/>
      <c r="C719" s="258"/>
      <c r="D719" s="258"/>
      <c r="E719" s="260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spans="1:26" ht="15.75" customHeight="1" x14ac:dyDescent="0.25">
      <c r="A720" s="259"/>
      <c r="B720" s="258"/>
      <c r="C720" s="258"/>
      <c r="D720" s="258"/>
      <c r="E720" s="260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spans="1:26" ht="15.75" customHeight="1" x14ac:dyDescent="0.25">
      <c r="A721" s="259"/>
      <c r="B721" s="258"/>
      <c r="C721" s="258"/>
      <c r="D721" s="258"/>
      <c r="E721" s="260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spans="1:26" ht="15.75" customHeight="1" x14ac:dyDescent="0.25">
      <c r="A722" s="259"/>
      <c r="B722" s="258"/>
      <c r="C722" s="258"/>
      <c r="D722" s="258"/>
      <c r="E722" s="260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spans="1:26" ht="15.75" customHeight="1" x14ac:dyDescent="0.25">
      <c r="A723" s="259"/>
      <c r="B723" s="258"/>
      <c r="C723" s="258"/>
      <c r="D723" s="258"/>
      <c r="E723" s="260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spans="1:26" ht="15.75" customHeight="1" x14ac:dyDescent="0.25">
      <c r="A724" s="259"/>
      <c r="B724" s="258"/>
      <c r="C724" s="258"/>
      <c r="D724" s="258"/>
      <c r="E724" s="260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spans="1:26" ht="15.75" customHeight="1" x14ac:dyDescent="0.25">
      <c r="A725" s="259"/>
      <c r="B725" s="258"/>
      <c r="C725" s="258"/>
      <c r="D725" s="258"/>
      <c r="E725" s="260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spans="1:26" ht="15.75" customHeight="1" x14ac:dyDescent="0.25">
      <c r="A726" s="259"/>
      <c r="B726" s="258"/>
      <c r="C726" s="258"/>
      <c r="D726" s="258"/>
      <c r="E726" s="260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spans="1:26" ht="15.75" customHeight="1" x14ac:dyDescent="0.25">
      <c r="A727" s="259"/>
      <c r="B727" s="258"/>
      <c r="C727" s="258"/>
      <c r="D727" s="258"/>
      <c r="E727" s="260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spans="1:26" ht="15.75" customHeight="1" x14ac:dyDescent="0.25">
      <c r="A728" s="259"/>
      <c r="B728" s="258"/>
      <c r="C728" s="258"/>
      <c r="D728" s="258"/>
      <c r="E728" s="260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spans="1:26" ht="15.75" customHeight="1" x14ac:dyDescent="0.25">
      <c r="A729" s="259"/>
      <c r="B729" s="258"/>
      <c r="C729" s="258"/>
      <c r="D729" s="258"/>
      <c r="E729" s="260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spans="1:26" ht="15.75" customHeight="1" x14ac:dyDescent="0.25">
      <c r="A730" s="259"/>
      <c r="B730" s="258"/>
      <c r="C730" s="258"/>
      <c r="D730" s="258"/>
      <c r="E730" s="260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spans="1:26" ht="15.75" customHeight="1" x14ac:dyDescent="0.25">
      <c r="A731" s="259"/>
      <c r="B731" s="258"/>
      <c r="C731" s="258"/>
      <c r="D731" s="258"/>
      <c r="E731" s="260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spans="1:26" ht="15.75" customHeight="1" x14ac:dyDescent="0.25">
      <c r="A732" s="259"/>
      <c r="B732" s="258"/>
      <c r="C732" s="258"/>
      <c r="D732" s="258"/>
      <c r="E732" s="260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spans="1:26" ht="15.75" customHeight="1" x14ac:dyDescent="0.25">
      <c r="A733" s="259"/>
      <c r="B733" s="258"/>
      <c r="C733" s="258"/>
      <c r="D733" s="258"/>
      <c r="E733" s="260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spans="1:26" ht="15.75" customHeight="1" x14ac:dyDescent="0.25">
      <c r="A734" s="259"/>
      <c r="B734" s="258"/>
      <c r="C734" s="258"/>
      <c r="D734" s="258"/>
      <c r="E734" s="260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spans="1:26" ht="15.75" customHeight="1" x14ac:dyDescent="0.25">
      <c r="A735" s="259"/>
      <c r="B735" s="258"/>
      <c r="C735" s="258"/>
      <c r="D735" s="258"/>
      <c r="E735" s="260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spans="1:26" ht="15.75" customHeight="1" x14ac:dyDescent="0.25">
      <c r="A736" s="259"/>
      <c r="B736" s="258"/>
      <c r="C736" s="258"/>
      <c r="D736" s="258"/>
      <c r="E736" s="260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spans="1:26" ht="15.75" customHeight="1" x14ac:dyDescent="0.25">
      <c r="A737" s="259"/>
      <c r="B737" s="258"/>
      <c r="C737" s="258"/>
      <c r="D737" s="258"/>
      <c r="E737" s="260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spans="1:26" ht="15.75" customHeight="1" x14ac:dyDescent="0.25">
      <c r="A738" s="259"/>
      <c r="B738" s="258"/>
      <c r="C738" s="258"/>
      <c r="D738" s="258"/>
      <c r="E738" s="260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spans="1:26" ht="15.75" customHeight="1" x14ac:dyDescent="0.25">
      <c r="A739" s="259"/>
      <c r="B739" s="258"/>
      <c r="C739" s="258"/>
      <c r="D739" s="258"/>
      <c r="E739" s="260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spans="1:26" ht="15.75" customHeight="1" x14ac:dyDescent="0.25">
      <c r="A740" s="259"/>
      <c r="B740" s="258"/>
      <c r="C740" s="258"/>
      <c r="D740" s="258"/>
      <c r="E740" s="260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spans="1:26" ht="15.75" customHeight="1" x14ac:dyDescent="0.25">
      <c r="A741" s="259"/>
      <c r="B741" s="258"/>
      <c r="C741" s="258"/>
      <c r="D741" s="258"/>
      <c r="E741" s="260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spans="1:26" ht="15.75" customHeight="1" x14ac:dyDescent="0.25">
      <c r="A742" s="259"/>
      <c r="B742" s="258"/>
      <c r="C742" s="258"/>
      <c r="D742" s="258"/>
      <c r="E742" s="260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spans="1:26" ht="15.75" customHeight="1" x14ac:dyDescent="0.25">
      <c r="A743" s="259"/>
      <c r="B743" s="258"/>
      <c r="C743" s="258"/>
      <c r="D743" s="258"/>
      <c r="E743" s="260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spans="1:26" ht="15.75" customHeight="1" x14ac:dyDescent="0.25">
      <c r="A744" s="259"/>
      <c r="B744" s="258"/>
      <c r="C744" s="258"/>
      <c r="D744" s="258"/>
      <c r="E744" s="260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spans="1:26" ht="15.75" customHeight="1" x14ac:dyDescent="0.25">
      <c r="A745" s="259"/>
      <c r="B745" s="258"/>
      <c r="C745" s="258"/>
      <c r="D745" s="258"/>
      <c r="E745" s="260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spans="1:26" ht="15.75" customHeight="1" x14ac:dyDescent="0.25">
      <c r="A746" s="259"/>
      <c r="B746" s="258"/>
      <c r="C746" s="258"/>
      <c r="D746" s="258"/>
      <c r="E746" s="260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spans="1:26" ht="15.75" customHeight="1" x14ac:dyDescent="0.25">
      <c r="A747" s="259"/>
      <c r="B747" s="258"/>
      <c r="C747" s="258"/>
      <c r="D747" s="258"/>
      <c r="E747" s="260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spans="1:26" ht="15.75" customHeight="1" x14ac:dyDescent="0.25">
      <c r="A748" s="259"/>
      <c r="B748" s="258"/>
      <c r="C748" s="258"/>
      <c r="D748" s="258"/>
      <c r="E748" s="260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spans="1:26" ht="15.75" customHeight="1" x14ac:dyDescent="0.25">
      <c r="A749" s="259"/>
      <c r="B749" s="258"/>
      <c r="C749" s="258"/>
      <c r="D749" s="258"/>
      <c r="E749" s="260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spans="1:26" ht="15.75" customHeight="1" x14ac:dyDescent="0.25">
      <c r="A750" s="259"/>
      <c r="B750" s="258"/>
      <c r="C750" s="258"/>
      <c r="D750" s="258"/>
      <c r="E750" s="260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spans="1:26" ht="15.75" customHeight="1" x14ac:dyDescent="0.25">
      <c r="A751" s="259"/>
      <c r="B751" s="258"/>
      <c r="C751" s="258"/>
      <c r="D751" s="258"/>
      <c r="E751" s="260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spans="1:26" ht="15.75" customHeight="1" x14ac:dyDescent="0.25">
      <c r="A752" s="259"/>
      <c r="B752" s="258"/>
      <c r="C752" s="258"/>
      <c r="D752" s="258"/>
      <c r="E752" s="260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spans="1:26" ht="15.75" customHeight="1" x14ac:dyDescent="0.25">
      <c r="A753" s="259"/>
      <c r="B753" s="258"/>
      <c r="C753" s="258"/>
      <c r="D753" s="258"/>
      <c r="E753" s="260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spans="1:26" ht="15.75" customHeight="1" x14ac:dyDescent="0.25">
      <c r="A754" s="259"/>
      <c r="B754" s="258"/>
      <c r="C754" s="258"/>
      <c r="D754" s="258"/>
      <c r="E754" s="260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spans="1:26" ht="15.75" customHeight="1" x14ac:dyDescent="0.25">
      <c r="A755" s="259"/>
      <c r="B755" s="258"/>
      <c r="C755" s="258"/>
      <c r="D755" s="258"/>
      <c r="E755" s="260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spans="1:26" ht="15.75" customHeight="1" x14ac:dyDescent="0.25">
      <c r="A756" s="259"/>
      <c r="B756" s="258"/>
      <c r="C756" s="258"/>
      <c r="D756" s="258"/>
      <c r="E756" s="260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spans="1:26" ht="15.75" customHeight="1" x14ac:dyDescent="0.25">
      <c r="A757" s="259"/>
      <c r="B757" s="258"/>
      <c r="C757" s="258"/>
      <c r="D757" s="258"/>
      <c r="E757" s="260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spans="1:26" ht="15.75" customHeight="1" x14ac:dyDescent="0.25">
      <c r="A758" s="259"/>
      <c r="B758" s="258"/>
      <c r="C758" s="258"/>
      <c r="D758" s="258"/>
      <c r="E758" s="260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spans="1:26" ht="15.75" customHeight="1" x14ac:dyDescent="0.25">
      <c r="A759" s="259"/>
      <c r="B759" s="258"/>
      <c r="C759" s="258"/>
      <c r="D759" s="258"/>
      <c r="E759" s="260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spans="1:26" ht="15.75" customHeight="1" x14ac:dyDescent="0.25">
      <c r="A760" s="259"/>
      <c r="B760" s="258"/>
      <c r="C760" s="258"/>
      <c r="D760" s="258"/>
      <c r="E760" s="260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spans="1:26" ht="15.75" customHeight="1" x14ac:dyDescent="0.25">
      <c r="A761" s="259"/>
      <c r="B761" s="258"/>
      <c r="C761" s="258"/>
      <c r="D761" s="258"/>
      <c r="E761" s="260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spans="1:26" ht="15.75" customHeight="1" x14ac:dyDescent="0.25">
      <c r="A762" s="259"/>
      <c r="B762" s="258"/>
      <c r="C762" s="258"/>
      <c r="D762" s="258"/>
      <c r="E762" s="260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spans="1:26" ht="15.75" customHeight="1" x14ac:dyDescent="0.25">
      <c r="A763" s="259"/>
      <c r="B763" s="258"/>
      <c r="C763" s="258"/>
      <c r="D763" s="258"/>
      <c r="E763" s="260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spans="1:26" ht="15.75" customHeight="1" x14ac:dyDescent="0.25">
      <c r="A764" s="259"/>
      <c r="B764" s="258"/>
      <c r="C764" s="258"/>
      <c r="D764" s="258"/>
      <c r="E764" s="260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spans="1:26" ht="15.75" customHeight="1" x14ac:dyDescent="0.25">
      <c r="A765" s="259"/>
      <c r="B765" s="258"/>
      <c r="C765" s="258"/>
      <c r="D765" s="258"/>
      <c r="E765" s="260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spans="1:26" ht="15.75" customHeight="1" x14ac:dyDescent="0.25">
      <c r="A766" s="259"/>
      <c r="B766" s="258"/>
      <c r="C766" s="258"/>
      <c r="D766" s="258"/>
      <c r="E766" s="260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spans="1:26" ht="15.75" customHeight="1" x14ac:dyDescent="0.25">
      <c r="A767" s="259"/>
      <c r="B767" s="258"/>
      <c r="C767" s="258"/>
      <c r="D767" s="258"/>
      <c r="E767" s="260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spans="1:26" ht="15.75" customHeight="1" x14ac:dyDescent="0.25">
      <c r="A768" s="259"/>
      <c r="B768" s="258"/>
      <c r="C768" s="258"/>
      <c r="D768" s="258"/>
      <c r="E768" s="260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spans="1:26" ht="15.75" customHeight="1" x14ac:dyDescent="0.25">
      <c r="A769" s="259"/>
      <c r="B769" s="258"/>
      <c r="C769" s="258"/>
      <c r="D769" s="258"/>
      <c r="E769" s="260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spans="1:26" ht="15.75" customHeight="1" x14ac:dyDescent="0.25">
      <c r="A770" s="259"/>
      <c r="B770" s="258"/>
      <c r="C770" s="258"/>
      <c r="D770" s="258"/>
      <c r="E770" s="260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spans="1:26" ht="15.75" customHeight="1" x14ac:dyDescent="0.25">
      <c r="A771" s="259"/>
      <c r="B771" s="258"/>
      <c r="C771" s="258"/>
      <c r="D771" s="258"/>
      <c r="E771" s="260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spans="1:26" ht="15.75" customHeight="1" x14ac:dyDescent="0.25">
      <c r="A772" s="259"/>
      <c r="B772" s="258"/>
      <c r="C772" s="258"/>
      <c r="D772" s="258"/>
      <c r="E772" s="260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spans="1:26" ht="15.75" customHeight="1" x14ac:dyDescent="0.25">
      <c r="A773" s="259"/>
      <c r="B773" s="258"/>
      <c r="C773" s="258"/>
      <c r="D773" s="258"/>
      <c r="E773" s="260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spans="1:26" ht="15.75" customHeight="1" x14ac:dyDescent="0.25">
      <c r="A774" s="259"/>
      <c r="B774" s="258"/>
      <c r="C774" s="258"/>
      <c r="D774" s="258"/>
      <c r="E774" s="260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spans="1:26" ht="15.75" customHeight="1" x14ac:dyDescent="0.25">
      <c r="A775" s="259"/>
      <c r="B775" s="258"/>
      <c r="C775" s="258"/>
      <c r="D775" s="258"/>
      <c r="E775" s="260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spans="1:26" ht="15.75" customHeight="1" x14ac:dyDescent="0.25">
      <c r="A776" s="259"/>
      <c r="B776" s="258"/>
      <c r="C776" s="258"/>
      <c r="D776" s="258"/>
      <c r="E776" s="260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spans="1:26" ht="15.75" customHeight="1" x14ac:dyDescent="0.25">
      <c r="A777" s="259"/>
      <c r="B777" s="258"/>
      <c r="C777" s="258"/>
      <c r="D777" s="258"/>
      <c r="E777" s="260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spans="1:26" ht="15.75" customHeight="1" x14ac:dyDescent="0.25">
      <c r="A778" s="259"/>
      <c r="B778" s="258"/>
      <c r="C778" s="258"/>
      <c r="D778" s="258"/>
      <c r="E778" s="260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spans="1:26" ht="15.75" customHeight="1" x14ac:dyDescent="0.25">
      <c r="A779" s="259"/>
      <c r="B779" s="258"/>
      <c r="C779" s="258"/>
      <c r="D779" s="258"/>
      <c r="E779" s="260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spans="1:26" ht="15.75" customHeight="1" x14ac:dyDescent="0.25">
      <c r="A780" s="259"/>
      <c r="B780" s="258"/>
      <c r="C780" s="258"/>
      <c r="D780" s="258"/>
      <c r="E780" s="260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spans="1:26" ht="15.75" customHeight="1" x14ac:dyDescent="0.25">
      <c r="A781" s="259"/>
      <c r="B781" s="258"/>
      <c r="C781" s="258"/>
      <c r="D781" s="258"/>
      <c r="E781" s="260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spans="1:26" ht="15.75" customHeight="1" x14ac:dyDescent="0.25">
      <c r="A782" s="259"/>
      <c r="B782" s="258"/>
      <c r="C782" s="258"/>
      <c r="D782" s="258"/>
      <c r="E782" s="260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spans="1:26" ht="15.75" customHeight="1" x14ac:dyDescent="0.25">
      <c r="A783" s="259"/>
      <c r="B783" s="258"/>
      <c r="C783" s="258"/>
      <c r="D783" s="258"/>
      <c r="E783" s="260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spans="1:26" ht="15.75" customHeight="1" x14ac:dyDescent="0.25">
      <c r="A784" s="259"/>
      <c r="B784" s="258"/>
      <c r="C784" s="258"/>
      <c r="D784" s="258"/>
      <c r="E784" s="260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spans="1:26" ht="15.75" customHeight="1" x14ac:dyDescent="0.25">
      <c r="A785" s="259"/>
      <c r="B785" s="258"/>
      <c r="C785" s="258"/>
      <c r="D785" s="258"/>
      <c r="E785" s="260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spans="1:26" ht="15.75" customHeight="1" x14ac:dyDescent="0.25">
      <c r="A786" s="259"/>
      <c r="B786" s="258"/>
      <c r="C786" s="258"/>
      <c r="D786" s="258"/>
      <c r="E786" s="260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spans="1:26" ht="15.75" customHeight="1" x14ac:dyDescent="0.25">
      <c r="A787" s="259"/>
      <c r="B787" s="258"/>
      <c r="C787" s="258"/>
      <c r="D787" s="258"/>
      <c r="E787" s="260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spans="1:26" ht="15.75" customHeight="1" x14ac:dyDescent="0.25">
      <c r="A788" s="259"/>
      <c r="B788" s="258"/>
      <c r="C788" s="258"/>
      <c r="D788" s="258"/>
      <c r="E788" s="260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spans="1:26" ht="15.75" customHeight="1" x14ac:dyDescent="0.25">
      <c r="A789" s="259"/>
      <c r="B789" s="258"/>
      <c r="C789" s="258"/>
      <c r="D789" s="258"/>
      <c r="E789" s="260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spans="1:26" ht="15.75" customHeight="1" x14ac:dyDescent="0.25">
      <c r="A790" s="259"/>
      <c r="B790" s="258"/>
      <c r="C790" s="258"/>
      <c r="D790" s="258"/>
      <c r="E790" s="260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spans="1:26" ht="15.75" customHeight="1" x14ac:dyDescent="0.25">
      <c r="A791" s="259"/>
      <c r="B791" s="258"/>
      <c r="C791" s="258"/>
      <c r="D791" s="258"/>
      <c r="E791" s="260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spans="1:26" ht="15.75" customHeight="1" x14ac:dyDescent="0.25">
      <c r="A792" s="259"/>
      <c r="B792" s="258"/>
      <c r="C792" s="258"/>
      <c r="D792" s="258"/>
      <c r="E792" s="260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spans="1:26" ht="15.75" customHeight="1" x14ac:dyDescent="0.25">
      <c r="A793" s="259"/>
      <c r="B793" s="258"/>
      <c r="C793" s="258"/>
      <c r="D793" s="258"/>
      <c r="E793" s="260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spans="1:26" ht="15.75" customHeight="1" x14ac:dyDescent="0.25">
      <c r="A794" s="259"/>
      <c r="B794" s="258"/>
      <c r="C794" s="258"/>
      <c r="D794" s="258"/>
      <c r="E794" s="260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spans="1:26" ht="15.75" customHeight="1" x14ac:dyDescent="0.25">
      <c r="A795" s="259"/>
      <c r="B795" s="258"/>
      <c r="C795" s="258"/>
      <c r="D795" s="258"/>
      <c r="E795" s="260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spans="1:26" ht="15.75" customHeight="1" x14ac:dyDescent="0.25">
      <c r="A796" s="259"/>
      <c r="B796" s="258"/>
      <c r="C796" s="258"/>
      <c r="D796" s="258"/>
      <c r="E796" s="260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spans="1:26" ht="15.75" customHeight="1" x14ac:dyDescent="0.25">
      <c r="A797" s="259"/>
      <c r="B797" s="258"/>
      <c r="C797" s="258"/>
      <c r="D797" s="258"/>
      <c r="E797" s="260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spans="1:26" ht="15.75" customHeight="1" x14ac:dyDescent="0.25">
      <c r="A798" s="259"/>
      <c r="B798" s="258"/>
      <c r="C798" s="258"/>
      <c r="D798" s="258"/>
      <c r="E798" s="260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spans="1:26" ht="15.75" customHeight="1" x14ac:dyDescent="0.25">
      <c r="A799" s="259"/>
      <c r="B799" s="258"/>
      <c r="C799" s="258"/>
      <c r="D799" s="258"/>
      <c r="E799" s="260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spans="1:26" ht="15.75" customHeight="1" x14ac:dyDescent="0.25">
      <c r="A800" s="259"/>
      <c r="B800" s="258"/>
      <c r="C800" s="258"/>
      <c r="D800" s="258"/>
      <c r="E800" s="260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spans="1:26" ht="15.75" customHeight="1" x14ac:dyDescent="0.25">
      <c r="A801" s="259"/>
      <c r="B801" s="258"/>
      <c r="C801" s="258"/>
      <c r="D801" s="258"/>
      <c r="E801" s="260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spans="1:26" ht="15.75" customHeight="1" x14ac:dyDescent="0.25">
      <c r="A802" s="259"/>
      <c r="B802" s="258"/>
      <c r="C802" s="258"/>
      <c r="D802" s="258"/>
      <c r="E802" s="260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spans="1:26" ht="15.75" customHeight="1" x14ac:dyDescent="0.25">
      <c r="A803" s="259"/>
      <c r="B803" s="258"/>
      <c r="C803" s="258"/>
      <c r="D803" s="258"/>
      <c r="E803" s="260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spans="1:26" ht="15.75" customHeight="1" x14ac:dyDescent="0.25">
      <c r="A804" s="259"/>
      <c r="B804" s="258"/>
      <c r="C804" s="258"/>
      <c r="D804" s="258"/>
      <c r="E804" s="260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spans="1:26" ht="15.75" customHeight="1" x14ac:dyDescent="0.25">
      <c r="A805" s="259"/>
      <c r="B805" s="258"/>
      <c r="C805" s="258"/>
      <c r="D805" s="258"/>
      <c r="E805" s="260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spans="1:26" ht="15.75" customHeight="1" x14ac:dyDescent="0.25">
      <c r="A806" s="259"/>
      <c r="B806" s="258"/>
      <c r="C806" s="258"/>
      <c r="D806" s="258"/>
      <c r="E806" s="260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spans="1:26" ht="15.75" customHeight="1" x14ac:dyDescent="0.25">
      <c r="A807" s="259"/>
      <c r="B807" s="258"/>
      <c r="C807" s="258"/>
      <c r="D807" s="258"/>
      <c r="E807" s="260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spans="1:26" ht="15.75" customHeight="1" x14ac:dyDescent="0.25">
      <c r="A808" s="259"/>
      <c r="B808" s="258"/>
      <c r="C808" s="258"/>
      <c r="D808" s="258"/>
      <c r="E808" s="260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spans="1:26" ht="15.75" customHeight="1" x14ac:dyDescent="0.25">
      <c r="A809" s="259"/>
      <c r="B809" s="258"/>
      <c r="C809" s="258"/>
      <c r="D809" s="258"/>
      <c r="E809" s="260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spans="1:26" ht="15.75" customHeight="1" x14ac:dyDescent="0.25">
      <c r="A810" s="259"/>
      <c r="B810" s="258"/>
      <c r="C810" s="258"/>
      <c r="D810" s="258"/>
      <c r="E810" s="260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spans="1:26" ht="15.75" customHeight="1" x14ac:dyDescent="0.25">
      <c r="A811" s="259"/>
      <c r="B811" s="258"/>
      <c r="C811" s="258"/>
      <c r="D811" s="258"/>
      <c r="E811" s="260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spans="1:26" ht="15.75" customHeight="1" x14ac:dyDescent="0.25">
      <c r="A812" s="259"/>
      <c r="B812" s="258"/>
      <c r="C812" s="258"/>
      <c r="D812" s="258"/>
      <c r="E812" s="260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spans="1:26" ht="15.75" customHeight="1" x14ac:dyDescent="0.25">
      <c r="A813" s="259"/>
      <c r="B813" s="258"/>
      <c r="C813" s="258"/>
      <c r="D813" s="258"/>
      <c r="E813" s="260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spans="1:26" ht="15.75" customHeight="1" x14ac:dyDescent="0.25">
      <c r="A814" s="259"/>
      <c r="B814" s="258"/>
      <c r="C814" s="258"/>
      <c r="D814" s="258"/>
      <c r="E814" s="260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spans="1:26" ht="15.75" customHeight="1" x14ac:dyDescent="0.25">
      <c r="A815" s="259"/>
      <c r="B815" s="258"/>
      <c r="C815" s="258"/>
      <c r="D815" s="258"/>
      <c r="E815" s="260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spans="1:26" ht="15.75" customHeight="1" x14ac:dyDescent="0.25">
      <c r="A816" s="259"/>
      <c r="B816" s="258"/>
      <c r="C816" s="258"/>
      <c r="D816" s="258"/>
      <c r="E816" s="260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spans="1:26" ht="15.75" customHeight="1" x14ac:dyDescent="0.25">
      <c r="A817" s="259"/>
      <c r="B817" s="258"/>
      <c r="C817" s="258"/>
      <c r="D817" s="258"/>
      <c r="E817" s="260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spans="1:26" ht="15.75" customHeight="1" x14ac:dyDescent="0.25">
      <c r="A818" s="259"/>
      <c r="B818" s="258"/>
      <c r="C818" s="258"/>
      <c r="D818" s="258"/>
      <c r="E818" s="260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spans="1:26" ht="15.75" customHeight="1" x14ac:dyDescent="0.25">
      <c r="A819" s="259"/>
      <c r="B819" s="258"/>
      <c r="C819" s="258"/>
      <c r="D819" s="258"/>
      <c r="E819" s="260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spans="1:26" ht="15.75" customHeight="1" x14ac:dyDescent="0.25">
      <c r="A820" s="259"/>
      <c r="B820" s="258"/>
      <c r="C820" s="258"/>
      <c r="D820" s="258"/>
      <c r="E820" s="260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spans="1:26" ht="15.75" customHeight="1" x14ac:dyDescent="0.25">
      <c r="A821" s="259"/>
      <c r="B821" s="258"/>
      <c r="C821" s="258"/>
      <c r="D821" s="258"/>
      <c r="E821" s="260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spans="1:26" ht="15.75" customHeight="1" x14ac:dyDescent="0.25">
      <c r="A822" s="259"/>
      <c r="B822" s="258"/>
      <c r="C822" s="258"/>
      <c r="D822" s="258"/>
      <c r="E822" s="260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spans="1:26" ht="15.75" customHeight="1" x14ac:dyDescent="0.25">
      <c r="A823" s="259"/>
      <c r="B823" s="258"/>
      <c r="C823" s="258"/>
      <c r="D823" s="258"/>
      <c r="E823" s="260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spans="1:26" ht="15.75" customHeight="1" x14ac:dyDescent="0.25">
      <c r="A824" s="259"/>
      <c r="B824" s="258"/>
      <c r="C824" s="258"/>
      <c r="D824" s="258"/>
      <c r="E824" s="260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spans="1:26" ht="15.75" customHeight="1" x14ac:dyDescent="0.25">
      <c r="A825" s="259"/>
      <c r="B825" s="258"/>
      <c r="C825" s="258"/>
      <c r="D825" s="258"/>
      <c r="E825" s="260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spans="1:26" ht="15.75" customHeight="1" x14ac:dyDescent="0.25">
      <c r="A826" s="259"/>
      <c r="B826" s="258"/>
      <c r="C826" s="258"/>
      <c r="D826" s="258"/>
      <c r="E826" s="260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spans="1:26" ht="15.75" customHeight="1" x14ac:dyDescent="0.25">
      <c r="A827" s="259"/>
      <c r="B827" s="258"/>
      <c r="C827" s="258"/>
      <c r="D827" s="258"/>
      <c r="E827" s="260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spans="1:26" ht="15.75" customHeight="1" x14ac:dyDescent="0.25">
      <c r="A828" s="259"/>
      <c r="B828" s="258"/>
      <c r="C828" s="258"/>
      <c r="D828" s="258"/>
      <c r="E828" s="260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spans="1:26" ht="15.75" customHeight="1" x14ac:dyDescent="0.25">
      <c r="A829" s="259"/>
      <c r="B829" s="258"/>
      <c r="C829" s="258"/>
      <c r="D829" s="258"/>
      <c r="E829" s="260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spans="1:26" ht="15.75" customHeight="1" x14ac:dyDescent="0.25">
      <c r="A830" s="259"/>
      <c r="B830" s="258"/>
      <c r="C830" s="258"/>
      <c r="D830" s="258"/>
      <c r="E830" s="260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spans="1:26" ht="15.75" customHeight="1" x14ac:dyDescent="0.25">
      <c r="A831" s="259"/>
      <c r="B831" s="258"/>
      <c r="C831" s="258"/>
      <c r="D831" s="258"/>
      <c r="E831" s="260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spans="1:26" ht="15.75" customHeight="1" x14ac:dyDescent="0.25">
      <c r="A832" s="259"/>
      <c r="B832" s="258"/>
      <c r="C832" s="258"/>
      <c r="D832" s="258"/>
      <c r="E832" s="260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spans="1:26" ht="15.75" customHeight="1" x14ac:dyDescent="0.25">
      <c r="A833" s="259"/>
      <c r="B833" s="258"/>
      <c r="C833" s="258"/>
      <c r="D833" s="258"/>
      <c r="E833" s="260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spans="1:26" ht="15.75" customHeight="1" x14ac:dyDescent="0.25">
      <c r="A834" s="259"/>
      <c r="B834" s="258"/>
      <c r="C834" s="258"/>
      <c r="D834" s="258"/>
      <c r="E834" s="260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spans="1:26" ht="15.75" customHeight="1" x14ac:dyDescent="0.25">
      <c r="A835" s="259"/>
      <c r="B835" s="258"/>
      <c r="C835" s="258"/>
      <c r="D835" s="258"/>
      <c r="E835" s="260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spans="1:26" ht="15.75" customHeight="1" x14ac:dyDescent="0.25">
      <c r="A836" s="259"/>
      <c r="B836" s="258"/>
      <c r="C836" s="258"/>
      <c r="D836" s="258"/>
      <c r="E836" s="260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spans="1:26" ht="15.75" customHeight="1" x14ac:dyDescent="0.25">
      <c r="A837" s="259"/>
      <c r="B837" s="258"/>
      <c r="C837" s="258"/>
      <c r="D837" s="258"/>
      <c r="E837" s="260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spans="1:26" ht="15.75" customHeight="1" x14ac:dyDescent="0.25">
      <c r="A838" s="259"/>
      <c r="B838" s="258"/>
      <c r="C838" s="258"/>
      <c r="D838" s="258"/>
      <c r="E838" s="260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spans="1:26" ht="15.75" customHeight="1" x14ac:dyDescent="0.25">
      <c r="A839" s="259"/>
      <c r="B839" s="258"/>
      <c r="C839" s="258"/>
      <c r="D839" s="258"/>
      <c r="E839" s="260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spans="1:26" ht="15.75" customHeight="1" x14ac:dyDescent="0.25">
      <c r="A840" s="259"/>
      <c r="B840" s="258"/>
      <c r="C840" s="258"/>
      <c r="D840" s="258"/>
      <c r="E840" s="260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spans="1:26" ht="15.75" customHeight="1" x14ac:dyDescent="0.25">
      <c r="A841" s="259"/>
      <c r="B841" s="258"/>
      <c r="C841" s="258"/>
      <c r="D841" s="258"/>
      <c r="E841" s="260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spans="1:26" ht="15.75" customHeight="1" x14ac:dyDescent="0.25">
      <c r="A842" s="259"/>
      <c r="B842" s="258"/>
      <c r="C842" s="258"/>
      <c r="D842" s="258"/>
      <c r="E842" s="260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spans="1:26" ht="15.75" customHeight="1" x14ac:dyDescent="0.25">
      <c r="A843" s="259"/>
      <c r="B843" s="258"/>
      <c r="C843" s="258"/>
      <c r="D843" s="258"/>
      <c r="E843" s="260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spans="1:26" ht="15.75" customHeight="1" x14ac:dyDescent="0.25">
      <c r="A844" s="259"/>
      <c r="B844" s="258"/>
      <c r="C844" s="258"/>
      <c r="D844" s="258"/>
      <c r="E844" s="260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spans="1:26" ht="15.75" customHeight="1" x14ac:dyDescent="0.25">
      <c r="A845" s="259"/>
      <c r="B845" s="258"/>
      <c r="C845" s="258"/>
      <c r="D845" s="258"/>
      <c r="E845" s="260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spans="1:26" ht="15.75" customHeight="1" x14ac:dyDescent="0.25">
      <c r="A846" s="259"/>
      <c r="B846" s="258"/>
      <c r="C846" s="258"/>
      <c r="D846" s="258"/>
      <c r="E846" s="260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spans="1:26" ht="15.75" customHeight="1" x14ac:dyDescent="0.25">
      <c r="A847" s="259"/>
      <c r="B847" s="258"/>
      <c r="C847" s="258"/>
      <c r="D847" s="258"/>
      <c r="E847" s="260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spans="1:26" ht="15.75" customHeight="1" x14ac:dyDescent="0.25">
      <c r="A848" s="259"/>
      <c r="B848" s="258"/>
      <c r="C848" s="258"/>
      <c r="D848" s="258"/>
      <c r="E848" s="260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spans="1:26" ht="15.75" customHeight="1" x14ac:dyDescent="0.25">
      <c r="A849" s="259"/>
      <c r="B849" s="258"/>
      <c r="C849" s="258"/>
      <c r="D849" s="258"/>
      <c r="E849" s="260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spans="1:26" ht="15.75" customHeight="1" x14ac:dyDescent="0.25">
      <c r="A850" s="259"/>
      <c r="B850" s="258"/>
      <c r="C850" s="258"/>
      <c r="D850" s="258"/>
      <c r="E850" s="260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spans="1:26" ht="15.75" customHeight="1" x14ac:dyDescent="0.25">
      <c r="A851" s="259"/>
      <c r="B851" s="258"/>
      <c r="C851" s="258"/>
      <c r="D851" s="258"/>
      <c r="E851" s="260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spans="1:26" ht="15.75" customHeight="1" x14ac:dyDescent="0.25">
      <c r="A852" s="259"/>
      <c r="B852" s="258"/>
      <c r="C852" s="258"/>
      <c r="D852" s="258"/>
      <c r="E852" s="260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spans="1:26" ht="15.75" customHeight="1" x14ac:dyDescent="0.25">
      <c r="A853" s="259"/>
      <c r="B853" s="258"/>
      <c r="C853" s="258"/>
      <c r="D853" s="258"/>
      <c r="E853" s="260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spans="1:26" ht="15.75" customHeight="1" x14ac:dyDescent="0.25">
      <c r="A854" s="259"/>
      <c r="B854" s="258"/>
      <c r="C854" s="258"/>
      <c r="D854" s="258"/>
      <c r="E854" s="260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spans="1:26" ht="15.75" customHeight="1" x14ac:dyDescent="0.25">
      <c r="A855" s="259"/>
      <c r="B855" s="258"/>
      <c r="C855" s="258"/>
      <c r="D855" s="258"/>
      <c r="E855" s="260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spans="1:26" ht="15.75" customHeight="1" x14ac:dyDescent="0.25">
      <c r="A856" s="259"/>
      <c r="B856" s="258"/>
      <c r="C856" s="258"/>
      <c r="D856" s="258"/>
      <c r="E856" s="260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spans="1:26" ht="15.75" customHeight="1" x14ac:dyDescent="0.25">
      <c r="A857" s="259"/>
      <c r="B857" s="258"/>
      <c r="C857" s="258"/>
      <c r="D857" s="258"/>
      <c r="E857" s="260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spans="1:26" ht="15.75" customHeight="1" x14ac:dyDescent="0.25">
      <c r="A858" s="259"/>
      <c r="B858" s="258"/>
      <c r="C858" s="258"/>
      <c r="D858" s="258"/>
      <c r="E858" s="260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spans="1:26" ht="15.75" customHeight="1" x14ac:dyDescent="0.25">
      <c r="A859" s="259"/>
      <c r="B859" s="258"/>
      <c r="C859" s="258"/>
      <c r="D859" s="258"/>
      <c r="E859" s="260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spans="1:26" ht="15.75" customHeight="1" x14ac:dyDescent="0.25">
      <c r="A860" s="259"/>
      <c r="B860" s="258"/>
      <c r="C860" s="258"/>
      <c r="D860" s="258"/>
      <c r="E860" s="260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spans="1:26" ht="15.75" customHeight="1" x14ac:dyDescent="0.25">
      <c r="A861" s="259"/>
      <c r="B861" s="258"/>
      <c r="C861" s="258"/>
      <c r="D861" s="258"/>
      <c r="E861" s="260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spans="1:26" ht="15.75" customHeight="1" x14ac:dyDescent="0.25">
      <c r="A862" s="259"/>
      <c r="B862" s="258"/>
      <c r="C862" s="258"/>
      <c r="D862" s="258"/>
      <c r="E862" s="260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spans="1:26" ht="15.75" customHeight="1" x14ac:dyDescent="0.25">
      <c r="A863" s="259"/>
      <c r="B863" s="258"/>
      <c r="C863" s="258"/>
      <c r="D863" s="258"/>
      <c r="E863" s="260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spans="1:26" ht="15.75" customHeight="1" x14ac:dyDescent="0.25">
      <c r="A864" s="259"/>
      <c r="B864" s="258"/>
      <c r="C864" s="258"/>
      <c r="D864" s="258"/>
      <c r="E864" s="260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spans="1:26" ht="15.75" customHeight="1" x14ac:dyDescent="0.25">
      <c r="A865" s="259"/>
      <c r="B865" s="258"/>
      <c r="C865" s="258"/>
      <c r="D865" s="258"/>
      <c r="E865" s="260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spans="1:26" ht="15.75" customHeight="1" x14ac:dyDescent="0.25">
      <c r="A866" s="259"/>
      <c r="B866" s="258"/>
      <c r="C866" s="258"/>
      <c r="D866" s="258"/>
      <c r="E866" s="260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spans="1:26" ht="15.75" customHeight="1" x14ac:dyDescent="0.25">
      <c r="A867" s="259"/>
      <c r="B867" s="258"/>
      <c r="C867" s="258"/>
      <c r="D867" s="258"/>
      <c r="E867" s="260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spans="1:26" ht="15.75" customHeight="1" x14ac:dyDescent="0.25">
      <c r="A868" s="259"/>
      <c r="B868" s="258"/>
      <c r="C868" s="258"/>
      <c r="D868" s="258"/>
      <c r="E868" s="260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spans="1:26" ht="15.75" customHeight="1" x14ac:dyDescent="0.25">
      <c r="A869" s="259"/>
      <c r="B869" s="258"/>
      <c r="C869" s="258"/>
      <c r="D869" s="258"/>
      <c r="E869" s="260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spans="1:26" ht="15.75" customHeight="1" x14ac:dyDescent="0.25">
      <c r="A870" s="259"/>
      <c r="B870" s="258"/>
      <c r="C870" s="258"/>
      <c r="D870" s="258"/>
      <c r="E870" s="260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spans="1:26" ht="15.75" customHeight="1" x14ac:dyDescent="0.25">
      <c r="A871" s="259"/>
      <c r="B871" s="258"/>
      <c r="C871" s="258"/>
      <c r="D871" s="258"/>
      <c r="E871" s="260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spans="1:26" ht="15.75" customHeight="1" x14ac:dyDescent="0.25">
      <c r="A872" s="259"/>
      <c r="B872" s="258"/>
      <c r="C872" s="258"/>
      <c r="D872" s="258"/>
      <c r="E872" s="260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spans="1:26" ht="15.75" customHeight="1" x14ac:dyDescent="0.25">
      <c r="A873" s="259"/>
      <c r="B873" s="258"/>
      <c r="C873" s="258"/>
      <c r="D873" s="258"/>
      <c r="E873" s="260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spans="1:26" ht="15.75" customHeight="1" x14ac:dyDescent="0.25">
      <c r="A874" s="259"/>
      <c r="B874" s="258"/>
      <c r="C874" s="258"/>
      <c r="D874" s="258"/>
      <c r="E874" s="260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spans="1:26" ht="15.75" customHeight="1" x14ac:dyDescent="0.25">
      <c r="A875" s="259"/>
      <c r="B875" s="258"/>
      <c r="C875" s="258"/>
      <c r="D875" s="258"/>
      <c r="E875" s="260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spans="1:26" ht="15.75" customHeight="1" x14ac:dyDescent="0.25">
      <c r="A876" s="259"/>
      <c r="B876" s="258"/>
      <c r="C876" s="258"/>
      <c r="D876" s="258"/>
      <c r="E876" s="260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spans="1:26" ht="15.75" customHeight="1" x14ac:dyDescent="0.25">
      <c r="A877" s="259"/>
      <c r="B877" s="258"/>
      <c r="C877" s="258"/>
      <c r="D877" s="258"/>
      <c r="E877" s="260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spans="1:26" ht="15.75" customHeight="1" x14ac:dyDescent="0.25">
      <c r="A878" s="259"/>
      <c r="B878" s="258"/>
      <c r="C878" s="258"/>
      <c r="D878" s="258"/>
      <c r="E878" s="260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spans="1:26" ht="15.75" customHeight="1" x14ac:dyDescent="0.25">
      <c r="A879" s="259"/>
      <c r="B879" s="258"/>
      <c r="C879" s="258"/>
      <c r="D879" s="258"/>
      <c r="E879" s="260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spans="1:26" ht="15.75" customHeight="1" x14ac:dyDescent="0.25">
      <c r="A880" s="259"/>
      <c r="B880" s="258"/>
      <c r="C880" s="258"/>
      <c r="D880" s="258"/>
      <c r="E880" s="260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spans="1:26" ht="15.75" customHeight="1" x14ac:dyDescent="0.25">
      <c r="A881" s="259"/>
      <c r="B881" s="258"/>
      <c r="C881" s="258"/>
      <c r="D881" s="258"/>
      <c r="E881" s="260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spans="1:26" ht="15.75" customHeight="1" x14ac:dyDescent="0.25">
      <c r="A882" s="259"/>
      <c r="B882" s="258"/>
      <c r="C882" s="258"/>
      <c r="D882" s="258"/>
      <c r="E882" s="260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spans="1:26" ht="15.75" customHeight="1" x14ac:dyDescent="0.25">
      <c r="A883" s="259"/>
      <c r="B883" s="258"/>
      <c r="C883" s="258"/>
      <c r="D883" s="258"/>
      <c r="E883" s="260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spans="1:26" ht="15.75" customHeight="1" x14ac:dyDescent="0.25">
      <c r="A884" s="259"/>
      <c r="B884" s="258"/>
      <c r="C884" s="258"/>
      <c r="D884" s="258"/>
      <c r="E884" s="260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spans="1:26" ht="15.75" customHeight="1" x14ac:dyDescent="0.25">
      <c r="A885" s="259"/>
      <c r="B885" s="258"/>
      <c r="C885" s="258"/>
      <c r="D885" s="258"/>
      <c r="E885" s="260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spans="1:26" ht="15.75" customHeight="1" x14ac:dyDescent="0.25">
      <c r="A886" s="259"/>
      <c r="B886" s="258"/>
      <c r="C886" s="258"/>
      <c r="D886" s="258"/>
      <c r="E886" s="260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spans="1:26" ht="15.75" customHeight="1" x14ac:dyDescent="0.25">
      <c r="A887" s="259"/>
      <c r="B887" s="258"/>
      <c r="C887" s="258"/>
      <c r="D887" s="258"/>
      <c r="E887" s="260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spans="1:26" ht="15.75" customHeight="1" x14ac:dyDescent="0.25">
      <c r="A888" s="259"/>
      <c r="B888" s="258"/>
      <c r="C888" s="258"/>
      <c r="D888" s="258"/>
      <c r="E888" s="260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spans="1:26" ht="15.75" customHeight="1" x14ac:dyDescent="0.25">
      <c r="A889" s="259"/>
      <c r="B889" s="258"/>
      <c r="C889" s="258"/>
      <c r="D889" s="258"/>
      <c r="E889" s="260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spans="1:26" ht="15.75" customHeight="1" x14ac:dyDescent="0.25">
      <c r="A890" s="259"/>
      <c r="B890" s="258"/>
      <c r="C890" s="258"/>
      <c r="D890" s="258"/>
      <c r="E890" s="260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spans="1:26" ht="15.75" customHeight="1" x14ac:dyDescent="0.25">
      <c r="A891" s="259"/>
      <c r="B891" s="258"/>
      <c r="C891" s="258"/>
      <c r="D891" s="258"/>
      <c r="E891" s="260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spans="1:26" ht="15.75" customHeight="1" x14ac:dyDescent="0.25">
      <c r="A892" s="259"/>
      <c r="B892" s="258"/>
      <c r="C892" s="258"/>
      <c r="D892" s="258"/>
      <c r="E892" s="260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spans="1:26" ht="15.75" customHeight="1" x14ac:dyDescent="0.25">
      <c r="A893" s="259"/>
      <c r="B893" s="258"/>
      <c r="C893" s="258"/>
      <c r="D893" s="258"/>
      <c r="E893" s="260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spans="1:26" ht="15.75" customHeight="1" x14ac:dyDescent="0.25">
      <c r="A894" s="259"/>
      <c r="B894" s="258"/>
      <c r="C894" s="258"/>
      <c r="D894" s="258"/>
      <c r="E894" s="260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spans="1:26" ht="15.75" customHeight="1" x14ac:dyDescent="0.25">
      <c r="A895" s="259"/>
      <c r="B895" s="258"/>
      <c r="C895" s="258"/>
      <c r="D895" s="258"/>
      <c r="E895" s="260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spans="1:26" ht="15.75" customHeight="1" x14ac:dyDescent="0.25">
      <c r="A896" s="259"/>
      <c r="B896" s="258"/>
      <c r="C896" s="258"/>
      <c r="D896" s="258"/>
      <c r="E896" s="260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spans="1:26" ht="15.75" customHeight="1" x14ac:dyDescent="0.25">
      <c r="A897" s="259"/>
      <c r="B897" s="258"/>
      <c r="C897" s="258"/>
      <c r="D897" s="258"/>
      <c r="E897" s="260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spans="1:26" ht="15.75" customHeight="1" x14ac:dyDescent="0.25">
      <c r="A898" s="259"/>
      <c r="B898" s="258"/>
      <c r="C898" s="258"/>
      <c r="D898" s="258"/>
      <c r="E898" s="260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spans="1:26" ht="15.75" customHeight="1" x14ac:dyDescent="0.25">
      <c r="A899" s="259"/>
      <c r="B899" s="258"/>
      <c r="C899" s="258"/>
      <c r="D899" s="258"/>
      <c r="E899" s="260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spans="1:26" ht="15.75" customHeight="1" x14ac:dyDescent="0.25">
      <c r="A900" s="259"/>
      <c r="B900" s="258"/>
      <c r="C900" s="258"/>
      <c r="D900" s="258"/>
      <c r="E900" s="260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spans="1:26" ht="15.75" customHeight="1" x14ac:dyDescent="0.25">
      <c r="A901" s="259"/>
      <c r="B901" s="258"/>
      <c r="C901" s="258"/>
      <c r="D901" s="258"/>
      <c r="E901" s="260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spans="1:26" ht="15.75" customHeight="1" x14ac:dyDescent="0.25">
      <c r="A902" s="259"/>
      <c r="B902" s="258"/>
      <c r="C902" s="258"/>
      <c r="D902" s="258"/>
      <c r="E902" s="260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spans="1:26" ht="15.75" customHeight="1" x14ac:dyDescent="0.25">
      <c r="A903" s="259"/>
      <c r="B903" s="258"/>
      <c r="C903" s="258"/>
      <c r="D903" s="258"/>
      <c r="E903" s="260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spans="1:26" ht="15.75" customHeight="1" x14ac:dyDescent="0.25">
      <c r="A904" s="259"/>
      <c r="B904" s="258"/>
      <c r="C904" s="258"/>
      <c r="D904" s="258"/>
      <c r="E904" s="260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spans="1:26" ht="15.75" customHeight="1" x14ac:dyDescent="0.25">
      <c r="A905" s="259"/>
      <c r="B905" s="258"/>
      <c r="C905" s="258"/>
      <c r="D905" s="258"/>
      <c r="E905" s="260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spans="1:26" ht="15.75" customHeight="1" x14ac:dyDescent="0.25">
      <c r="A906" s="259"/>
      <c r="B906" s="258"/>
      <c r="C906" s="258"/>
      <c r="D906" s="258"/>
      <c r="E906" s="260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spans="1:26" ht="15.75" customHeight="1" x14ac:dyDescent="0.25">
      <c r="A907" s="259"/>
      <c r="B907" s="258"/>
      <c r="C907" s="258"/>
      <c r="D907" s="258"/>
      <c r="E907" s="260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spans="1:26" ht="15.75" customHeight="1" x14ac:dyDescent="0.25">
      <c r="A908" s="259"/>
      <c r="B908" s="258"/>
      <c r="C908" s="258"/>
      <c r="D908" s="258"/>
      <c r="E908" s="260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spans="1:26" ht="15.75" customHeight="1" x14ac:dyDescent="0.25">
      <c r="A909" s="259"/>
      <c r="B909" s="258"/>
      <c r="C909" s="258"/>
      <c r="D909" s="258"/>
      <c r="E909" s="260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spans="1:26" ht="15.75" customHeight="1" x14ac:dyDescent="0.25">
      <c r="A910" s="259"/>
      <c r="B910" s="258"/>
      <c r="C910" s="258"/>
      <c r="D910" s="258"/>
      <c r="E910" s="260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spans="1:26" ht="15.75" customHeight="1" x14ac:dyDescent="0.25">
      <c r="A911" s="259"/>
      <c r="B911" s="258"/>
      <c r="C911" s="258"/>
      <c r="D911" s="258"/>
      <c r="E911" s="260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spans="1:26" ht="15.75" customHeight="1" x14ac:dyDescent="0.25">
      <c r="A912" s="259"/>
      <c r="B912" s="258"/>
      <c r="C912" s="258"/>
      <c r="D912" s="258"/>
      <c r="E912" s="260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spans="1:26" ht="15.75" customHeight="1" x14ac:dyDescent="0.25">
      <c r="A913" s="259"/>
      <c r="B913" s="258"/>
      <c r="C913" s="258"/>
      <c r="D913" s="258"/>
      <c r="E913" s="260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spans="1:26" ht="15.75" customHeight="1" x14ac:dyDescent="0.25">
      <c r="A914" s="259"/>
      <c r="B914" s="258"/>
      <c r="C914" s="258"/>
      <c r="D914" s="258"/>
      <c r="E914" s="260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spans="1:26" ht="15.75" customHeight="1" x14ac:dyDescent="0.25">
      <c r="A915" s="259"/>
      <c r="B915" s="258"/>
      <c r="C915" s="258"/>
      <c r="D915" s="258"/>
      <c r="E915" s="260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spans="1:26" ht="15.75" customHeight="1" x14ac:dyDescent="0.25">
      <c r="A916" s="259"/>
      <c r="B916" s="258"/>
      <c r="C916" s="258"/>
      <c r="D916" s="258"/>
      <c r="E916" s="260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spans="1:26" ht="15.75" customHeight="1" x14ac:dyDescent="0.25">
      <c r="A917" s="259"/>
      <c r="B917" s="258"/>
      <c r="C917" s="258"/>
      <c r="D917" s="258"/>
      <c r="E917" s="260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spans="1:26" ht="15.75" customHeight="1" x14ac:dyDescent="0.25">
      <c r="A918" s="259"/>
      <c r="B918" s="258"/>
      <c r="C918" s="258"/>
      <c r="D918" s="258"/>
      <c r="E918" s="260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spans="1:26" ht="15.75" customHeight="1" x14ac:dyDescent="0.25">
      <c r="A919" s="259"/>
      <c r="B919" s="258"/>
      <c r="C919" s="258"/>
      <c r="D919" s="258"/>
      <c r="E919" s="260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spans="1:26" ht="15.75" customHeight="1" x14ac:dyDescent="0.25">
      <c r="A920" s="259"/>
      <c r="B920" s="258"/>
      <c r="C920" s="258"/>
      <c r="D920" s="258"/>
      <c r="E920" s="260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spans="1:26" ht="15.75" customHeight="1" x14ac:dyDescent="0.25">
      <c r="A921" s="259"/>
      <c r="B921" s="258"/>
      <c r="C921" s="258"/>
      <c r="D921" s="258"/>
      <c r="E921" s="260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spans="1:26" ht="15.75" customHeight="1" x14ac:dyDescent="0.25">
      <c r="A922" s="259"/>
      <c r="B922" s="258"/>
      <c r="C922" s="258"/>
      <c r="D922" s="258"/>
      <c r="E922" s="260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spans="1:26" ht="15.75" customHeight="1" x14ac:dyDescent="0.25">
      <c r="A923" s="259"/>
      <c r="B923" s="258"/>
      <c r="C923" s="258"/>
      <c r="D923" s="258"/>
      <c r="E923" s="260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spans="1:26" ht="15.75" customHeight="1" x14ac:dyDescent="0.25">
      <c r="A924" s="259"/>
      <c r="B924" s="258"/>
      <c r="C924" s="258"/>
      <c r="D924" s="258"/>
      <c r="E924" s="260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spans="1:26" ht="15.75" customHeight="1" x14ac:dyDescent="0.25">
      <c r="A925" s="259"/>
      <c r="B925" s="258"/>
      <c r="C925" s="258"/>
      <c r="D925" s="258"/>
      <c r="E925" s="260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spans="1:26" ht="15.75" customHeight="1" x14ac:dyDescent="0.25">
      <c r="A926" s="259"/>
      <c r="B926" s="258"/>
      <c r="C926" s="258"/>
      <c r="D926" s="258"/>
      <c r="E926" s="260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spans="1:26" ht="15.75" customHeight="1" x14ac:dyDescent="0.25">
      <c r="A927" s="259"/>
      <c r="B927" s="258"/>
      <c r="C927" s="258"/>
      <c r="D927" s="258"/>
      <c r="E927" s="260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spans="1:26" ht="15.75" customHeight="1" x14ac:dyDescent="0.25">
      <c r="A928" s="259"/>
      <c r="B928" s="258"/>
      <c r="C928" s="258"/>
      <c r="D928" s="258"/>
      <c r="E928" s="260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spans="1:26" ht="15.75" customHeight="1" x14ac:dyDescent="0.25">
      <c r="A929" s="259"/>
      <c r="B929" s="258"/>
      <c r="C929" s="258"/>
      <c r="D929" s="258"/>
      <c r="E929" s="260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spans="1:26" ht="15.75" customHeight="1" x14ac:dyDescent="0.25">
      <c r="A930" s="259"/>
      <c r="B930" s="258"/>
      <c r="C930" s="258"/>
      <c r="D930" s="258"/>
      <c r="E930" s="260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spans="1:26" ht="15.75" customHeight="1" x14ac:dyDescent="0.25">
      <c r="A931" s="259"/>
      <c r="B931" s="258"/>
      <c r="C931" s="258"/>
      <c r="D931" s="258"/>
      <c r="E931" s="260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spans="1:26" ht="15.75" customHeight="1" x14ac:dyDescent="0.25">
      <c r="A932" s="259"/>
      <c r="B932" s="258"/>
      <c r="C932" s="258"/>
      <c r="D932" s="258"/>
      <c r="E932" s="260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spans="1:26" ht="15.75" customHeight="1" x14ac:dyDescent="0.25">
      <c r="A933" s="259"/>
      <c r="B933" s="258"/>
      <c r="C933" s="258"/>
      <c r="D933" s="258"/>
      <c r="E933" s="260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spans="1:26" ht="15.75" customHeight="1" x14ac:dyDescent="0.25">
      <c r="A934" s="259"/>
      <c r="B934" s="258"/>
      <c r="C934" s="258"/>
      <c r="D934" s="258"/>
      <c r="E934" s="260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spans="1:26" ht="15.75" customHeight="1" x14ac:dyDescent="0.25">
      <c r="A935" s="259"/>
      <c r="B935" s="258"/>
      <c r="C935" s="258"/>
      <c r="D935" s="258"/>
      <c r="E935" s="260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spans="1:26" ht="15.75" customHeight="1" x14ac:dyDescent="0.25">
      <c r="A936" s="259"/>
      <c r="B936" s="258"/>
      <c r="C936" s="258"/>
      <c r="D936" s="258"/>
      <c r="E936" s="260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spans="1:26" ht="15.75" customHeight="1" x14ac:dyDescent="0.25">
      <c r="A937" s="259"/>
      <c r="B937" s="258"/>
      <c r="C937" s="258"/>
      <c r="D937" s="258"/>
      <c r="E937" s="260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spans="1:26" ht="15.75" customHeight="1" x14ac:dyDescent="0.25">
      <c r="A938" s="259"/>
      <c r="B938" s="258"/>
      <c r="C938" s="258"/>
      <c r="D938" s="258"/>
      <c r="E938" s="260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spans="1:26" ht="15.75" customHeight="1" x14ac:dyDescent="0.25">
      <c r="A939" s="259"/>
      <c r="B939" s="258"/>
      <c r="C939" s="258"/>
      <c r="D939" s="258"/>
      <c r="E939" s="260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spans="1:26" ht="15.75" customHeight="1" x14ac:dyDescent="0.25">
      <c r="A940" s="259"/>
      <c r="B940" s="258"/>
      <c r="C940" s="258"/>
      <c r="D940" s="258"/>
      <c r="E940" s="260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spans="1:26" ht="15.75" customHeight="1" x14ac:dyDescent="0.25">
      <c r="A941" s="259"/>
      <c r="B941" s="258"/>
      <c r="C941" s="258"/>
      <c r="D941" s="258"/>
      <c r="E941" s="260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spans="1:26" ht="15.75" customHeight="1" x14ac:dyDescent="0.25">
      <c r="A942" s="259"/>
      <c r="B942" s="258"/>
      <c r="C942" s="258"/>
      <c r="D942" s="258"/>
      <c r="E942" s="260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spans="1:26" ht="15.75" customHeight="1" x14ac:dyDescent="0.25">
      <c r="A943" s="259"/>
      <c r="B943" s="258"/>
      <c r="C943" s="258"/>
      <c r="D943" s="258"/>
      <c r="E943" s="260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spans="1:26" ht="15.75" customHeight="1" x14ac:dyDescent="0.25">
      <c r="A944" s="259"/>
      <c r="B944" s="258"/>
      <c r="C944" s="258"/>
      <c r="D944" s="258"/>
      <c r="E944" s="260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spans="1:26" ht="15.75" customHeight="1" x14ac:dyDescent="0.25">
      <c r="A945" s="259"/>
      <c r="B945" s="258"/>
      <c r="C945" s="258"/>
      <c r="D945" s="258"/>
      <c r="E945" s="260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spans="1:26" ht="15.75" customHeight="1" x14ac:dyDescent="0.25">
      <c r="A946" s="259"/>
      <c r="B946" s="258"/>
      <c r="C946" s="258"/>
      <c r="D946" s="258"/>
      <c r="E946" s="260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spans="1:26" ht="15.75" customHeight="1" x14ac:dyDescent="0.25">
      <c r="A947" s="259"/>
      <c r="B947" s="258"/>
      <c r="C947" s="258"/>
      <c r="D947" s="258"/>
      <c r="E947" s="260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spans="1:26" ht="15.75" customHeight="1" x14ac:dyDescent="0.25">
      <c r="A948" s="259"/>
      <c r="B948" s="258"/>
      <c r="C948" s="258"/>
      <c r="D948" s="258"/>
      <c r="E948" s="260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spans="1:26" ht="15.75" customHeight="1" x14ac:dyDescent="0.25">
      <c r="A949" s="259"/>
      <c r="B949" s="258"/>
      <c r="C949" s="258"/>
      <c r="D949" s="258"/>
      <c r="E949" s="260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spans="1:26" ht="15.75" customHeight="1" x14ac:dyDescent="0.25">
      <c r="A950" s="259"/>
      <c r="B950" s="258"/>
      <c r="C950" s="258"/>
      <c r="D950" s="258"/>
      <c r="E950" s="260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spans="1:26" ht="15.75" customHeight="1" x14ac:dyDescent="0.25">
      <c r="A951" s="259"/>
      <c r="B951" s="258"/>
      <c r="C951" s="258"/>
      <c r="D951" s="258"/>
      <c r="E951" s="260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spans="1:26" ht="15.75" customHeight="1" x14ac:dyDescent="0.25">
      <c r="A952" s="259"/>
      <c r="B952" s="258"/>
      <c r="C952" s="258"/>
      <c r="D952" s="258"/>
      <c r="E952" s="260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spans="1:26" ht="15.75" customHeight="1" x14ac:dyDescent="0.25">
      <c r="A953" s="259"/>
      <c r="B953" s="258"/>
      <c r="C953" s="258"/>
      <c r="D953" s="258"/>
      <c r="E953" s="260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spans="1:26" ht="15.75" customHeight="1" x14ac:dyDescent="0.25">
      <c r="A954" s="259"/>
      <c r="B954" s="258"/>
      <c r="C954" s="258"/>
      <c r="D954" s="258"/>
      <c r="E954" s="260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spans="1:26" ht="15.75" customHeight="1" x14ac:dyDescent="0.25">
      <c r="A955" s="259"/>
      <c r="B955" s="258"/>
      <c r="C955" s="258"/>
      <c r="D955" s="258"/>
      <c r="E955" s="260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spans="1:26" ht="15.75" customHeight="1" x14ac:dyDescent="0.25">
      <c r="A956" s="259"/>
      <c r="B956" s="258"/>
      <c r="C956" s="258"/>
      <c r="D956" s="258"/>
      <c r="E956" s="260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spans="1:26" ht="15.75" customHeight="1" x14ac:dyDescent="0.25">
      <c r="A957" s="259"/>
      <c r="B957" s="258"/>
      <c r="C957" s="258"/>
      <c r="D957" s="258"/>
      <c r="E957" s="260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spans="1:26" ht="15.75" customHeight="1" x14ac:dyDescent="0.25">
      <c r="A958" s="259"/>
      <c r="B958" s="258"/>
      <c r="C958" s="258"/>
      <c r="D958" s="258"/>
      <c r="E958" s="260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spans="1:26" ht="15.75" customHeight="1" x14ac:dyDescent="0.25">
      <c r="A959" s="259"/>
      <c r="B959" s="258"/>
      <c r="C959" s="258"/>
      <c r="D959" s="258"/>
      <c r="E959" s="260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spans="1:26" ht="15.75" customHeight="1" x14ac:dyDescent="0.25">
      <c r="A960" s="259"/>
      <c r="B960" s="258"/>
      <c r="C960" s="258"/>
      <c r="D960" s="258"/>
      <c r="E960" s="260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spans="1:26" ht="15.75" customHeight="1" x14ac:dyDescent="0.25">
      <c r="A961" s="259"/>
      <c r="B961" s="258"/>
      <c r="C961" s="258"/>
      <c r="D961" s="258"/>
      <c r="E961" s="260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spans="1:26" ht="15.75" customHeight="1" x14ac:dyDescent="0.25">
      <c r="A962" s="259"/>
      <c r="B962" s="258"/>
      <c r="C962" s="258"/>
      <c r="D962" s="258"/>
      <c r="E962" s="260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spans="1:26" ht="15.75" customHeight="1" x14ac:dyDescent="0.25">
      <c r="A963" s="259"/>
      <c r="B963" s="258"/>
      <c r="C963" s="258"/>
      <c r="D963" s="258"/>
      <c r="E963" s="260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spans="1:26" ht="15.75" customHeight="1" x14ac:dyDescent="0.25">
      <c r="A964" s="259"/>
      <c r="B964" s="258"/>
      <c r="C964" s="258"/>
      <c r="D964" s="258"/>
      <c r="E964" s="260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spans="1:26" ht="15.75" customHeight="1" x14ac:dyDescent="0.25">
      <c r="A965" s="259"/>
      <c r="B965" s="258"/>
      <c r="C965" s="258"/>
      <c r="D965" s="258"/>
      <c r="E965" s="260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spans="1:26" ht="15.75" customHeight="1" x14ac:dyDescent="0.25">
      <c r="A966" s="259"/>
      <c r="B966" s="258"/>
      <c r="C966" s="258"/>
      <c r="D966" s="258"/>
      <c r="E966" s="260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spans="1:26" ht="15.75" customHeight="1" x14ac:dyDescent="0.25">
      <c r="A967" s="259"/>
      <c r="B967" s="258"/>
      <c r="C967" s="258"/>
      <c r="D967" s="258"/>
      <c r="E967" s="260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spans="1:26" ht="15.75" customHeight="1" x14ac:dyDescent="0.25">
      <c r="A968" s="259"/>
      <c r="B968" s="258"/>
      <c r="C968" s="258"/>
      <c r="D968" s="258"/>
      <c r="E968" s="260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spans="1:26" ht="15.75" customHeight="1" x14ac:dyDescent="0.25">
      <c r="A969" s="259"/>
      <c r="B969" s="258"/>
      <c r="C969" s="258"/>
      <c r="D969" s="258"/>
      <c r="E969" s="260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spans="1:26" ht="15.75" customHeight="1" x14ac:dyDescent="0.25">
      <c r="A970" s="259"/>
      <c r="B970" s="258"/>
      <c r="C970" s="258"/>
      <c r="D970" s="258"/>
      <c r="E970" s="260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spans="1:26" ht="15.75" customHeight="1" x14ac:dyDescent="0.25">
      <c r="A971" s="259"/>
      <c r="B971" s="258"/>
      <c r="C971" s="258"/>
      <c r="D971" s="258"/>
      <c r="E971" s="260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spans="1:26" ht="15.75" customHeight="1" x14ac:dyDescent="0.25">
      <c r="A972" s="259"/>
      <c r="B972" s="258"/>
      <c r="C972" s="258"/>
      <c r="D972" s="258"/>
      <c r="E972" s="260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spans="1:26" ht="15.75" customHeight="1" x14ac:dyDescent="0.25">
      <c r="A973" s="259"/>
      <c r="B973" s="258"/>
      <c r="C973" s="258"/>
      <c r="D973" s="258"/>
      <c r="E973" s="260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spans="1:26" ht="15.75" customHeight="1" x14ac:dyDescent="0.25">
      <c r="A974" s="259"/>
      <c r="B974" s="258"/>
      <c r="C974" s="258"/>
      <c r="D974" s="258"/>
      <c r="E974" s="260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spans="1:26" ht="15.75" customHeight="1" x14ac:dyDescent="0.25">
      <c r="A975" s="259"/>
      <c r="B975" s="258"/>
      <c r="C975" s="258"/>
      <c r="D975" s="258"/>
      <c r="E975" s="260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spans="1:26" ht="15.75" customHeight="1" x14ac:dyDescent="0.25">
      <c r="A976" s="259"/>
      <c r="B976" s="258"/>
      <c r="C976" s="258"/>
      <c r="D976" s="258"/>
      <c r="E976" s="260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spans="1:26" ht="15.75" customHeight="1" x14ac:dyDescent="0.25">
      <c r="A977" s="259"/>
      <c r="B977" s="258"/>
      <c r="C977" s="258"/>
      <c r="D977" s="258"/>
      <c r="E977" s="260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spans="1:26" ht="15.75" customHeight="1" x14ac:dyDescent="0.25">
      <c r="A978" s="259"/>
      <c r="B978" s="258"/>
      <c r="C978" s="258"/>
      <c r="D978" s="258"/>
      <c r="E978" s="260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spans="1:26" ht="15.75" customHeight="1" x14ac:dyDescent="0.25">
      <c r="A979" s="259"/>
      <c r="B979" s="258"/>
      <c r="C979" s="258"/>
      <c r="D979" s="258"/>
      <c r="E979" s="260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spans="1:26" ht="15.75" customHeight="1" x14ac:dyDescent="0.25">
      <c r="A980" s="259"/>
      <c r="B980" s="258"/>
      <c r="C980" s="258"/>
      <c r="D980" s="258"/>
      <c r="E980" s="260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spans="1:26" ht="15.75" customHeight="1" x14ac:dyDescent="0.25">
      <c r="A981" s="259"/>
      <c r="B981" s="258"/>
      <c r="C981" s="258"/>
      <c r="D981" s="258"/>
      <c r="E981" s="260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spans="1:26" ht="15.75" customHeight="1" x14ac:dyDescent="0.25">
      <c r="A982" s="259"/>
      <c r="B982" s="258"/>
      <c r="C982" s="258"/>
      <c r="D982" s="258"/>
      <c r="E982" s="260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spans="1:26" ht="15.75" customHeight="1" x14ac:dyDescent="0.25">
      <c r="A983" s="259"/>
      <c r="B983" s="258"/>
      <c r="C983" s="258"/>
      <c r="D983" s="258"/>
      <c r="E983" s="260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spans="1:26" ht="15.75" customHeight="1" x14ac:dyDescent="0.25">
      <c r="A984" s="259"/>
      <c r="B984" s="258"/>
      <c r="C984" s="258"/>
      <c r="D984" s="258"/>
      <c r="E984" s="260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spans="1:26" ht="15.75" customHeight="1" x14ac:dyDescent="0.25">
      <c r="A985" s="259"/>
      <c r="B985" s="258"/>
      <c r="C985" s="258"/>
      <c r="D985" s="258"/>
      <c r="E985" s="260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spans="1:26" ht="15.75" customHeight="1" x14ac:dyDescent="0.25">
      <c r="A986" s="259"/>
      <c r="B986" s="258"/>
      <c r="C986" s="258"/>
      <c r="D986" s="258"/>
      <c r="E986" s="260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spans="1:26" ht="15.75" customHeight="1" x14ac:dyDescent="0.25">
      <c r="A987" s="259"/>
      <c r="B987" s="258"/>
      <c r="C987" s="258"/>
      <c r="D987" s="258"/>
      <c r="E987" s="260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spans="1:26" ht="15.75" customHeight="1" x14ac:dyDescent="0.25">
      <c r="A988" s="259"/>
      <c r="B988" s="258"/>
      <c r="C988" s="258"/>
      <c r="D988" s="258"/>
      <c r="E988" s="260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spans="1:26" ht="15.75" customHeight="1" x14ac:dyDescent="0.25">
      <c r="A989" s="259"/>
      <c r="B989" s="258"/>
      <c r="C989" s="258"/>
      <c r="D989" s="258"/>
      <c r="E989" s="260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spans="1:26" ht="15.75" customHeight="1" x14ac:dyDescent="0.25">
      <c r="A990" s="259"/>
      <c r="B990" s="258"/>
      <c r="C990" s="258"/>
      <c r="D990" s="258"/>
      <c r="E990" s="260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spans="1:26" ht="15.75" customHeight="1" x14ac:dyDescent="0.25">
      <c r="A991" s="259"/>
      <c r="B991" s="258"/>
      <c r="C991" s="258"/>
      <c r="D991" s="258"/>
      <c r="E991" s="260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spans="1:26" ht="15.75" customHeight="1" x14ac:dyDescent="0.25">
      <c r="A992" s="259"/>
      <c r="B992" s="258"/>
      <c r="C992" s="258"/>
      <c r="D992" s="258"/>
      <c r="E992" s="260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spans="1:26" ht="15.75" customHeight="1" x14ac:dyDescent="0.25">
      <c r="A993" s="259"/>
      <c r="B993" s="258"/>
      <c r="C993" s="258"/>
      <c r="D993" s="258"/>
      <c r="E993" s="260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spans="1:26" ht="15.75" customHeight="1" x14ac:dyDescent="0.25">
      <c r="A994" s="259"/>
      <c r="B994" s="258"/>
      <c r="C994" s="258"/>
      <c r="D994" s="258"/>
      <c r="E994" s="260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spans="1:26" ht="15.75" customHeight="1" x14ac:dyDescent="0.25">
      <c r="A995" s="259"/>
      <c r="B995" s="258"/>
      <c r="C995" s="258"/>
      <c r="D995" s="258"/>
      <c r="E995" s="260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spans="1:26" ht="15.75" customHeight="1" x14ac:dyDescent="0.25">
      <c r="A996" s="259"/>
      <c r="B996" s="258"/>
      <c r="C996" s="258"/>
      <c r="D996" s="258"/>
      <c r="E996" s="260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spans="1:26" ht="15.75" customHeight="1" x14ac:dyDescent="0.25">
      <c r="A997" s="259"/>
      <c r="B997" s="258"/>
      <c r="C997" s="258"/>
      <c r="D997" s="258"/>
      <c r="E997" s="260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spans="1:26" ht="15.75" customHeight="1" x14ac:dyDescent="0.25">
      <c r="A998" s="259"/>
      <c r="B998" s="258"/>
      <c r="C998" s="258"/>
      <c r="D998" s="258"/>
      <c r="E998" s="260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spans="1:26" ht="15.75" customHeight="1" x14ac:dyDescent="0.25">
      <c r="A999" s="259"/>
      <c r="B999" s="258"/>
      <c r="C999" s="258"/>
      <c r="D999" s="258"/>
      <c r="E999" s="260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spans="1:26" ht="15.75" customHeight="1" x14ac:dyDescent="0.25">
      <c r="A1000" s="259"/>
      <c r="B1000" s="258"/>
      <c r="C1000" s="258"/>
      <c r="D1000" s="258"/>
      <c r="E1000" s="260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30">
    <mergeCell ref="A1:E1"/>
    <mergeCell ref="A2:A3"/>
    <mergeCell ref="B2:B3"/>
    <mergeCell ref="C2:C3"/>
    <mergeCell ref="D2:D3"/>
    <mergeCell ref="D5:D10"/>
    <mergeCell ref="D12:D18"/>
    <mergeCell ref="D19:D21"/>
    <mergeCell ref="D22:D24"/>
    <mergeCell ref="D25:D27"/>
    <mergeCell ref="D28:D30"/>
    <mergeCell ref="D31:D33"/>
    <mergeCell ref="D34:D36"/>
    <mergeCell ref="D37:D40"/>
    <mergeCell ref="D41:D45"/>
    <mergeCell ref="D46:D49"/>
    <mergeCell ref="D50:D53"/>
    <mergeCell ref="D54:D57"/>
    <mergeCell ref="D58:D61"/>
    <mergeCell ref="D62:D65"/>
    <mergeCell ref="D66:D69"/>
    <mergeCell ref="A82:E82"/>
    <mergeCell ref="A83:E83"/>
    <mergeCell ref="D70:D74"/>
    <mergeCell ref="A76:E76"/>
    <mergeCell ref="A77:E77"/>
    <mergeCell ref="A78:E78"/>
    <mergeCell ref="A79:E79"/>
    <mergeCell ref="A80:E80"/>
    <mergeCell ref="A81:E81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5"/>
  <cols>
    <col min="1" max="6" width="9.140625" customWidth="1"/>
    <col min="7" max="26" width="8.7109375" customWidth="1"/>
  </cols>
  <sheetData>
    <row r="1" spans="1:26" x14ac:dyDescent="0.25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</row>
    <row r="2" spans="1:26" x14ac:dyDescent="0.25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</row>
    <row r="3" spans="1:26" x14ac:dyDescent="0.25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</row>
    <row r="4" spans="1:26" x14ac:dyDescent="0.25">
      <c r="A4" s="220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</row>
    <row r="5" spans="1:26" x14ac:dyDescent="0.25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</row>
    <row r="6" spans="1:26" x14ac:dyDescent="0.25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</row>
    <row r="7" spans="1:26" x14ac:dyDescent="0.25">
      <c r="A7" s="220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</row>
    <row r="8" spans="1:26" x14ac:dyDescent="0.25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</row>
    <row r="9" spans="1:26" x14ac:dyDescent="0.25">
      <c r="A9" s="220"/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</row>
    <row r="10" spans="1:26" x14ac:dyDescent="0.25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</row>
    <row r="11" spans="1:26" x14ac:dyDescent="0.25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</row>
    <row r="12" spans="1:26" x14ac:dyDescent="0.25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</row>
    <row r="13" spans="1:26" x14ac:dyDescent="0.25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</row>
    <row r="14" spans="1:26" x14ac:dyDescent="0.25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</row>
    <row r="15" spans="1:26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</row>
    <row r="16" spans="1:26" x14ac:dyDescent="0.25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</row>
    <row r="17" spans="1:26" x14ac:dyDescent="0.25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</row>
    <row r="18" spans="1:26" x14ac:dyDescent="0.25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</row>
    <row r="19" spans="1:26" x14ac:dyDescent="0.25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</row>
    <row r="20" spans="1:26" x14ac:dyDescent="0.25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</row>
    <row r="21" spans="1:26" ht="15.75" customHeight="1" x14ac:dyDescent="0.25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</row>
    <row r="22" spans="1:26" ht="15.75" customHeight="1" x14ac:dyDescent="0.25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</row>
    <row r="23" spans="1:26" ht="15.75" customHeight="1" x14ac:dyDescent="0.25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</row>
    <row r="24" spans="1:26" ht="15.75" customHeight="1" x14ac:dyDescent="0.25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</row>
    <row r="25" spans="1:26" ht="15.75" customHeight="1" x14ac:dyDescent="0.25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</row>
    <row r="26" spans="1:26" ht="15.75" customHeight="1" x14ac:dyDescent="0.25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</row>
    <row r="27" spans="1:26" ht="15.75" customHeight="1" x14ac:dyDescent="0.25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</row>
    <row r="28" spans="1:26" ht="15.75" customHeight="1" x14ac:dyDescent="0.25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</row>
    <row r="29" spans="1:26" ht="15.75" customHeight="1" x14ac:dyDescent="0.25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</row>
    <row r="30" spans="1:26" ht="15.75" customHeight="1" x14ac:dyDescent="0.25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</row>
    <row r="31" spans="1:26" ht="15.75" customHeight="1" x14ac:dyDescent="0.25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</row>
    <row r="32" spans="1:26" ht="15.75" customHeight="1" x14ac:dyDescent="0.25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</row>
    <row r="33" spans="1:26" ht="15.75" customHeight="1" x14ac:dyDescent="0.25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spans="1:26" ht="15.75" customHeight="1" x14ac:dyDescent="0.25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</row>
    <row r="35" spans="1:26" ht="15.75" customHeight="1" x14ac:dyDescent="0.25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</row>
    <row r="36" spans="1:26" ht="15.75" customHeight="1" x14ac:dyDescent="0.25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</row>
    <row r="37" spans="1:26" ht="15.75" customHeight="1" x14ac:dyDescent="0.25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</row>
    <row r="38" spans="1:26" ht="15.75" customHeight="1" x14ac:dyDescent="0.25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</row>
    <row r="39" spans="1:26" ht="15.75" customHeight="1" x14ac:dyDescent="0.25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</row>
    <row r="40" spans="1:26" ht="15.75" customHeight="1" x14ac:dyDescent="0.25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</row>
    <row r="41" spans="1:26" ht="15.75" customHeight="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</row>
    <row r="42" spans="1:26" ht="15.75" customHeight="1" x14ac:dyDescent="0.25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</row>
    <row r="43" spans="1:26" ht="15.75" customHeight="1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</row>
    <row r="44" spans="1:26" ht="15.75" customHeight="1" x14ac:dyDescent="0.25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</row>
    <row r="45" spans="1:26" ht="15.75" customHeight="1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</row>
    <row r="46" spans="1:26" ht="15.75" customHeight="1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</row>
    <row r="47" spans="1:26" ht="15.75" customHeight="1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</row>
    <row r="48" spans="1:26" ht="15.75" customHeight="1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</row>
    <row r="49" spans="1:26" ht="15.75" customHeight="1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</row>
    <row r="50" spans="1:26" ht="15.75" customHeight="1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</row>
    <row r="51" spans="1:26" ht="15.75" customHeight="1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</row>
    <row r="52" spans="1:26" ht="15.75" customHeight="1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</row>
    <row r="53" spans="1:26" ht="15.75" customHeight="1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</row>
    <row r="54" spans="1:26" ht="15.75" customHeight="1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</row>
    <row r="55" spans="1:26" ht="15.75" customHeigh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</row>
    <row r="56" spans="1:26" ht="15.75" customHeight="1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</row>
    <row r="57" spans="1:26" ht="15.75" customHeight="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</row>
    <row r="58" spans="1:26" ht="15.75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</row>
    <row r="59" spans="1:26" ht="15.75" customHeight="1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</row>
    <row r="60" spans="1:26" ht="15.75" customHeight="1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</row>
    <row r="61" spans="1:26" ht="15.75" customHeight="1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</row>
    <row r="62" spans="1:26" ht="15.75" customHeight="1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</row>
    <row r="63" spans="1:26" ht="15.75" customHeight="1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</row>
    <row r="64" spans="1:26" ht="15.75" customHeight="1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</row>
    <row r="65" spans="1:26" ht="15.75" customHeight="1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</row>
    <row r="66" spans="1:26" ht="15.75" customHeight="1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</row>
    <row r="67" spans="1:26" ht="15.75" customHeight="1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</row>
    <row r="68" spans="1:26" ht="15.75" customHeight="1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</row>
    <row r="69" spans="1:26" ht="15.75" customHeight="1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</row>
    <row r="70" spans="1:26" ht="15.75" customHeight="1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</row>
    <row r="71" spans="1:26" ht="15.75" customHeight="1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</row>
    <row r="72" spans="1:26" ht="15.75" customHeight="1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</row>
    <row r="73" spans="1:26" ht="15.75" customHeight="1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</row>
    <row r="74" spans="1:26" ht="15.75" customHeight="1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</row>
    <row r="75" spans="1:26" ht="15.75" customHeight="1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</row>
    <row r="76" spans="1:26" ht="15.75" customHeight="1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</row>
    <row r="77" spans="1:26" ht="15.75" customHeight="1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</row>
    <row r="78" spans="1:26" ht="15.75" customHeight="1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</row>
    <row r="79" spans="1:26" ht="15.75" customHeight="1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</row>
    <row r="80" spans="1:26" ht="15.75" customHeight="1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</row>
    <row r="81" spans="1:26" ht="15.75" customHeight="1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</row>
    <row r="82" spans="1:26" ht="15.75" customHeight="1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</row>
    <row r="83" spans="1:26" ht="15.75" customHeight="1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</row>
    <row r="84" spans="1:26" ht="15.75" customHeight="1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</row>
    <row r="85" spans="1:26" ht="15.75" customHeight="1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</row>
    <row r="86" spans="1:26" ht="15.75" customHeight="1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</row>
    <row r="87" spans="1:26" ht="15.75" customHeight="1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</row>
    <row r="88" spans="1:26" ht="15.75" customHeight="1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</row>
    <row r="89" spans="1:26" ht="15.75" customHeight="1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</row>
    <row r="90" spans="1:26" ht="15.75" customHeight="1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</row>
    <row r="91" spans="1:26" ht="15.75" customHeight="1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</row>
    <row r="92" spans="1:26" ht="15.75" customHeight="1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</row>
    <row r="93" spans="1:26" ht="15.75" customHeight="1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</row>
    <row r="94" spans="1:26" ht="15.75" customHeight="1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</row>
    <row r="95" spans="1:26" ht="15.75" customHeight="1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</row>
    <row r="96" spans="1:26" ht="15.75" customHeight="1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</row>
    <row r="97" spans="1:26" ht="15.75" customHeight="1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</row>
    <row r="98" spans="1:26" ht="15.75" customHeight="1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</row>
    <row r="99" spans="1:26" ht="15.75" customHeight="1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</row>
    <row r="100" spans="1:26" ht="15.75" customHeight="1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</row>
    <row r="101" spans="1:26" ht="15.75" customHeight="1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</row>
    <row r="102" spans="1:26" ht="15.75" customHeight="1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</row>
    <row r="103" spans="1:26" ht="15.75" customHeight="1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</row>
    <row r="104" spans="1:26" ht="15.75" customHeight="1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</row>
    <row r="105" spans="1:26" ht="15.75" customHeight="1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</row>
    <row r="106" spans="1:26" ht="15.75" customHeight="1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</row>
    <row r="107" spans="1:26" ht="15.75" customHeight="1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</row>
    <row r="108" spans="1:26" ht="15.75" customHeight="1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</row>
    <row r="109" spans="1:26" ht="15.75" customHeight="1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</row>
    <row r="110" spans="1:26" ht="15.75" customHeight="1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</row>
    <row r="111" spans="1:26" ht="15.75" customHeight="1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</row>
    <row r="112" spans="1:26" ht="15.75" customHeight="1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</row>
    <row r="113" spans="1:26" ht="15.75" customHeight="1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</row>
    <row r="114" spans="1:26" ht="15.75" customHeight="1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</row>
    <row r="115" spans="1:26" ht="15.75" customHeight="1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</row>
    <row r="116" spans="1:26" ht="15.75" customHeight="1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</row>
    <row r="117" spans="1:26" ht="15.75" customHeight="1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</row>
    <row r="118" spans="1:26" ht="15.75" customHeight="1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</row>
    <row r="119" spans="1:26" ht="15.75" customHeight="1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</row>
    <row r="120" spans="1:26" ht="15.75" customHeight="1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</row>
    <row r="121" spans="1:26" ht="15.75" customHeight="1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</row>
    <row r="122" spans="1:26" ht="15.75" customHeight="1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</row>
    <row r="123" spans="1:26" ht="15.75" customHeight="1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</row>
    <row r="124" spans="1:26" ht="15.75" customHeight="1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</row>
    <row r="125" spans="1:26" ht="15.75" customHeight="1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</row>
    <row r="126" spans="1:26" ht="15.75" customHeight="1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</row>
    <row r="127" spans="1:26" ht="15.75" customHeight="1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</row>
    <row r="128" spans="1:26" ht="15.75" customHeight="1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</row>
    <row r="129" spans="1:26" ht="15.75" customHeight="1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</row>
    <row r="130" spans="1:26" ht="15.75" customHeight="1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</row>
    <row r="131" spans="1:26" ht="15.75" customHeight="1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</row>
    <row r="132" spans="1:26" ht="15.75" customHeight="1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</row>
    <row r="133" spans="1:26" ht="15.75" customHeight="1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</row>
    <row r="134" spans="1:26" ht="15.75" customHeight="1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</row>
    <row r="135" spans="1:26" ht="15.75" customHeight="1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</row>
    <row r="136" spans="1:26" ht="15.75" customHeight="1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</row>
    <row r="137" spans="1:26" ht="15.75" customHeight="1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</row>
    <row r="138" spans="1:26" ht="15.75" customHeight="1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</row>
    <row r="139" spans="1:26" ht="15.75" customHeight="1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</row>
    <row r="140" spans="1:26" ht="15.75" customHeight="1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</row>
    <row r="141" spans="1:26" ht="15.75" customHeight="1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</row>
    <row r="142" spans="1:26" ht="15.75" customHeight="1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</row>
    <row r="143" spans="1:26" ht="15.75" customHeight="1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</row>
    <row r="144" spans="1:26" ht="15.75" customHeight="1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</row>
    <row r="145" spans="1:26" ht="15.75" customHeight="1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</row>
    <row r="146" spans="1:26" ht="15.75" customHeight="1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</row>
    <row r="147" spans="1:26" ht="15.75" customHeight="1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</row>
    <row r="148" spans="1:26" ht="15.75" customHeight="1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</row>
    <row r="149" spans="1:26" ht="15.75" customHeight="1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</row>
    <row r="150" spans="1:26" ht="15.75" customHeight="1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</row>
    <row r="151" spans="1:26" ht="15.75" customHeight="1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</row>
    <row r="152" spans="1:26" ht="15.75" customHeight="1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</row>
    <row r="153" spans="1:26" ht="15.75" customHeight="1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</row>
    <row r="154" spans="1:26" ht="15.75" customHeight="1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</row>
    <row r="155" spans="1:26" ht="15.75" customHeight="1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</row>
    <row r="156" spans="1:26" ht="15.75" customHeight="1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</row>
    <row r="157" spans="1:26" ht="15.75" customHeight="1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</row>
    <row r="158" spans="1:26" ht="15.75" customHeight="1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</row>
    <row r="159" spans="1:26" ht="15.75" customHeight="1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</row>
    <row r="160" spans="1:26" ht="15.75" customHeight="1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5.75" customHeight="1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5.75" customHeight="1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</row>
    <row r="163" spans="1:26" ht="15.75" customHeight="1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</row>
    <row r="164" spans="1:26" ht="15.75" customHeight="1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</row>
    <row r="165" spans="1:26" ht="15.75" customHeight="1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</row>
    <row r="166" spans="1:26" ht="15.75" customHeight="1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</row>
    <row r="167" spans="1:26" ht="15.75" customHeight="1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</row>
    <row r="168" spans="1:26" ht="15.75" customHeight="1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</row>
    <row r="169" spans="1:26" ht="15.75" customHeight="1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</row>
    <row r="170" spans="1:26" ht="15.75" customHeight="1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</row>
    <row r="171" spans="1:26" ht="15.75" customHeight="1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</row>
    <row r="172" spans="1:26" ht="15.75" customHeight="1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</row>
    <row r="173" spans="1:26" ht="15.75" customHeight="1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</row>
    <row r="174" spans="1:26" ht="15.75" customHeight="1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</row>
    <row r="175" spans="1:26" ht="15.75" customHeight="1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</row>
    <row r="176" spans="1:26" ht="15.75" customHeight="1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</row>
    <row r="177" spans="1:26" ht="15.75" customHeight="1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</row>
    <row r="178" spans="1:26" ht="15.75" customHeight="1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</row>
    <row r="179" spans="1:26" ht="15.75" customHeight="1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</row>
    <row r="180" spans="1:26" ht="15.75" customHeight="1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</row>
    <row r="181" spans="1:26" ht="15.75" customHeight="1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</row>
    <row r="182" spans="1:26" ht="15.75" customHeight="1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</row>
    <row r="183" spans="1:26" ht="15.75" customHeight="1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</row>
    <row r="184" spans="1:26" ht="15.75" customHeight="1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</row>
    <row r="185" spans="1:26" ht="15.75" customHeight="1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</row>
    <row r="186" spans="1:26" ht="15.75" customHeight="1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</row>
    <row r="187" spans="1:26" ht="15.75" customHeight="1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</row>
    <row r="188" spans="1:26" ht="15.75" customHeight="1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</row>
    <row r="189" spans="1:26" ht="15.75" customHeight="1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</row>
    <row r="190" spans="1:26" ht="15.75" customHeight="1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</row>
    <row r="191" spans="1:26" ht="15.75" customHeight="1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</row>
    <row r="192" spans="1:26" ht="15.75" customHeight="1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</row>
    <row r="193" spans="1:26" ht="15.75" customHeight="1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</row>
    <row r="194" spans="1:26" ht="15.75" customHeight="1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</row>
    <row r="195" spans="1:26" ht="15.75" customHeight="1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</row>
    <row r="196" spans="1:26" ht="15.75" customHeight="1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</row>
    <row r="197" spans="1:26" ht="15.75" customHeight="1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</row>
    <row r="198" spans="1:26" ht="15.75" customHeight="1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</row>
    <row r="199" spans="1:26" ht="15.75" customHeight="1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</row>
    <row r="200" spans="1:26" ht="15.75" customHeight="1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</row>
    <row r="201" spans="1:26" ht="15.75" customHeight="1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</row>
    <row r="202" spans="1:26" ht="15.75" customHeight="1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</row>
    <row r="203" spans="1:26" ht="15.75" customHeight="1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</row>
    <row r="204" spans="1:26" ht="15.75" customHeight="1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</row>
    <row r="205" spans="1:26" ht="15.75" customHeight="1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</row>
    <row r="206" spans="1:26" ht="15.75" customHeight="1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</row>
    <row r="207" spans="1:26" ht="15.75" customHeight="1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</row>
    <row r="208" spans="1:26" ht="15.75" customHeight="1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</row>
    <row r="209" spans="1:26" ht="15.75" customHeight="1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</row>
    <row r="210" spans="1:26" ht="15.75" customHeight="1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</row>
    <row r="211" spans="1:26" ht="15.75" customHeight="1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</row>
    <row r="212" spans="1:26" ht="15.75" customHeight="1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</row>
    <row r="213" spans="1:26" ht="15.75" customHeight="1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</row>
    <row r="214" spans="1:26" ht="15.75" customHeight="1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</row>
    <row r="215" spans="1:26" ht="15.75" customHeight="1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</row>
    <row r="216" spans="1:26" ht="15.75" customHeight="1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</row>
    <row r="217" spans="1:26" ht="15.75" customHeight="1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</row>
    <row r="218" spans="1:26" ht="15.75" customHeight="1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</row>
    <row r="219" spans="1:26" ht="15.75" customHeight="1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</row>
    <row r="220" spans="1:26" ht="15.75" customHeight="1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</row>
    <row r="221" spans="1:26" ht="15.75" customHeight="1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</row>
    <row r="222" spans="1:26" ht="15.75" customHeight="1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</row>
    <row r="223" spans="1:26" ht="15.75" customHeight="1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</row>
    <row r="224" spans="1:26" ht="15.75" customHeight="1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</row>
    <row r="225" spans="1:26" ht="15.75" customHeight="1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</row>
    <row r="226" spans="1:26" ht="15.75" customHeight="1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</row>
    <row r="227" spans="1:26" ht="15.75" customHeight="1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</row>
    <row r="228" spans="1:26" ht="15.75" customHeight="1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</row>
    <row r="229" spans="1:26" ht="15.75" customHeight="1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</row>
    <row r="230" spans="1:26" ht="15.75" customHeight="1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</row>
    <row r="231" spans="1:26" ht="15.75" customHeight="1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</row>
    <row r="232" spans="1:26" ht="15.75" customHeight="1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</row>
    <row r="233" spans="1:26" ht="15.75" customHeight="1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</row>
    <row r="234" spans="1:26" ht="15.75" customHeight="1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</row>
    <row r="235" spans="1:26" ht="15.75" customHeight="1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</row>
    <row r="236" spans="1:26" ht="15.75" customHeight="1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</row>
    <row r="237" spans="1:26" ht="15.75" customHeight="1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</row>
    <row r="238" spans="1:26" ht="15.75" customHeight="1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</row>
    <row r="239" spans="1:26" ht="15.75" customHeight="1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</row>
    <row r="240" spans="1:26" ht="15.75" customHeight="1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</row>
    <row r="241" spans="1:26" ht="15.75" customHeight="1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</row>
    <row r="242" spans="1:26" ht="15.75" customHeight="1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</row>
    <row r="243" spans="1:26" ht="15.75" customHeight="1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</row>
    <row r="244" spans="1:26" ht="15.75" customHeight="1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</row>
    <row r="245" spans="1:26" ht="15.75" customHeight="1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</row>
    <row r="246" spans="1:26" ht="15.75" customHeight="1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</row>
    <row r="247" spans="1:26" ht="15.75" customHeight="1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</row>
    <row r="248" spans="1:26" ht="15.75" customHeight="1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</row>
    <row r="249" spans="1:26" ht="15.75" customHeight="1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</row>
    <row r="250" spans="1:26" ht="15.75" customHeight="1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</row>
    <row r="251" spans="1:26" ht="15.75" customHeight="1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</row>
    <row r="252" spans="1:26" ht="15.75" customHeight="1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</row>
    <row r="253" spans="1:26" ht="15.75" customHeight="1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</row>
    <row r="254" spans="1:26" ht="15.75" customHeight="1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</row>
    <row r="255" spans="1:26" ht="15.75" customHeight="1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</row>
    <row r="256" spans="1:26" ht="15.75" customHeight="1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</row>
    <row r="257" spans="1:26" ht="15.75" customHeight="1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</row>
    <row r="258" spans="1:26" ht="15.75" customHeight="1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</row>
    <row r="259" spans="1:26" ht="15.75" customHeight="1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</row>
    <row r="260" spans="1:26" ht="15.75" customHeight="1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</row>
    <row r="261" spans="1:26" ht="15.75" customHeight="1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</row>
    <row r="262" spans="1:26" ht="15.75" customHeight="1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</row>
    <row r="263" spans="1:26" ht="15.75" customHeight="1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</row>
    <row r="264" spans="1:26" ht="15.75" customHeight="1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</row>
    <row r="265" spans="1:26" ht="15.75" customHeight="1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</row>
    <row r="266" spans="1:26" ht="15.75" customHeight="1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</row>
    <row r="267" spans="1:26" ht="15.75" customHeight="1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</row>
    <row r="268" spans="1:26" ht="15.75" customHeight="1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</row>
    <row r="269" spans="1:26" ht="15.75" customHeight="1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</row>
    <row r="270" spans="1:26" ht="15.75" customHeight="1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</row>
    <row r="271" spans="1:26" ht="15.75" customHeight="1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</row>
    <row r="272" spans="1:26" ht="15.75" customHeight="1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</row>
    <row r="273" spans="1:26" ht="15.75" customHeight="1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</row>
    <row r="274" spans="1:26" ht="15.75" customHeight="1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</row>
    <row r="275" spans="1:26" ht="15.75" customHeight="1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</row>
    <row r="276" spans="1:26" ht="15.75" customHeight="1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</row>
    <row r="277" spans="1:26" ht="15.75" customHeight="1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</row>
    <row r="278" spans="1:26" ht="15.75" customHeight="1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</row>
    <row r="279" spans="1:26" ht="15.75" customHeight="1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</row>
    <row r="280" spans="1:26" ht="15.75" customHeight="1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</row>
    <row r="281" spans="1:26" ht="15.75" customHeight="1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</row>
    <row r="282" spans="1:26" ht="15.75" customHeight="1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</row>
    <row r="283" spans="1:26" ht="15.75" customHeight="1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</row>
    <row r="284" spans="1:26" ht="15.75" customHeight="1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</row>
    <row r="285" spans="1:26" ht="15.75" customHeight="1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</row>
    <row r="286" spans="1:26" ht="15.75" customHeight="1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</row>
    <row r="287" spans="1:26" ht="15.75" customHeight="1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</row>
    <row r="288" spans="1:26" ht="15.75" customHeight="1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</row>
    <row r="289" spans="1:26" ht="15.75" customHeight="1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</row>
    <row r="290" spans="1:26" ht="15.75" customHeight="1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</row>
    <row r="291" spans="1:26" ht="15.75" customHeight="1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</row>
    <row r="292" spans="1:26" ht="15.75" customHeight="1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</row>
    <row r="293" spans="1:26" ht="15.75" customHeight="1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</row>
    <row r="294" spans="1:26" ht="15.75" customHeight="1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</row>
    <row r="295" spans="1:26" ht="15.75" customHeight="1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</row>
    <row r="296" spans="1:26" ht="15.75" customHeight="1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</row>
    <row r="297" spans="1:26" ht="15.75" customHeight="1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</row>
    <row r="298" spans="1:26" ht="15.75" customHeight="1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</row>
    <row r="299" spans="1:26" ht="15.75" customHeight="1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</row>
    <row r="300" spans="1:26" ht="15.75" customHeight="1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</row>
    <row r="301" spans="1:26" ht="15.75" customHeight="1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</row>
    <row r="302" spans="1:26" ht="15.75" customHeight="1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</row>
    <row r="303" spans="1:26" ht="15.75" customHeight="1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</row>
    <row r="304" spans="1:26" ht="15.75" customHeight="1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</row>
    <row r="305" spans="1:26" ht="15.75" customHeight="1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</row>
    <row r="306" spans="1:26" ht="15.75" customHeight="1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</row>
    <row r="307" spans="1:26" ht="15.75" customHeight="1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</row>
    <row r="308" spans="1:26" ht="15.75" customHeight="1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</row>
    <row r="309" spans="1:26" ht="15.75" customHeight="1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</row>
    <row r="310" spans="1:26" ht="15.75" customHeight="1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</row>
    <row r="311" spans="1:26" ht="15.75" customHeight="1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</row>
    <row r="312" spans="1:26" ht="15.75" customHeight="1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</row>
    <row r="313" spans="1:26" ht="15.75" customHeight="1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</row>
    <row r="314" spans="1:26" ht="15.75" customHeight="1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</row>
    <row r="315" spans="1:26" ht="15.75" customHeight="1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</row>
    <row r="316" spans="1:26" ht="15.75" customHeight="1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</row>
    <row r="317" spans="1:26" ht="15.75" customHeight="1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</row>
    <row r="318" spans="1:26" ht="15.75" customHeight="1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</row>
    <row r="319" spans="1:26" ht="15.75" customHeight="1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</row>
    <row r="320" spans="1:26" ht="15.75" customHeight="1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</row>
    <row r="321" spans="1:26" ht="15.75" customHeight="1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</row>
    <row r="322" spans="1:26" ht="15.75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</row>
    <row r="323" spans="1:26" ht="15.75" customHeight="1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</row>
    <row r="324" spans="1:26" ht="15.75" customHeight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</row>
    <row r="325" spans="1:26" ht="15.75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</row>
    <row r="326" spans="1:26" ht="15.75" customHeight="1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</row>
    <row r="327" spans="1:26" ht="15.75" customHeight="1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</row>
    <row r="328" spans="1:26" ht="15.75" customHeight="1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</row>
    <row r="329" spans="1:26" ht="15.75" customHeight="1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</row>
    <row r="330" spans="1:26" ht="15.75" customHeight="1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</row>
    <row r="331" spans="1:26" ht="15.75" customHeight="1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</row>
    <row r="332" spans="1:26" ht="15.75" customHeight="1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</row>
    <row r="333" spans="1:26" ht="15.75" customHeight="1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</row>
    <row r="334" spans="1:26" ht="15.75" customHeight="1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</row>
    <row r="335" spans="1:26" ht="15.75" customHeight="1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</row>
    <row r="336" spans="1:26" ht="15.75" customHeight="1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</row>
    <row r="337" spans="1:26" ht="15.75" customHeight="1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</row>
    <row r="338" spans="1:26" ht="15.75" customHeight="1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</row>
    <row r="339" spans="1:26" ht="15.75" customHeight="1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</row>
    <row r="340" spans="1:26" ht="15.75" customHeight="1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</row>
    <row r="341" spans="1:26" ht="15.75" customHeight="1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</row>
    <row r="342" spans="1:26" ht="15.75" customHeight="1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</row>
    <row r="343" spans="1:26" ht="15.75" customHeight="1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</row>
    <row r="344" spans="1:26" ht="15.75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</row>
    <row r="345" spans="1:26" ht="15.75" customHeight="1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</row>
    <row r="346" spans="1:26" ht="15.75" customHeight="1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</row>
    <row r="347" spans="1:26" ht="15.75" customHeight="1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</row>
    <row r="348" spans="1:26" ht="15.75" customHeight="1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</row>
    <row r="349" spans="1:26" ht="15.75" customHeight="1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</row>
    <row r="350" spans="1:26" ht="15.75" customHeight="1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</row>
    <row r="351" spans="1:26" ht="15.75" customHeight="1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</row>
    <row r="352" spans="1:26" ht="15.75" customHeight="1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</row>
    <row r="353" spans="1:26" ht="15.75" customHeight="1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</row>
    <row r="354" spans="1:26" ht="15.75" customHeight="1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</row>
    <row r="355" spans="1:26" ht="15.75" customHeight="1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</row>
    <row r="356" spans="1:26" ht="15.75" customHeight="1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</row>
    <row r="357" spans="1:26" ht="15.75" customHeight="1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</row>
    <row r="358" spans="1:26" ht="15.75" customHeight="1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</row>
    <row r="359" spans="1:26" ht="15.75" customHeight="1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</row>
    <row r="360" spans="1:26" ht="15.75" customHeight="1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</row>
    <row r="361" spans="1:26" ht="15.75" customHeight="1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</row>
    <row r="362" spans="1:26" ht="15.75" customHeight="1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</row>
    <row r="363" spans="1:26" ht="15.75" customHeight="1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</row>
    <row r="364" spans="1:26" ht="15.75" customHeight="1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</row>
    <row r="365" spans="1:26" ht="15.75" customHeight="1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</row>
    <row r="366" spans="1:26" ht="15.75" customHeight="1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</row>
    <row r="367" spans="1:26" ht="15.75" customHeight="1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</row>
    <row r="368" spans="1:26" ht="15.75" customHeight="1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</row>
    <row r="369" spans="1:26" ht="15.75" customHeight="1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</row>
    <row r="370" spans="1:26" ht="15.75" customHeight="1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</row>
    <row r="371" spans="1:26" ht="15.75" customHeight="1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</row>
    <row r="372" spans="1:26" ht="15.75" customHeight="1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</row>
    <row r="373" spans="1:26" ht="15.75" customHeight="1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</row>
    <row r="374" spans="1:26" ht="15.75" customHeight="1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</row>
    <row r="375" spans="1:26" ht="15.75" customHeight="1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</row>
    <row r="376" spans="1:26" ht="15.75" customHeight="1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</row>
    <row r="377" spans="1:26" ht="15.75" customHeight="1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</row>
    <row r="378" spans="1:26" ht="15.75" customHeight="1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</row>
    <row r="379" spans="1:26" ht="15.75" customHeight="1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</row>
    <row r="380" spans="1:26" ht="15.75" customHeight="1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</row>
    <row r="381" spans="1:26" ht="15.75" customHeight="1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</row>
    <row r="382" spans="1:26" ht="15.75" customHeight="1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</row>
    <row r="383" spans="1:26" ht="15.75" customHeight="1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</row>
    <row r="384" spans="1:26" ht="15.75" customHeight="1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</row>
    <row r="385" spans="1:26" ht="15.75" customHeight="1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</row>
    <row r="386" spans="1:26" ht="15.75" customHeight="1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</row>
    <row r="387" spans="1:26" ht="15.75" customHeight="1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</row>
    <row r="388" spans="1:26" ht="15.75" customHeight="1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</row>
    <row r="389" spans="1:26" ht="15.75" customHeight="1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</row>
    <row r="390" spans="1:26" ht="15.75" customHeight="1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</row>
    <row r="391" spans="1:26" ht="15.75" customHeight="1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</row>
    <row r="392" spans="1:26" ht="15.75" customHeight="1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</row>
    <row r="393" spans="1:26" ht="15.75" customHeight="1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</row>
    <row r="394" spans="1:26" ht="15.75" customHeight="1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</row>
    <row r="395" spans="1:26" ht="15.75" customHeight="1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</row>
    <row r="396" spans="1:26" ht="15.75" customHeight="1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</row>
    <row r="397" spans="1:26" ht="15.75" customHeight="1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</row>
    <row r="398" spans="1:26" ht="15.75" customHeight="1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</row>
    <row r="399" spans="1:26" ht="15.75" customHeight="1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</row>
    <row r="400" spans="1:26" ht="15.75" customHeight="1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</row>
    <row r="401" spans="1:26" ht="15.75" customHeight="1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</row>
    <row r="402" spans="1:26" ht="15.75" customHeight="1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</row>
    <row r="403" spans="1:26" ht="15.75" customHeight="1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</row>
    <row r="404" spans="1:26" ht="15.75" customHeight="1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</row>
    <row r="405" spans="1:26" ht="15.75" customHeight="1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</row>
    <row r="406" spans="1:26" ht="15.75" customHeight="1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</row>
    <row r="407" spans="1:26" ht="15.75" customHeight="1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</row>
    <row r="408" spans="1:26" ht="15.75" customHeight="1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</row>
    <row r="409" spans="1:26" ht="15.75" customHeight="1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</row>
    <row r="410" spans="1:26" ht="15.75" customHeight="1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</row>
    <row r="411" spans="1:26" ht="15.75" customHeight="1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</row>
    <row r="412" spans="1:26" ht="15.75" customHeight="1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</row>
    <row r="413" spans="1:26" ht="15.75" customHeight="1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</row>
    <row r="414" spans="1:26" ht="15.75" customHeight="1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</row>
    <row r="415" spans="1:26" ht="15.75" customHeight="1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</row>
    <row r="416" spans="1:26" ht="15.75" customHeight="1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</row>
    <row r="417" spans="1:26" ht="15.75" customHeight="1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</row>
    <row r="418" spans="1:26" ht="15.75" customHeight="1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</row>
    <row r="419" spans="1:26" ht="15.75" customHeight="1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</row>
    <row r="420" spans="1:26" ht="15.75" customHeight="1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</row>
    <row r="421" spans="1:26" ht="15.75" customHeight="1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</row>
    <row r="422" spans="1:26" ht="15.75" customHeight="1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</row>
    <row r="423" spans="1:26" ht="15.75" customHeight="1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</row>
    <row r="424" spans="1:26" ht="15.75" customHeight="1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</row>
    <row r="425" spans="1:26" ht="15.75" customHeight="1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</row>
    <row r="426" spans="1:26" ht="15.75" customHeight="1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</row>
    <row r="427" spans="1:26" ht="15.75" customHeight="1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</row>
    <row r="428" spans="1:26" ht="15.75" customHeight="1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</row>
    <row r="429" spans="1:26" ht="15.75" customHeight="1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</row>
    <row r="430" spans="1:26" ht="15.75" customHeight="1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</row>
    <row r="431" spans="1:26" ht="15.75" customHeight="1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</row>
    <row r="432" spans="1:26" ht="15.75" customHeight="1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</row>
    <row r="433" spans="1:26" ht="15.75" customHeight="1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</row>
    <row r="434" spans="1:26" ht="15.75" customHeight="1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</row>
    <row r="435" spans="1:26" ht="15.75" customHeight="1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</row>
    <row r="436" spans="1:26" ht="15.75" customHeight="1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</row>
    <row r="437" spans="1:26" ht="15.75" customHeight="1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</row>
    <row r="438" spans="1:26" ht="15.75" customHeight="1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</row>
    <row r="439" spans="1:26" ht="15.75" customHeight="1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</row>
    <row r="440" spans="1:26" ht="15.75" customHeight="1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</row>
    <row r="441" spans="1:26" ht="15.75" customHeight="1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</row>
    <row r="442" spans="1:26" ht="15.75" customHeight="1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</row>
    <row r="443" spans="1:26" ht="15.75" customHeight="1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</row>
    <row r="444" spans="1:26" ht="15.75" customHeight="1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</row>
    <row r="445" spans="1:26" ht="15.75" customHeight="1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</row>
    <row r="446" spans="1:26" ht="15.75" customHeight="1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</row>
    <row r="447" spans="1:26" ht="15.75" customHeight="1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</row>
    <row r="448" spans="1:26" ht="15.75" customHeight="1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</row>
    <row r="449" spans="1:26" ht="15.75" customHeight="1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</row>
    <row r="450" spans="1:26" ht="15.75" customHeight="1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</row>
    <row r="451" spans="1:26" ht="15.75" customHeight="1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</row>
    <row r="452" spans="1:26" ht="15.75" customHeight="1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</row>
    <row r="453" spans="1:26" ht="15.75" customHeight="1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</row>
    <row r="454" spans="1:26" ht="15.75" customHeight="1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</row>
    <row r="455" spans="1:26" ht="15.75" customHeight="1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</row>
    <row r="456" spans="1:26" ht="15.75" customHeight="1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</row>
    <row r="457" spans="1:26" ht="15.75" customHeight="1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</row>
    <row r="458" spans="1:26" ht="15.75" customHeight="1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</row>
    <row r="459" spans="1:26" ht="15.75" customHeight="1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</row>
    <row r="460" spans="1:26" ht="15.75" customHeight="1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</row>
    <row r="461" spans="1:26" ht="15.75" customHeight="1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</row>
    <row r="462" spans="1:26" ht="15.75" customHeight="1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</row>
    <row r="463" spans="1:26" ht="15.75" customHeight="1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</row>
    <row r="464" spans="1:26" ht="15.75" customHeight="1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</row>
    <row r="465" spans="1:26" ht="15.75" customHeight="1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</row>
    <row r="466" spans="1:26" ht="15.75" customHeight="1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</row>
    <row r="467" spans="1:26" ht="15.75" customHeight="1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</row>
    <row r="468" spans="1:26" ht="15.75" customHeight="1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</row>
    <row r="469" spans="1:26" ht="15.75" customHeight="1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</row>
    <row r="470" spans="1:26" ht="15.75" customHeight="1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</row>
    <row r="471" spans="1:26" ht="15.75" customHeight="1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</row>
    <row r="472" spans="1:26" ht="15.75" customHeight="1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</row>
    <row r="473" spans="1:26" ht="15.75" customHeight="1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</row>
    <row r="474" spans="1:26" ht="15.75" customHeight="1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</row>
    <row r="475" spans="1:26" ht="15.75" customHeight="1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</row>
    <row r="476" spans="1:26" ht="15.75" customHeight="1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</row>
    <row r="477" spans="1:26" ht="15.75" customHeight="1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</row>
    <row r="478" spans="1:26" ht="15.75" customHeight="1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</row>
    <row r="479" spans="1:26" ht="15.75" customHeight="1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</row>
    <row r="480" spans="1:26" ht="15.75" customHeight="1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</row>
    <row r="481" spans="1:26" ht="15.75" customHeight="1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</row>
    <row r="482" spans="1:26" ht="15.75" customHeight="1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</row>
    <row r="483" spans="1:26" ht="15.75" customHeight="1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</row>
    <row r="484" spans="1:26" ht="15.75" customHeight="1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</row>
    <row r="485" spans="1:26" ht="15.75" customHeight="1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</row>
    <row r="486" spans="1:26" ht="15.75" customHeight="1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</row>
    <row r="487" spans="1:26" ht="15.75" customHeight="1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</row>
    <row r="488" spans="1:26" ht="15.75" customHeight="1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</row>
    <row r="489" spans="1:26" ht="15.75" customHeight="1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</row>
    <row r="490" spans="1:26" ht="15.75" customHeight="1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</row>
    <row r="491" spans="1:26" ht="15.75" customHeight="1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</row>
    <row r="492" spans="1:26" ht="15.75" customHeight="1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</row>
    <row r="493" spans="1:26" ht="15.75" customHeight="1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</row>
    <row r="494" spans="1:26" ht="15.75" customHeight="1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</row>
    <row r="495" spans="1:26" ht="15.75" customHeight="1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</row>
    <row r="496" spans="1:26" ht="15.75" customHeight="1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</row>
    <row r="497" spans="1:26" ht="15.75" customHeight="1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</row>
    <row r="498" spans="1:26" ht="15.75" customHeight="1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</row>
    <row r="499" spans="1:26" ht="15.75" customHeight="1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</row>
    <row r="500" spans="1:26" ht="15.75" customHeight="1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</row>
    <row r="501" spans="1:26" ht="15.75" customHeight="1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</row>
    <row r="502" spans="1:26" ht="15.75" customHeight="1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</row>
    <row r="503" spans="1:26" ht="15.75" customHeight="1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</row>
    <row r="504" spans="1:26" ht="15.75" customHeight="1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</row>
    <row r="505" spans="1:26" ht="15.75" customHeight="1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</row>
    <row r="506" spans="1:26" ht="15.75" customHeight="1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</row>
    <row r="507" spans="1:26" ht="15.75" customHeight="1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</row>
    <row r="508" spans="1:26" ht="15.75" customHeight="1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</row>
    <row r="509" spans="1:26" ht="15.75" customHeight="1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</row>
    <row r="510" spans="1:26" ht="15.75" customHeight="1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</row>
    <row r="511" spans="1:26" ht="15.75" customHeight="1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</row>
    <row r="512" spans="1:26" ht="15.75" customHeight="1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</row>
    <row r="513" spans="1:26" ht="15.75" customHeight="1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</row>
    <row r="514" spans="1:26" ht="15.75" customHeight="1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</row>
    <row r="515" spans="1:26" ht="15.75" customHeight="1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</row>
    <row r="516" spans="1:26" ht="15.75" customHeight="1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</row>
    <row r="517" spans="1:26" ht="15.75" customHeight="1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</row>
    <row r="518" spans="1:26" ht="15.75" customHeight="1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</row>
    <row r="519" spans="1:26" ht="15.75" customHeight="1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</row>
    <row r="520" spans="1:26" ht="15.75" customHeight="1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</row>
    <row r="521" spans="1:26" ht="15.75" customHeight="1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</row>
    <row r="522" spans="1:26" ht="15.75" customHeight="1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</row>
    <row r="523" spans="1:26" ht="15.75" customHeight="1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</row>
    <row r="524" spans="1:26" ht="15.75" customHeight="1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</row>
    <row r="525" spans="1:26" ht="15.75" customHeight="1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</row>
    <row r="526" spans="1:26" ht="15.75" customHeight="1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</row>
    <row r="527" spans="1:26" ht="15.75" customHeight="1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</row>
    <row r="528" spans="1:26" ht="15.75" customHeight="1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</row>
    <row r="529" spans="1:26" ht="15.75" customHeight="1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</row>
    <row r="530" spans="1:26" ht="15.75" customHeight="1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</row>
    <row r="531" spans="1:26" ht="15.75" customHeight="1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</row>
    <row r="532" spans="1:26" ht="15.75" customHeight="1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</row>
    <row r="533" spans="1:26" ht="15.75" customHeight="1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</row>
    <row r="534" spans="1:26" ht="15.75" customHeight="1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</row>
    <row r="535" spans="1:26" ht="15.75" customHeight="1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</row>
    <row r="536" spans="1:26" ht="15.75" customHeight="1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</row>
    <row r="537" spans="1:26" ht="15.75" customHeight="1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</row>
    <row r="538" spans="1:26" ht="15.75" customHeight="1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</row>
    <row r="539" spans="1:26" ht="15.75" customHeight="1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</row>
    <row r="540" spans="1:26" ht="15.75" customHeight="1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</row>
    <row r="541" spans="1:26" ht="15.75" customHeight="1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</row>
    <row r="542" spans="1:26" ht="15.75" customHeight="1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</row>
    <row r="543" spans="1:26" ht="15.75" customHeight="1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</row>
    <row r="544" spans="1:26" ht="15.75" customHeight="1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</row>
    <row r="545" spans="1:26" ht="15.75" customHeight="1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</row>
    <row r="546" spans="1:26" ht="15.75" customHeight="1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</row>
    <row r="547" spans="1:26" ht="15.75" customHeight="1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</row>
    <row r="548" spans="1:26" ht="15.75" customHeight="1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</row>
    <row r="549" spans="1:26" ht="15.75" customHeight="1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</row>
    <row r="550" spans="1:26" ht="15.75" customHeight="1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</row>
    <row r="551" spans="1:26" ht="15.75" customHeight="1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</row>
    <row r="552" spans="1:26" ht="15.75" customHeight="1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</row>
    <row r="553" spans="1:26" ht="15.75" customHeight="1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</row>
    <row r="554" spans="1:26" ht="15.75" customHeight="1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</row>
    <row r="555" spans="1:26" ht="15.75" customHeight="1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</row>
    <row r="556" spans="1:26" ht="15.75" customHeight="1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</row>
    <row r="557" spans="1:26" ht="15.75" customHeight="1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</row>
    <row r="558" spans="1:26" ht="15.75" customHeight="1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</row>
    <row r="559" spans="1:26" ht="15.75" customHeight="1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</row>
    <row r="560" spans="1:26" ht="15.75" customHeight="1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</row>
    <row r="561" spans="1:26" ht="15.75" customHeight="1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</row>
    <row r="562" spans="1:26" ht="15.75" customHeight="1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</row>
    <row r="563" spans="1:26" ht="15.75" customHeight="1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</row>
    <row r="564" spans="1:26" ht="15.75" customHeight="1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</row>
    <row r="565" spans="1:26" ht="15.75" customHeight="1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</row>
    <row r="566" spans="1:26" ht="15.75" customHeight="1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</row>
    <row r="567" spans="1:26" ht="15.75" customHeight="1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</row>
    <row r="568" spans="1:26" ht="15.75" customHeight="1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</row>
    <row r="569" spans="1:26" ht="15.75" customHeight="1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</row>
    <row r="570" spans="1:26" ht="15.75" customHeight="1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</row>
    <row r="571" spans="1:26" ht="15.75" customHeight="1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</row>
    <row r="572" spans="1:26" ht="15.75" customHeight="1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</row>
    <row r="573" spans="1:26" ht="15.75" customHeight="1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</row>
    <row r="574" spans="1:26" ht="15.75" customHeight="1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</row>
    <row r="575" spans="1:26" ht="15.75" customHeight="1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</row>
    <row r="576" spans="1:26" ht="15.75" customHeight="1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</row>
    <row r="577" spans="1:26" ht="15.75" customHeight="1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</row>
    <row r="578" spans="1:26" ht="15.75" customHeight="1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</row>
    <row r="579" spans="1:26" ht="15.75" customHeight="1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</row>
    <row r="580" spans="1:26" ht="15.75" customHeight="1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</row>
    <row r="581" spans="1:26" ht="15.75" customHeight="1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</row>
    <row r="582" spans="1:26" ht="15.75" customHeight="1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</row>
    <row r="583" spans="1:26" ht="15.75" customHeight="1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</row>
    <row r="584" spans="1:26" ht="15.75" customHeight="1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</row>
    <row r="585" spans="1:26" ht="15.75" customHeight="1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</row>
    <row r="586" spans="1:26" ht="15.75" customHeight="1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</row>
    <row r="587" spans="1:26" ht="15.75" customHeight="1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</row>
    <row r="588" spans="1:26" ht="15.75" customHeight="1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</row>
    <row r="589" spans="1:26" ht="15.75" customHeight="1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</row>
    <row r="590" spans="1:26" ht="15.75" customHeight="1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</row>
    <row r="591" spans="1:26" ht="15.75" customHeight="1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</row>
    <row r="592" spans="1:26" ht="15.75" customHeight="1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</row>
    <row r="593" spans="1:26" ht="15.75" customHeight="1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</row>
    <row r="594" spans="1:26" ht="15.75" customHeight="1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</row>
    <row r="595" spans="1:26" ht="15.75" customHeight="1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</row>
    <row r="596" spans="1:26" ht="15.75" customHeight="1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</row>
    <row r="597" spans="1:26" ht="15.75" customHeight="1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</row>
    <row r="598" spans="1:26" ht="15.75" customHeight="1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</row>
    <row r="599" spans="1:26" ht="15.75" customHeight="1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</row>
    <row r="600" spans="1:26" ht="15.75" customHeight="1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</row>
    <row r="601" spans="1:26" ht="15.75" customHeight="1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</row>
    <row r="602" spans="1:26" ht="15.75" customHeight="1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</row>
    <row r="603" spans="1:26" ht="15.75" customHeight="1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</row>
    <row r="604" spans="1:26" ht="15.75" customHeight="1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</row>
    <row r="605" spans="1:26" ht="15.75" customHeight="1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</row>
    <row r="606" spans="1:26" ht="15.75" customHeight="1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</row>
    <row r="607" spans="1:26" ht="15.75" customHeight="1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</row>
    <row r="608" spans="1:26" ht="15.75" customHeight="1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</row>
    <row r="609" spans="1:26" ht="15.75" customHeight="1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</row>
    <row r="610" spans="1:26" ht="15.75" customHeight="1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</row>
    <row r="611" spans="1:26" ht="15.75" customHeight="1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</row>
    <row r="612" spans="1:26" ht="15.75" customHeight="1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</row>
    <row r="613" spans="1:26" ht="15.75" customHeight="1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</row>
    <row r="614" spans="1:26" ht="15.75" customHeight="1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</row>
    <row r="615" spans="1:26" ht="15.75" customHeight="1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</row>
    <row r="616" spans="1:26" ht="15.75" customHeight="1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</row>
    <row r="617" spans="1:26" ht="15.75" customHeight="1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</row>
    <row r="618" spans="1:26" ht="15.75" customHeight="1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</row>
    <row r="619" spans="1:26" ht="15.75" customHeight="1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</row>
    <row r="620" spans="1:26" ht="15.75" customHeight="1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</row>
    <row r="621" spans="1:26" ht="15.75" customHeight="1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</row>
    <row r="622" spans="1:26" ht="15.75" customHeight="1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</row>
    <row r="623" spans="1:26" ht="15.75" customHeight="1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</row>
    <row r="624" spans="1:26" ht="15.75" customHeight="1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</row>
    <row r="625" spans="1:26" ht="15.75" customHeight="1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</row>
    <row r="626" spans="1:26" ht="15.75" customHeight="1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</row>
    <row r="627" spans="1:26" ht="15.75" customHeight="1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</row>
    <row r="628" spans="1:26" ht="15.75" customHeight="1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</row>
    <row r="629" spans="1:26" ht="15.75" customHeight="1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</row>
    <row r="630" spans="1:26" ht="15.75" customHeight="1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</row>
    <row r="631" spans="1:26" ht="15.75" customHeight="1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</row>
    <row r="632" spans="1:26" ht="15.75" customHeight="1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</row>
    <row r="633" spans="1:26" ht="15.75" customHeight="1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</row>
    <row r="634" spans="1:26" ht="15.75" customHeight="1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</row>
    <row r="635" spans="1:26" ht="15.75" customHeight="1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</row>
    <row r="636" spans="1:26" ht="15.75" customHeight="1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</row>
    <row r="637" spans="1:26" ht="15.75" customHeight="1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</row>
    <row r="638" spans="1:26" ht="15.75" customHeight="1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</row>
    <row r="639" spans="1:26" ht="15.75" customHeight="1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</row>
    <row r="640" spans="1:26" ht="15.75" customHeight="1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</row>
    <row r="641" spans="1:26" ht="15.75" customHeight="1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</row>
    <row r="642" spans="1:26" ht="15.75" customHeight="1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</row>
    <row r="643" spans="1:26" ht="15.75" customHeight="1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</row>
    <row r="644" spans="1:26" ht="15.75" customHeight="1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</row>
    <row r="645" spans="1:26" ht="15.75" customHeight="1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</row>
    <row r="646" spans="1:26" ht="15.75" customHeight="1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</row>
    <row r="647" spans="1:26" ht="15.75" customHeight="1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</row>
    <row r="648" spans="1:26" ht="15.75" customHeight="1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</row>
    <row r="649" spans="1:26" ht="15.75" customHeight="1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</row>
    <row r="650" spans="1:26" ht="15.75" customHeight="1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</row>
    <row r="651" spans="1:26" ht="15.75" customHeight="1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</row>
    <row r="652" spans="1:26" ht="15.75" customHeight="1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</row>
    <row r="653" spans="1:26" ht="15.75" customHeight="1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</row>
    <row r="654" spans="1:26" ht="15.75" customHeight="1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</row>
    <row r="655" spans="1:26" ht="15.75" customHeight="1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</row>
    <row r="656" spans="1:26" ht="15.75" customHeight="1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</row>
    <row r="657" spans="1:26" ht="15.75" customHeight="1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</row>
    <row r="658" spans="1:26" ht="15.75" customHeight="1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</row>
    <row r="659" spans="1:26" ht="15.75" customHeight="1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</row>
    <row r="660" spans="1:26" ht="15.75" customHeight="1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</row>
    <row r="661" spans="1:26" ht="15.75" customHeight="1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</row>
    <row r="662" spans="1:26" ht="15.75" customHeight="1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</row>
    <row r="663" spans="1:26" ht="15.75" customHeight="1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</row>
    <row r="664" spans="1:26" ht="15.75" customHeight="1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</row>
    <row r="665" spans="1:26" ht="15.75" customHeight="1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</row>
    <row r="666" spans="1:26" ht="15.75" customHeight="1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</row>
    <row r="667" spans="1:26" ht="15.75" customHeight="1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</row>
    <row r="668" spans="1:26" ht="15.75" customHeight="1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</row>
    <row r="669" spans="1:26" ht="15.75" customHeight="1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</row>
    <row r="670" spans="1:26" ht="15.75" customHeight="1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</row>
    <row r="671" spans="1:26" ht="15.75" customHeight="1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</row>
    <row r="672" spans="1:26" ht="15.75" customHeight="1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</row>
    <row r="673" spans="1:26" ht="15.75" customHeight="1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</row>
    <row r="674" spans="1:26" ht="15.75" customHeight="1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</row>
    <row r="675" spans="1:26" ht="15.75" customHeight="1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</row>
    <row r="676" spans="1:26" ht="15.75" customHeight="1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</row>
    <row r="677" spans="1:26" ht="15.75" customHeight="1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</row>
    <row r="678" spans="1:26" ht="15.75" customHeight="1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</row>
    <row r="679" spans="1:26" ht="15.75" customHeight="1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</row>
    <row r="680" spans="1:26" ht="15.75" customHeight="1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</row>
    <row r="681" spans="1:26" ht="15.75" customHeight="1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</row>
    <row r="682" spans="1:26" ht="15.75" customHeight="1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</row>
    <row r="683" spans="1:26" ht="15.75" customHeight="1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</row>
    <row r="684" spans="1:26" ht="15.75" customHeight="1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</row>
    <row r="685" spans="1:26" ht="15.75" customHeight="1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</row>
    <row r="686" spans="1:26" ht="15.75" customHeight="1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</row>
    <row r="687" spans="1:26" ht="15.75" customHeight="1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</row>
    <row r="688" spans="1:26" ht="15.75" customHeight="1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</row>
    <row r="689" spans="1:26" ht="15.75" customHeight="1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</row>
    <row r="690" spans="1:26" ht="15.75" customHeight="1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</row>
    <row r="691" spans="1:26" ht="15.75" customHeight="1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</row>
    <row r="692" spans="1:26" ht="15.75" customHeight="1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</row>
    <row r="693" spans="1:26" ht="15.75" customHeight="1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</row>
    <row r="694" spans="1:26" ht="15.75" customHeight="1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</row>
    <row r="695" spans="1:26" ht="15.75" customHeight="1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</row>
    <row r="696" spans="1:26" ht="15.75" customHeight="1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</row>
    <row r="697" spans="1:26" ht="15.75" customHeight="1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</row>
    <row r="698" spans="1:26" ht="15.75" customHeight="1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</row>
    <row r="699" spans="1:26" ht="15.75" customHeight="1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</row>
    <row r="700" spans="1:26" ht="15.75" customHeight="1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</row>
    <row r="701" spans="1:26" ht="15.75" customHeight="1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</row>
    <row r="702" spans="1:26" ht="15.75" customHeight="1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</row>
    <row r="703" spans="1:26" ht="15.75" customHeight="1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</row>
    <row r="704" spans="1:26" ht="15.75" customHeight="1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</row>
    <row r="705" spans="1:26" ht="15.75" customHeight="1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</row>
    <row r="706" spans="1:26" ht="15.75" customHeight="1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</row>
    <row r="707" spans="1:26" ht="15.75" customHeight="1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</row>
    <row r="708" spans="1:26" ht="15.75" customHeight="1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</row>
    <row r="709" spans="1:26" ht="15.75" customHeight="1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</row>
    <row r="710" spans="1:26" ht="15.75" customHeight="1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</row>
    <row r="711" spans="1:26" ht="15.75" customHeight="1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</row>
    <row r="712" spans="1:26" ht="15.75" customHeight="1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</row>
    <row r="713" spans="1:26" ht="15.75" customHeight="1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</row>
    <row r="714" spans="1:26" ht="15.75" customHeight="1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</row>
    <row r="715" spans="1:26" ht="15.75" customHeight="1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</row>
    <row r="716" spans="1:26" ht="15.75" customHeight="1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</row>
    <row r="717" spans="1:26" ht="15.75" customHeight="1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</row>
    <row r="718" spans="1:26" ht="15.75" customHeight="1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</row>
    <row r="719" spans="1:26" ht="15.75" customHeight="1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</row>
    <row r="720" spans="1:26" ht="15.75" customHeight="1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</row>
    <row r="721" spans="1:26" ht="15.75" customHeight="1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</row>
    <row r="722" spans="1:26" ht="15.75" customHeight="1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</row>
    <row r="723" spans="1:26" ht="15.75" customHeight="1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</row>
    <row r="724" spans="1:26" ht="15.75" customHeight="1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</row>
    <row r="725" spans="1:26" ht="15.75" customHeight="1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</row>
    <row r="726" spans="1:26" ht="15.75" customHeight="1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</row>
    <row r="727" spans="1:26" ht="15.75" customHeight="1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</row>
    <row r="728" spans="1:26" ht="15.75" customHeight="1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</row>
    <row r="729" spans="1:26" ht="15.75" customHeight="1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</row>
    <row r="730" spans="1:26" ht="15.75" customHeight="1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</row>
    <row r="731" spans="1:26" ht="15.75" customHeight="1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</row>
    <row r="732" spans="1:26" ht="15.75" customHeight="1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</row>
    <row r="733" spans="1:26" ht="15.75" customHeight="1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</row>
    <row r="734" spans="1:26" ht="15.75" customHeight="1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</row>
    <row r="735" spans="1:26" ht="15.75" customHeight="1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</row>
    <row r="736" spans="1:26" ht="15.75" customHeight="1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</row>
    <row r="737" spans="1:26" ht="15.75" customHeight="1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</row>
    <row r="738" spans="1:26" ht="15.75" customHeight="1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</row>
    <row r="739" spans="1:26" ht="15.75" customHeight="1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</row>
    <row r="740" spans="1:26" ht="15.75" customHeight="1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</row>
    <row r="741" spans="1:26" ht="15.75" customHeight="1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</row>
    <row r="742" spans="1:26" ht="15.75" customHeight="1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</row>
    <row r="743" spans="1:26" ht="15.75" customHeight="1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</row>
    <row r="744" spans="1:26" ht="15.75" customHeight="1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</row>
    <row r="745" spans="1:26" ht="15.75" customHeight="1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</row>
    <row r="746" spans="1:26" ht="15.75" customHeight="1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</row>
    <row r="747" spans="1:26" ht="15.75" customHeight="1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</row>
    <row r="748" spans="1:26" ht="15.75" customHeight="1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</row>
    <row r="749" spans="1:26" ht="15.75" customHeight="1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</row>
    <row r="750" spans="1:26" ht="15.75" customHeight="1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</row>
    <row r="751" spans="1:26" ht="15.75" customHeight="1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</row>
    <row r="752" spans="1:26" ht="15.75" customHeight="1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</row>
    <row r="753" spans="1:26" ht="15.75" customHeight="1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</row>
    <row r="754" spans="1:26" ht="15.75" customHeight="1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</row>
    <row r="755" spans="1:26" ht="15.75" customHeight="1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</row>
    <row r="756" spans="1:26" ht="15.75" customHeight="1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</row>
    <row r="757" spans="1:26" ht="15.75" customHeight="1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</row>
    <row r="758" spans="1:26" ht="15.75" customHeight="1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</row>
    <row r="759" spans="1:26" ht="15.75" customHeight="1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</row>
    <row r="760" spans="1:26" ht="15.75" customHeight="1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</row>
    <row r="761" spans="1:26" ht="15.75" customHeight="1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</row>
    <row r="762" spans="1:26" ht="15.75" customHeight="1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</row>
    <row r="763" spans="1:26" ht="15.75" customHeight="1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</row>
    <row r="764" spans="1:26" ht="15.75" customHeight="1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</row>
    <row r="765" spans="1:26" ht="15.75" customHeight="1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</row>
    <row r="766" spans="1:26" ht="15.75" customHeight="1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</row>
    <row r="767" spans="1:26" ht="15.75" customHeight="1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</row>
    <row r="768" spans="1:26" ht="15.75" customHeight="1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</row>
    <row r="769" spans="1:26" ht="15.75" customHeight="1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</row>
    <row r="770" spans="1:26" ht="15.75" customHeight="1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</row>
    <row r="771" spans="1:26" ht="15.75" customHeight="1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</row>
    <row r="772" spans="1:26" ht="15.75" customHeight="1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</row>
    <row r="773" spans="1:26" ht="15.75" customHeight="1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</row>
    <row r="774" spans="1:26" ht="15.75" customHeight="1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</row>
    <row r="775" spans="1:26" ht="15.75" customHeight="1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</row>
    <row r="776" spans="1:26" ht="15.75" customHeight="1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</row>
    <row r="777" spans="1:26" ht="15.75" customHeight="1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</row>
    <row r="778" spans="1:26" ht="15.75" customHeight="1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</row>
    <row r="779" spans="1:26" ht="15.75" customHeight="1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</row>
    <row r="780" spans="1:26" ht="15.75" customHeight="1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</row>
    <row r="781" spans="1:26" ht="15.75" customHeight="1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</row>
    <row r="782" spans="1:26" ht="15.75" customHeight="1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</row>
    <row r="783" spans="1:26" ht="15.75" customHeight="1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</row>
    <row r="784" spans="1:26" ht="15.75" customHeight="1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</row>
    <row r="785" spans="1:26" ht="15.75" customHeight="1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</row>
    <row r="786" spans="1:26" ht="15.75" customHeight="1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</row>
    <row r="787" spans="1:26" ht="15.75" customHeight="1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</row>
    <row r="788" spans="1:26" ht="15.75" customHeight="1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</row>
    <row r="789" spans="1:26" ht="15.75" customHeight="1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</row>
    <row r="790" spans="1:26" ht="15.75" customHeight="1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</row>
    <row r="791" spans="1:26" ht="15.75" customHeight="1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</row>
    <row r="792" spans="1:26" ht="15.75" customHeight="1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</row>
    <row r="793" spans="1:26" ht="15.75" customHeight="1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</row>
    <row r="794" spans="1:26" ht="15.75" customHeight="1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</row>
    <row r="795" spans="1:26" ht="15.75" customHeight="1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</row>
    <row r="796" spans="1:26" ht="15.75" customHeight="1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</row>
    <row r="797" spans="1:26" ht="15.75" customHeight="1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</row>
    <row r="798" spans="1:26" ht="15.75" customHeight="1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</row>
    <row r="799" spans="1:26" ht="15.75" customHeight="1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</row>
    <row r="800" spans="1:26" ht="15.75" customHeight="1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</row>
    <row r="801" spans="1:26" ht="15.75" customHeight="1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</row>
    <row r="802" spans="1:26" ht="15.75" customHeight="1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</row>
    <row r="803" spans="1:26" ht="15.75" customHeight="1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</row>
    <row r="804" spans="1:26" ht="15.75" customHeight="1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</row>
    <row r="805" spans="1:26" ht="15.75" customHeight="1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</row>
    <row r="806" spans="1:26" ht="15.75" customHeight="1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</row>
    <row r="807" spans="1:26" ht="15.75" customHeight="1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</row>
    <row r="808" spans="1:26" ht="15.75" customHeight="1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</row>
    <row r="809" spans="1:26" ht="15.75" customHeight="1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</row>
    <row r="810" spans="1:26" ht="15.75" customHeight="1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</row>
    <row r="811" spans="1:26" ht="15.75" customHeight="1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</row>
    <row r="812" spans="1:26" ht="15.75" customHeight="1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</row>
    <row r="813" spans="1:26" ht="15.75" customHeight="1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</row>
    <row r="814" spans="1:26" ht="15.75" customHeight="1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</row>
    <row r="815" spans="1:26" ht="15.75" customHeight="1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</row>
    <row r="816" spans="1:26" ht="15.75" customHeight="1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</row>
    <row r="817" spans="1:26" ht="15.75" customHeight="1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</row>
    <row r="818" spans="1:26" ht="15.75" customHeight="1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</row>
    <row r="819" spans="1:26" ht="15.75" customHeight="1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</row>
    <row r="820" spans="1:26" ht="15.75" customHeight="1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</row>
    <row r="821" spans="1:26" ht="15.75" customHeight="1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</row>
    <row r="822" spans="1:26" ht="15.75" customHeight="1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</row>
    <row r="823" spans="1:26" ht="15.75" customHeight="1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</row>
    <row r="824" spans="1:26" ht="15.75" customHeight="1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</row>
    <row r="825" spans="1:26" ht="15.75" customHeight="1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</row>
    <row r="826" spans="1:26" ht="15.75" customHeight="1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</row>
    <row r="827" spans="1:26" ht="15.75" customHeight="1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</row>
    <row r="828" spans="1:26" ht="15.75" customHeight="1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</row>
    <row r="829" spans="1:26" ht="15.75" customHeight="1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</row>
    <row r="830" spans="1:26" ht="15.75" customHeight="1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</row>
    <row r="831" spans="1:26" ht="15.75" customHeight="1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</row>
    <row r="832" spans="1:26" ht="15.75" customHeight="1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</row>
    <row r="833" spans="1:26" ht="15.75" customHeight="1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</row>
    <row r="834" spans="1:26" ht="15.75" customHeight="1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</row>
    <row r="835" spans="1:26" ht="15.75" customHeight="1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</row>
    <row r="836" spans="1:26" ht="15.75" customHeight="1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</row>
    <row r="837" spans="1:26" ht="15.75" customHeight="1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</row>
    <row r="838" spans="1:26" ht="15.75" customHeight="1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</row>
    <row r="839" spans="1:26" ht="15.75" customHeight="1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</row>
    <row r="840" spans="1:26" ht="15.75" customHeight="1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</row>
    <row r="841" spans="1:26" ht="15.75" customHeight="1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</row>
    <row r="842" spans="1:26" ht="15.75" customHeight="1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</row>
    <row r="843" spans="1:26" ht="15.75" customHeight="1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</row>
    <row r="844" spans="1:26" ht="15.75" customHeight="1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</row>
    <row r="845" spans="1:26" ht="15.75" customHeight="1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</row>
    <row r="846" spans="1:26" ht="15.75" customHeight="1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</row>
    <row r="847" spans="1:26" ht="15.75" customHeight="1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</row>
    <row r="848" spans="1:26" ht="15.75" customHeight="1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</row>
    <row r="849" spans="1:26" ht="15.75" customHeight="1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</row>
    <row r="850" spans="1:26" ht="15.75" customHeight="1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</row>
    <row r="851" spans="1:26" ht="15.75" customHeight="1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</row>
    <row r="852" spans="1:26" ht="15.75" customHeight="1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</row>
    <row r="853" spans="1:26" ht="15.75" customHeight="1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</row>
    <row r="854" spans="1:26" ht="15.75" customHeight="1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</row>
    <row r="855" spans="1:26" ht="15.75" customHeight="1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</row>
    <row r="856" spans="1:26" ht="15.75" customHeight="1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</row>
    <row r="857" spans="1:26" ht="15.75" customHeight="1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</row>
    <row r="858" spans="1:26" ht="15.75" customHeight="1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</row>
    <row r="859" spans="1:26" ht="15.75" customHeight="1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</row>
    <row r="860" spans="1:26" ht="15.75" customHeight="1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</row>
    <row r="861" spans="1:26" ht="15.75" customHeight="1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</row>
    <row r="862" spans="1:26" ht="15.75" customHeight="1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</row>
    <row r="863" spans="1:26" ht="15.75" customHeight="1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</row>
    <row r="864" spans="1:26" ht="15.75" customHeight="1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</row>
    <row r="865" spans="1:26" ht="15.75" customHeight="1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</row>
    <row r="866" spans="1:26" ht="15.75" customHeight="1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</row>
    <row r="867" spans="1:26" ht="15.75" customHeight="1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</row>
    <row r="868" spans="1:26" ht="15.75" customHeight="1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</row>
    <row r="869" spans="1:26" ht="15.75" customHeight="1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</row>
    <row r="870" spans="1:26" ht="15.75" customHeight="1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</row>
    <row r="871" spans="1:26" ht="15.75" customHeight="1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</row>
    <row r="872" spans="1:26" ht="15.75" customHeight="1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</row>
    <row r="873" spans="1:26" ht="15.75" customHeight="1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</row>
    <row r="874" spans="1:26" ht="15.75" customHeight="1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</row>
    <row r="875" spans="1:26" ht="15.75" customHeight="1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</row>
    <row r="876" spans="1:26" ht="15.75" customHeight="1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</row>
    <row r="877" spans="1:26" ht="15.75" customHeight="1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</row>
    <row r="878" spans="1:26" ht="15.75" customHeight="1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</row>
    <row r="879" spans="1:26" ht="15.75" customHeight="1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</row>
    <row r="880" spans="1:26" ht="15.75" customHeight="1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</row>
    <row r="881" spans="1:26" ht="15.75" customHeight="1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</row>
    <row r="882" spans="1:26" ht="15.75" customHeight="1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</row>
    <row r="883" spans="1:26" ht="15.75" customHeight="1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</row>
    <row r="884" spans="1:26" ht="15.75" customHeight="1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</row>
    <row r="885" spans="1:26" ht="15.75" customHeight="1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</row>
    <row r="886" spans="1:26" ht="15.75" customHeight="1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</row>
    <row r="887" spans="1:26" ht="15.75" customHeight="1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</row>
    <row r="888" spans="1:26" ht="15.75" customHeight="1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</row>
    <row r="889" spans="1:26" ht="15.75" customHeight="1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</row>
    <row r="890" spans="1:26" ht="15.75" customHeight="1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</row>
    <row r="891" spans="1:26" ht="15.75" customHeight="1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</row>
    <row r="892" spans="1:26" ht="15.75" customHeight="1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</row>
    <row r="893" spans="1:26" ht="15.75" customHeight="1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</row>
    <row r="894" spans="1:26" ht="15.75" customHeight="1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</row>
    <row r="895" spans="1:26" ht="15.75" customHeight="1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</row>
    <row r="896" spans="1:26" ht="15.75" customHeight="1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</row>
    <row r="897" spans="1:26" ht="15.75" customHeight="1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</row>
    <row r="898" spans="1:26" ht="15.75" customHeight="1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</row>
    <row r="899" spans="1:26" ht="15.75" customHeight="1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</row>
    <row r="900" spans="1:26" ht="15.75" customHeight="1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</row>
    <row r="901" spans="1:26" ht="15.75" customHeight="1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</row>
    <row r="902" spans="1:26" ht="15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</row>
    <row r="903" spans="1:26" ht="15.75" customHeight="1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</row>
    <row r="904" spans="1:26" ht="15.75" customHeight="1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</row>
    <row r="905" spans="1:26" ht="15.75" customHeight="1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</row>
    <row r="906" spans="1:26" ht="15.75" customHeight="1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</row>
    <row r="907" spans="1:26" ht="15.75" customHeight="1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</row>
    <row r="908" spans="1:26" ht="15.75" customHeight="1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</row>
    <row r="909" spans="1:26" ht="15.75" customHeight="1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</row>
    <row r="910" spans="1:26" ht="15.75" customHeight="1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</row>
    <row r="911" spans="1:26" ht="15.75" customHeight="1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</row>
    <row r="912" spans="1:26" ht="15.75" customHeight="1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</row>
    <row r="913" spans="1:26" ht="15.75" customHeight="1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</row>
    <row r="914" spans="1:26" ht="15.75" customHeight="1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</row>
    <row r="915" spans="1:26" ht="15.75" customHeight="1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</row>
    <row r="916" spans="1:26" ht="15.75" customHeight="1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</row>
    <row r="917" spans="1:26" ht="15.75" customHeight="1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</row>
    <row r="918" spans="1:26" ht="15.75" customHeight="1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</row>
    <row r="919" spans="1:26" ht="15.75" customHeight="1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</row>
    <row r="920" spans="1:26" ht="15.75" customHeight="1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</row>
    <row r="921" spans="1:26" ht="15.75" customHeight="1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</row>
    <row r="922" spans="1:26" ht="15.75" customHeight="1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</row>
    <row r="923" spans="1:26" ht="15.75" customHeight="1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</row>
    <row r="924" spans="1:26" ht="15.75" customHeight="1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</row>
    <row r="925" spans="1:26" ht="15.75" customHeight="1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</row>
    <row r="926" spans="1:26" ht="15.75" customHeight="1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</row>
    <row r="927" spans="1:26" ht="15.75" customHeight="1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</row>
    <row r="928" spans="1:26" ht="15.75" customHeight="1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</row>
    <row r="929" spans="1:26" ht="15.75" customHeight="1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</row>
    <row r="930" spans="1:26" ht="15.75" customHeight="1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</row>
    <row r="931" spans="1:26" ht="15.75" customHeight="1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</row>
    <row r="932" spans="1:26" ht="15.75" customHeight="1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</row>
    <row r="933" spans="1:26" ht="15.75" customHeight="1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</row>
    <row r="934" spans="1:26" ht="15.75" customHeight="1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</row>
    <row r="935" spans="1:26" ht="15.75" customHeight="1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</row>
    <row r="936" spans="1:26" ht="15.75" customHeight="1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</row>
    <row r="937" spans="1:26" ht="15.75" customHeight="1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</row>
    <row r="938" spans="1:26" ht="15.75" customHeight="1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</row>
    <row r="939" spans="1:26" ht="15.75" customHeight="1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</row>
    <row r="940" spans="1:26" ht="15.75" customHeight="1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</row>
    <row r="941" spans="1:26" ht="15.75" customHeight="1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</row>
    <row r="942" spans="1:26" ht="15.75" customHeight="1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</row>
    <row r="943" spans="1:26" ht="15.75" customHeight="1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</row>
    <row r="944" spans="1:26" ht="15.75" customHeight="1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</row>
    <row r="945" spans="1:26" ht="15.75" customHeight="1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</row>
    <row r="946" spans="1:26" ht="15.75" customHeight="1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</row>
    <row r="947" spans="1:26" ht="15.75" customHeight="1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</row>
    <row r="948" spans="1:26" ht="15.75" customHeight="1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</row>
    <row r="949" spans="1:26" ht="15.75" customHeight="1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</row>
    <row r="950" spans="1:26" ht="15.75" customHeight="1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</row>
    <row r="951" spans="1:26" ht="15.75" customHeight="1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</row>
    <row r="952" spans="1:26" ht="15.75" customHeight="1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</row>
    <row r="953" spans="1:26" ht="15.75" customHeight="1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</row>
    <row r="954" spans="1:26" ht="15.75" customHeight="1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</row>
    <row r="955" spans="1:26" ht="15.75" customHeight="1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</row>
    <row r="956" spans="1:26" ht="15.75" customHeight="1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</row>
    <row r="957" spans="1:26" ht="15.75" customHeight="1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</row>
    <row r="958" spans="1:26" ht="15.75" customHeight="1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</row>
    <row r="959" spans="1:26" ht="15.75" customHeight="1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</row>
    <row r="960" spans="1:26" ht="15.75" customHeight="1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</row>
    <row r="961" spans="1:26" ht="15.75" customHeight="1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</row>
    <row r="962" spans="1:26" ht="15.75" customHeight="1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</row>
    <row r="963" spans="1:26" ht="15.75" customHeight="1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</row>
    <row r="964" spans="1:26" ht="15.75" customHeight="1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</row>
    <row r="965" spans="1:26" ht="15.75" customHeight="1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</row>
    <row r="966" spans="1:26" ht="15.75" customHeight="1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</row>
    <row r="967" spans="1:26" ht="15.75" customHeight="1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</row>
    <row r="968" spans="1:26" ht="15.75" customHeight="1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</row>
    <row r="969" spans="1:26" ht="15.75" customHeight="1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</row>
    <row r="970" spans="1:26" ht="15.75" customHeight="1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</row>
    <row r="971" spans="1:26" ht="15.75" customHeight="1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</row>
    <row r="972" spans="1:26" ht="15.75" customHeight="1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</row>
    <row r="973" spans="1:26" ht="15.75" customHeight="1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</row>
    <row r="974" spans="1:26" ht="15.75" customHeight="1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</row>
    <row r="975" spans="1:26" ht="15.75" customHeight="1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</row>
    <row r="976" spans="1:26" ht="15.75" customHeight="1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</row>
    <row r="977" spans="1:26" ht="15.75" customHeight="1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</row>
    <row r="978" spans="1:26" ht="15.75" customHeight="1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</row>
    <row r="979" spans="1:26" ht="15.75" customHeight="1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</row>
    <row r="980" spans="1:26" ht="15.75" customHeight="1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</row>
    <row r="981" spans="1:26" ht="15.75" customHeight="1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</row>
    <row r="982" spans="1:26" ht="15.75" customHeight="1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</row>
    <row r="983" spans="1:26" ht="15.75" customHeight="1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</row>
    <row r="984" spans="1:26" ht="15.75" customHeight="1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</row>
    <row r="985" spans="1:26" ht="15.75" customHeight="1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</row>
    <row r="986" spans="1:26" ht="15.75" customHeight="1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</row>
    <row r="987" spans="1:26" ht="15.75" customHeight="1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</row>
    <row r="988" spans="1:26" ht="15.75" customHeight="1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</row>
    <row r="989" spans="1:26" ht="15.75" customHeight="1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</row>
    <row r="990" spans="1:26" ht="15.75" customHeight="1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</row>
    <row r="991" spans="1:26" ht="15.75" customHeight="1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</row>
    <row r="992" spans="1:26" ht="15.75" customHeight="1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</row>
    <row r="993" spans="1:26" ht="15.75" customHeight="1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</row>
    <row r="994" spans="1:26" ht="15.75" customHeight="1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</row>
    <row r="995" spans="1:26" ht="15.75" customHeight="1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</row>
    <row r="996" spans="1:26" ht="15.75" customHeight="1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</row>
    <row r="997" spans="1:26" ht="15.75" customHeight="1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</row>
    <row r="998" spans="1:26" ht="15.75" customHeight="1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</row>
    <row r="999" spans="1:26" ht="15.75" customHeight="1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</row>
    <row r="1000" spans="1:26" ht="15.75" customHeight="1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>
      <pane xSplit="5" ySplit="1" topLeftCell="F281" activePane="bottomRight" state="frozen"/>
      <selection pane="topRight" activeCell="F1" sqref="F1"/>
      <selection pane="bottomLeft" activeCell="A2" sqref="A2"/>
      <selection pane="bottomRight" activeCell="E253" sqref="E253:E323"/>
    </sheetView>
  </sheetViews>
  <sheetFormatPr defaultColWidth="14.42578125" defaultRowHeight="15" customHeight="1" x14ac:dyDescent="0.25"/>
  <cols>
    <col min="1" max="1" width="4.7109375" customWidth="1"/>
    <col min="2" max="3" width="13.28515625" customWidth="1"/>
    <col min="4" max="4" width="17" customWidth="1"/>
    <col min="5" max="5" width="9.85546875" customWidth="1"/>
    <col min="6" max="6" width="5.85546875" customWidth="1"/>
    <col min="7" max="7" width="9.42578125" customWidth="1"/>
    <col min="8" max="8" width="5.140625" customWidth="1"/>
    <col min="9" max="9" width="5.42578125" customWidth="1"/>
    <col min="10" max="10" width="14.85546875" customWidth="1"/>
    <col min="11" max="13" width="12.42578125" customWidth="1"/>
    <col min="14" max="14" width="17.28515625" customWidth="1"/>
    <col min="15" max="15" width="10.42578125" customWidth="1"/>
    <col min="16" max="17" width="11" customWidth="1"/>
    <col min="18" max="18" width="11.85546875" customWidth="1"/>
    <col min="19" max="20" width="9.140625" customWidth="1"/>
    <col min="21" max="21" width="10.7109375" customWidth="1"/>
    <col min="22" max="22" width="9.140625" customWidth="1"/>
    <col min="23" max="23" width="10.7109375" customWidth="1"/>
    <col min="24" max="25" width="9.140625" customWidth="1"/>
    <col min="26" max="26" width="10.28515625" customWidth="1"/>
    <col min="27" max="40" width="9.140625" customWidth="1"/>
  </cols>
  <sheetData>
    <row r="1" spans="1:40" ht="56.25" customHeight="1" x14ac:dyDescent="0.25">
      <c r="A1" s="272" t="s">
        <v>2813</v>
      </c>
      <c r="B1" s="273" t="s">
        <v>2814</v>
      </c>
      <c r="C1" s="274" t="s">
        <v>2815</v>
      </c>
      <c r="D1" s="273" t="s">
        <v>2816</v>
      </c>
      <c r="E1" s="275" t="s">
        <v>2915</v>
      </c>
      <c r="F1" s="276" t="s">
        <v>2916</v>
      </c>
      <c r="G1" s="243" t="s">
        <v>2917</v>
      </c>
      <c r="H1" s="276" t="s">
        <v>2918</v>
      </c>
      <c r="I1" s="243" t="s">
        <v>2903</v>
      </c>
      <c r="J1" s="277" t="s">
        <v>2919</v>
      </c>
      <c r="K1" s="278" t="s">
        <v>2920</v>
      </c>
      <c r="L1" s="278" t="s">
        <v>2921</v>
      </c>
      <c r="M1" s="279" t="s">
        <v>2922</v>
      </c>
      <c r="N1" s="280" t="s">
        <v>2923</v>
      </c>
      <c r="O1" s="281" t="s">
        <v>2924</v>
      </c>
      <c r="P1" s="281" t="s">
        <v>2925</v>
      </c>
      <c r="Q1" s="279" t="s">
        <v>2926</v>
      </c>
      <c r="R1" s="281" t="s">
        <v>2927</v>
      </c>
      <c r="S1" s="281" t="s">
        <v>2928</v>
      </c>
      <c r="T1" s="281" t="s">
        <v>2929</v>
      </c>
      <c r="U1" s="282" t="s">
        <v>2930</v>
      </c>
      <c r="V1" s="282" t="s">
        <v>2931</v>
      </c>
      <c r="W1" s="283" t="s">
        <v>2932</v>
      </c>
      <c r="X1" s="282" t="s">
        <v>2933</v>
      </c>
      <c r="Y1" s="282" t="s">
        <v>2934</v>
      </c>
      <c r="Z1" s="283" t="s">
        <v>2935</v>
      </c>
      <c r="AA1" s="13"/>
      <c r="AB1" s="277"/>
      <c r="AC1" s="277"/>
      <c r="AD1" s="13"/>
      <c r="AE1" s="13"/>
      <c r="AF1" s="13"/>
      <c r="AG1" s="13"/>
      <c r="AH1" s="13"/>
      <c r="AI1" s="13"/>
      <c r="AJ1" s="13"/>
      <c r="AK1" s="13"/>
      <c r="AL1" s="13"/>
      <c r="AM1" s="279" t="s">
        <v>2936</v>
      </c>
      <c r="AN1" s="284" t="s">
        <v>2937</v>
      </c>
    </row>
    <row r="2" spans="1:40" ht="20.25" customHeight="1" x14ac:dyDescent="0.25">
      <c r="A2" s="272"/>
      <c r="B2" s="273"/>
      <c r="C2" s="274"/>
      <c r="D2" s="273"/>
      <c r="E2" s="285" t="s">
        <v>2938</v>
      </c>
      <c r="F2" s="243">
        <f t="shared" ref="F2:AK2" si="0">COLUMN()-1</f>
        <v>5</v>
      </c>
      <c r="G2" s="243">
        <f t="shared" si="0"/>
        <v>6</v>
      </c>
      <c r="H2" s="243">
        <f t="shared" si="0"/>
        <v>7</v>
      </c>
      <c r="I2" s="243">
        <f t="shared" si="0"/>
        <v>8</v>
      </c>
      <c r="J2" s="243">
        <f t="shared" si="0"/>
        <v>9</v>
      </c>
      <c r="K2" s="243">
        <f t="shared" si="0"/>
        <v>10</v>
      </c>
      <c r="L2" s="243">
        <f t="shared" si="0"/>
        <v>11</v>
      </c>
      <c r="M2" s="243">
        <f t="shared" si="0"/>
        <v>12</v>
      </c>
      <c r="N2" s="243">
        <f t="shared" si="0"/>
        <v>13</v>
      </c>
      <c r="O2" s="243">
        <f t="shared" si="0"/>
        <v>14</v>
      </c>
      <c r="P2" s="243">
        <f t="shared" si="0"/>
        <v>15</v>
      </c>
      <c r="Q2" s="243">
        <f t="shared" si="0"/>
        <v>16</v>
      </c>
      <c r="R2" s="243">
        <f t="shared" si="0"/>
        <v>17</v>
      </c>
      <c r="S2" s="243">
        <f t="shared" si="0"/>
        <v>18</v>
      </c>
      <c r="T2" s="243">
        <f t="shared" si="0"/>
        <v>19</v>
      </c>
      <c r="U2" s="243">
        <f t="shared" si="0"/>
        <v>20</v>
      </c>
      <c r="V2" s="243">
        <f t="shared" si="0"/>
        <v>21</v>
      </c>
      <c r="W2" s="243">
        <f t="shared" si="0"/>
        <v>22</v>
      </c>
      <c r="X2" s="243">
        <f t="shared" si="0"/>
        <v>23</v>
      </c>
      <c r="Y2" s="243">
        <f t="shared" si="0"/>
        <v>24</v>
      </c>
      <c r="Z2" s="243">
        <f t="shared" si="0"/>
        <v>25</v>
      </c>
      <c r="AA2" s="13">
        <f t="shared" si="0"/>
        <v>26</v>
      </c>
      <c r="AB2" s="13">
        <f t="shared" si="0"/>
        <v>27</v>
      </c>
      <c r="AC2" s="13">
        <f t="shared" si="0"/>
        <v>28</v>
      </c>
      <c r="AD2" s="13">
        <f t="shared" si="0"/>
        <v>29</v>
      </c>
      <c r="AE2" s="13">
        <f t="shared" si="0"/>
        <v>30</v>
      </c>
      <c r="AF2" s="13">
        <f t="shared" si="0"/>
        <v>31</v>
      </c>
      <c r="AG2" s="13">
        <f t="shared" si="0"/>
        <v>32</v>
      </c>
      <c r="AH2" s="13">
        <f t="shared" si="0"/>
        <v>33</v>
      </c>
      <c r="AI2" s="13">
        <f t="shared" si="0"/>
        <v>34</v>
      </c>
      <c r="AJ2" s="13">
        <f t="shared" si="0"/>
        <v>35</v>
      </c>
      <c r="AK2" s="13">
        <f t="shared" si="0"/>
        <v>36</v>
      </c>
      <c r="AL2" s="13"/>
      <c r="AM2" s="286" t="s">
        <v>2939</v>
      </c>
      <c r="AN2" s="287" t="s">
        <v>2940</v>
      </c>
    </row>
    <row r="3" spans="1:40" ht="19.5" customHeight="1" x14ac:dyDescent="0.25">
      <c r="A3" s="288">
        <v>1</v>
      </c>
      <c r="B3" s="289" t="s">
        <v>40</v>
      </c>
      <c r="C3" s="288" t="s">
        <v>2941</v>
      </c>
      <c r="D3" s="290"/>
      <c r="E3" s="291">
        <v>973.66666666666663</v>
      </c>
      <c r="F3" s="243" t="str">
        <f t="shared" ref="F3:F81" si="1">LEFT(C3,3)</f>
        <v>720</v>
      </c>
      <c r="G3" s="243" t="str">
        <f t="shared" ref="G3:G81" si="2">LEFT(C3,7)</f>
        <v>720х150</v>
      </c>
      <c r="H3" s="243" t="str">
        <f t="shared" ref="H3:H81" si="3">RIGHT(G3,3)</f>
        <v>150</v>
      </c>
      <c r="I3" s="243" t="str">
        <f t="shared" ref="I3:I81" si="4">RIGHT(C3,3)</f>
        <v>300</v>
      </c>
      <c r="J3" s="243"/>
      <c r="K3" s="243">
        <v>0</v>
      </c>
      <c r="L3" s="243">
        <v>0</v>
      </c>
      <c r="M3" s="243" t="str">
        <f t="shared" ref="M3:M328" si="5">CONCATENATE(K3,"х",L3)</f>
        <v>0х0</v>
      </c>
      <c r="N3" s="243">
        <v>0</v>
      </c>
      <c r="O3" s="243">
        <v>0</v>
      </c>
      <c r="P3" s="243">
        <v>0</v>
      </c>
      <c r="Q3" s="243" t="str">
        <f t="shared" ref="Q3:Q35" si="6">CONCATENATE(O3,"х",P3)</f>
        <v>0х0</v>
      </c>
      <c r="R3" s="243">
        <v>0</v>
      </c>
      <c r="S3" s="243">
        <v>0</v>
      </c>
      <c r="T3" s="243">
        <v>0</v>
      </c>
      <c r="U3" s="243">
        <f t="shared" ref="U3:V3" si="7">IF(K3&gt;0,K3-40,0)</f>
        <v>0</v>
      </c>
      <c r="V3" s="243">
        <f t="shared" si="7"/>
        <v>0</v>
      </c>
      <c r="W3" s="243">
        <f t="shared" ref="W3:W328" si="8">U3*V3/1000000</f>
        <v>0</v>
      </c>
      <c r="X3" s="243">
        <f t="shared" ref="X3:Y3" si="9">IF(O3&gt;0,O3-40,0)</f>
        <v>0</v>
      </c>
      <c r="Y3" s="243">
        <f t="shared" si="9"/>
        <v>0</v>
      </c>
      <c r="Z3" s="292">
        <f t="shared" ref="Z3:Z328" si="10">X3*Y3/1000000</f>
        <v>0</v>
      </c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1:40" ht="19.5" customHeight="1" x14ac:dyDescent="0.25">
      <c r="A4" s="288">
        <v>2</v>
      </c>
      <c r="B4" s="289" t="s">
        <v>58</v>
      </c>
      <c r="C4" s="288" t="s">
        <v>2941</v>
      </c>
      <c r="D4" s="290"/>
      <c r="E4" s="291">
        <v>973.66666666666663</v>
      </c>
      <c r="F4" s="243" t="str">
        <f t="shared" si="1"/>
        <v>720</v>
      </c>
      <c r="G4" s="243" t="str">
        <f t="shared" si="2"/>
        <v>720х150</v>
      </c>
      <c r="H4" s="243" t="str">
        <f t="shared" si="3"/>
        <v>150</v>
      </c>
      <c r="I4" s="243" t="str">
        <f t="shared" si="4"/>
        <v>300</v>
      </c>
      <c r="J4" s="243"/>
      <c r="K4" s="243">
        <v>716</v>
      </c>
      <c r="L4" s="243">
        <v>146</v>
      </c>
      <c r="M4" s="243" t="str">
        <f t="shared" si="5"/>
        <v>716х146</v>
      </c>
      <c r="N4" s="243">
        <v>1</v>
      </c>
      <c r="O4" s="243">
        <v>0</v>
      </c>
      <c r="P4" s="243">
        <v>0</v>
      </c>
      <c r="Q4" s="243" t="str">
        <f t="shared" si="6"/>
        <v>0х0</v>
      </c>
      <c r="R4" s="243">
        <v>0</v>
      </c>
      <c r="S4" s="243">
        <v>2</v>
      </c>
      <c r="T4" s="243">
        <v>1</v>
      </c>
      <c r="U4" s="243">
        <f t="shared" ref="U4:V4" si="11">IF(K4&gt;0,K4-40,0)</f>
        <v>676</v>
      </c>
      <c r="V4" s="243">
        <f t="shared" si="11"/>
        <v>106</v>
      </c>
      <c r="W4" s="243">
        <f t="shared" si="8"/>
        <v>7.1655999999999997E-2</v>
      </c>
      <c r="X4" s="243">
        <f t="shared" ref="X4:Y4" si="12">IF(O4&gt;0,O4-40,0)</f>
        <v>0</v>
      </c>
      <c r="Y4" s="243">
        <f t="shared" si="12"/>
        <v>0</v>
      </c>
      <c r="Z4" s="292">
        <f t="shared" si="10"/>
        <v>0</v>
      </c>
      <c r="AA4" s="13"/>
      <c r="AB4" s="13"/>
      <c r="AC4" s="279" t="s">
        <v>2936</v>
      </c>
      <c r="AD4" s="284" t="s">
        <v>2937</v>
      </c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1:40" ht="19.5" customHeight="1" x14ac:dyDescent="0.25">
      <c r="A5" s="288">
        <v>3</v>
      </c>
      <c r="B5" s="289" t="s">
        <v>74</v>
      </c>
      <c r="C5" s="288" t="s">
        <v>2942</v>
      </c>
      <c r="D5" s="290"/>
      <c r="E5" s="291">
        <v>1071.8</v>
      </c>
      <c r="F5" s="243" t="str">
        <f t="shared" si="1"/>
        <v>720</v>
      </c>
      <c r="G5" s="243" t="str">
        <f t="shared" si="2"/>
        <v>720х200</v>
      </c>
      <c r="H5" s="243" t="str">
        <f t="shared" si="3"/>
        <v>200</v>
      </c>
      <c r="I5" s="243" t="str">
        <f t="shared" si="4"/>
        <v>300</v>
      </c>
      <c r="J5" s="243"/>
      <c r="K5" s="243">
        <v>0</v>
      </c>
      <c r="L5" s="243">
        <v>0</v>
      </c>
      <c r="M5" s="243" t="str">
        <f t="shared" si="5"/>
        <v>0х0</v>
      </c>
      <c r="N5" s="243">
        <v>0</v>
      </c>
      <c r="O5" s="243">
        <v>0</v>
      </c>
      <c r="P5" s="243">
        <v>0</v>
      </c>
      <c r="Q5" s="243" t="str">
        <f t="shared" si="6"/>
        <v>0х0</v>
      </c>
      <c r="R5" s="243">
        <v>0</v>
      </c>
      <c r="S5" s="243">
        <v>0</v>
      </c>
      <c r="T5" s="243">
        <v>0</v>
      </c>
      <c r="U5" s="243">
        <f t="shared" ref="U5:V5" si="13">IF(K5&gt;0,K5-40,0)</f>
        <v>0</v>
      </c>
      <c r="V5" s="243">
        <f t="shared" si="13"/>
        <v>0</v>
      </c>
      <c r="W5" s="243">
        <f t="shared" si="8"/>
        <v>0</v>
      </c>
      <c r="X5" s="243">
        <f t="shared" ref="X5:Y5" si="14">IF(O5&gt;0,O5-40,0)</f>
        <v>0</v>
      </c>
      <c r="Y5" s="243">
        <f t="shared" si="14"/>
        <v>0</v>
      </c>
      <c r="Z5" s="292">
        <f t="shared" si="10"/>
        <v>0</v>
      </c>
      <c r="AA5" s="13"/>
      <c r="AB5" s="13"/>
      <c r="AC5" s="286" t="s">
        <v>2939</v>
      </c>
      <c r="AD5" s="287" t="s">
        <v>2940</v>
      </c>
      <c r="AE5" s="13"/>
      <c r="AF5" s="13"/>
      <c r="AG5" s="13"/>
      <c r="AH5" s="13"/>
      <c r="AI5" s="13"/>
      <c r="AJ5" s="13"/>
      <c r="AK5" s="13"/>
      <c r="AL5" s="13"/>
      <c r="AM5" s="13"/>
      <c r="AN5" s="13"/>
    </row>
    <row r="6" spans="1:40" ht="19.5" customHeight="1" x14ac:dyDescent="0.25">
      <c r="A6" s="288">
        <v>4</v>
      </c>
      <c r="B6" s="289" t="s">
        <v>86</v>
      </c>
      <c r="C6" s="288" t="s">
        <v>2942</v>
      </c>
      <c r="D6" s="290"/>
      <c r="E6" s="291">
        <v>1071.8</v>
      </c>
      <c r="F6" s="243" t="str">
        <f t="shared" si="1"/>
        <v>720</v>
      </c>
      <c r="G6" s="243" t="str">
        <f t="shared" si="2"/>
        <v>720х200</v>
      </c>
      <c r="H6" s="243" t="str">
        <f t="shared" si="3"/>
        <v>200</v>
      </c>
      <c r="I6" s="243" t="str">
        <f t="shared" si="4"/>
        <v>300</v>
      </c>
      <c r="J6" s="243"/>
      <c r="K6" s="243">
        <v>716</v>
      </c>
      <c r="L6" s="243">
        <v>196</v>
      </c>
      <c r="M6" s="243" t="str">
        <f t="shared" si="5"/>
        <v>716х196</v>
      </c>
      <c r="N6" s="243">
        <v>1</v>
      </c>
      <c r="O6" s="243">
        <v>0</v>
      </c>
      <c r="P6" s="243">
        <v>0</v>
      </c>
      <c r="Q6" s="243" t="str">
        <f t="shared" si="6"/>
        <v>0х0</v>
      </c>
      <c r="R6" s="243">
        <v>0</v>
      </c>
      <c r="S6" s="243">
        <v>2</v>
      </c>
      <c r="T6" s="243">
        <v>1</v>
      </c>
      <c r="U6" s="243">
        <f t="shared" ref="U6:V6" si="15">IF(K6&gt;0,K6-40,0)</f>
        <v>676</v>
      </c>
      <c r="V6" s="243">
        <f t="shared" si="15"/>
        <v>156</v>
      </c>
      <c r="W6" s="243">
        <f t="shared" si="8"/>
        <v>0.10545599999999999</v>
      </c>
      <c r="X6" s="243">
        <f t="shared" ref="X6:Y6" si="16">IF(O6&gt;0,O6-40,0)</f>
        <v>0</v>
      </c>
      <c r="Y6" s="243">
        <f t="shared" si="16"/>
        <v>0</v>
      </c>
      <c r="Z6" s="292">
        <f t="shared" si="10"/>
        <v>0</v>
      </c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</row>
    <row r="7" spans="1:40" ht="19.5" customHeight="1" x14ac:dyDescent="0.25">
      <c r="A7" s="288">
        <v>5</v>
      </c>
      <c r="B7" s="289" t="s">
        <v>99</v>
      </c>
      <c r="C7" s="288" t="s">
        <v>2943</v>
      </c>
      <c r="D7" s="290"/>
      <c r="E7" s="291">
        <v>1133.1333333333332</v>
      </c>
      <c r="F7" s="243" t="str">
        <f t="shared" si="1"/>
        <v>720</v>
      </c>
      <c r="G7" s="243" t="str">
        <f t="shared" si="2"/>
        <v>720х250</v>
      </c>
      <c r="H7" s="243" t="str">
        <f t="shared" si="3"/>
        <v>250</v>
      </c>
      <c r="I7" s="243" t="str">
        <f t="shared" si="4"/>
        <v>300</v>
      </c>
      <c r="J7" s="243"/>
      <c r="K7" s="243">
        <v>0</v>
      </c>
      <c r="L7" s="243">
        <v>0</v>
      </c>
      <c r="M7" s="243" t="str">
        <f t="shared" si="5"/>
        <v>0х0</v>
      </c>
      <c r="N7" s="243">
        <v>0</v>
      </c>
      <c r="O7" s="243">
        <v>0</v>
      </c>
      <c r="P7" s="243">
        <v>0</v>
      </c>
      <c r="Q7" s="243" t="str">
        <f t="shared" si="6"/>
        <v>0х0</v>
      </c>
      <c r="R7" s="243">
        <v>0</v>
      </c>
      <c r="S7" s="243">
        <v>0</v>
      </c>
      <c r="T7" s="243">
        <v>0</v>
      </c>
      <c r="U7" s="243">
        <f t="shared" ref="U7:V7" si="17">IF(K7&gt;0,K7-40,0)</f>
        <v>0</v>
      </c>
      <c r="V7" s="243">
        <f t="shared" si="17"/>
        <v>0</v>
      </c>
      <c r="W7" s="243">
        <f t="shared" si="8"/>
        <v>0</v>
      </c>
      <c r="X7" s="243">
        <f t="shared" ref="X7:Y7" si="18">IF(O7&gt;0,O7-40,0)</f>
        <v>0</v>
      </c>
      <c r="Y7" s="243">
        <f t="shared" si="18"/>
        <v>0</v>
      </c>
      <c r="Z7" s="292">
        <f t="shared" si="10"/>
        <v>0</v>
      </c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</row>
    <row r="8" spans="1:40" ht="19.5" customHeight="1" x14ac:dyDescent="0.25">
      <c r="A8" s="288">
        <v>6</v>
      </c>
      <c r="B8" s="289" t="s">
        <v>106</v>
      </c>
      <c r="C8" s="288" t="s">
        <v>2943</v>
      </c>
      <c r="D8" s="290"/>
      <c r="E8" s="291">
        <v>1133.1333333333332</v>
      </c>
      <c r="F8" s="243" t="str">
        <f t="shared" si="1"/>
        <v>720</v>
      </c>
      <c r="G8" s="243" t="str">
        <f t="shared" si="2"/>
        <v>720х250</v>
      </c>
      <c r="H8" s="243" t="str">
        <f t="shared" si="3"/>
        <v>250</v>
      </c>
      <c r="I8" s="243" t="str">
        <f t="shared" si="4"/>
        <v>300</v>
      </c>
      <c r="J8" s="243"/>
      <c r="K8" s="243">
        <v>716</v>
      </c>
      <c r="L8" s="243">
        <v>246</v>
      </c>
      <c r="M8" s="243" t="str">
        <f t="shared" si="5"/>
        <v>716х246</v>
      </c>
      <c r="N8" s="243">
        <v>1</v>
      </c>
      <c r="O8" s="243">
        <v>0</v>
      </c>
      <c r="P8" s="243">
        <v>0</v>
      </c>
      <c r="Q8" s="243" t="str">
        <f t="shared" si="6"/>
        <v>0х0</v>
      </c>
      <c r="R8" s="243">
        <v>0</v>
      </c>
      <c r="S8" s="243">
        <v>2</v>
      </c>
      <c r="T8" s="243">
        <v>1</v>
      </c>
      <c r="U8" s="243">
        <f t="shared" ref="U8:V8" si="19">IF(K8&gt;0,K8-40,0)</f>
        <v>676</v>
      </c>
      <c r="V8" s="243">
        <f t="shared" si="19"/>
        <v>206</v>
      </c>
      <c r="W8" s="292">
        <f t="shared" si="8"/>
        <v>0.13925599999999999</v>
      </c>
      <c r="X8" s="243">
        <f t="shared" ref="X8:Y8" si="20">IF(O8&gt;0,O8-40,0)</f>
        <v>0</v>
      </c>
      <c r="Y8" s="243">
        <f t="shared" si="20"/>
        <v>0</v>
      </c>
      <c r="Z8" s="292">
        <f t="shared" si="10"/>
        <v>0</v>
      </c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1:40" ht="19.5" customHeight="1" x14ac:dyDescent="0.25">
      <c r="A9" s="288">
        <v>7</v>
      </c>
      <c r="B9" s="289" t="s">
        <v>117</v>
      </c>
      <c r="C9" s="288" t="s">
        <v>2944</v>
      </c>
      <c r="D9" s="290"/>
      <c r="E9" s="291">
        <v>1237.3999999999999</v>
      </c>
      <c r="F9" s="243" t="str">
        <f t="shared" si="1"/>
        <v>720</v>
      </c>
      <c r="G9" s="243" t="str">
        <f t="shared" si="2"/>
        <v>720х300</v>
      </c>
      <c r="H9" s="243" t="str">
        <f t="shared" si="3"/>
        <v>300</v>
      </c>
      <c r="I9" s="243" t="str">
        <f t="shared" si="4"/>
        <v>300</v>
      </c>
      <c r="J9" s="243"/>
      <c r="K9" s="243">
        <v>0</v>
      </c>
      <c r="L9" s="243">
        <v>0</v>
      </c>
      <c r="M9" s="243" t="str">
        <f t="shared" si="5"/>
        <v>0х0</v>
      </c>
      <c r="N9" s="243">
        <v>0</v>
      </c>
      <c r="O9" s="243">
        <v>0</v>
      </c>
      <c r="P9" s="243">
        <v>0</v>
      </c>
      <c r="Q9" s="243" t="str">
        <f t="shared" si="6"/>
        <v>0х0</v>
      </c>
      <c r="R9" s="243">
        <v>0</v>
      </c>
      <c r="S9" s="243">
        <v>0</v>
      </c>
      <c r="T9" s="243">
        <v>0</v>
      </c>
      <c r="U9" s="243">
        <f t="shared" ref="U9:V9" si="21">IF(K9&gt;0,K9-40,0)</f>
        <v>0</v>
      </c>
      <c r="V9" s="243">
        <f t="shared" si="21"/>
        <v>0</v>
      </c>
      <c r="W9" s="292">
        <f t="shared" si="8"/>
        <v>0</v>
      </c>
      <c r="X9" s="243">
        <f t="shared" ref="X9:Y9" si="22">IF(O9&gt;0,O9-40,0)</f>
        <v>0</v>
      </c>
      <c r="Y9" s="243">
        <f t="shared" si="22"/>
        <v>0</v>
      </c>
      <c r="Z9" s="292">
        <f t="shared" si="10"/>
        <v>0</v>
      </c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40" ht="19.5" customHeight="1" x14ac:dyDescent="0.25">
      <c r="A10" s="288">
        <v>8</v>
      </c>
      <c r="B10" s="289" t="s">
        <v>130</v>
      </c>
      <c r="C10" s="288" t="s">
        <v>2944</v>
      </c>
      <c r="D10" s="290"/>
      <c r="E10" s="291">
        <v>1237.3999999999999</v>
      </c>
      <c r="F10" s="243" t="str">
        <f t="shared" si="1"/>
        <v>720</v>
      </c>
      <c r="G10" s="243" t="str">
        <f t="shared" si="2"/>
        <v>720х300</v>
      </c>
      <c r="H10" s="243" t="str">
        <f t="shared" si="3"/>
        <v>300</v>
      </c>
      <c r="I10" s="243" t="str">
        <f t="shared" si="4"/>
        <v>300</v>
      </c>
      <c r="J10" s="243"/>
      <c r="K10" s="243">
        <v>716</v>
      </c>
      <c r="L10" s="243">
        <v>296</v>
      </c>
      <c r="M10" s="243" t="str">
        <f t="shared" si="5"/>
        <v>716х296</v>
      </c>
      <c r="N10" s="243">
        <v>1</v>
      </c>
      <c r="O10" s="243">
        <v>0</v>
      </c>
      <c r="P10" s="243">
        <v>0</v>
      </c>
      <c r="Q10" s="243" t="str">
        <f t="shared" si="6"/>
        <v>0х0</v>
      </c>
      <c r="R10" s="243">
        <v>0</v>
      </c>
      <c r="S10" s="243">
        <v>2</v>
      </c>
      <c r="T10" s="243">
        <v>1</v>
      </c>
      <c r="U10" s="243">
        <f t="shared" ref="U10:V10" si="23">IF(K10&gt;0,K10-40,0)</f>
        <v>676</v>
      </c>
      <c r="V10" s="243">
        <f t="shared" si="23"/>
        <v>256</v>
      </c>
      <c r="W10" s="292">
        <f t="shared" si="8"/>
        <v>0.17305599999999999</v>
      </c>
      <c r="X10" s="243">
        <f t="shared" ref="X10:Y10" si="24">IF(O10&gt;0,O10-40,0)</f>
        <v>0</v>
      </c>
      <c r="Y10" s="243">
        <f t="shared" si="24"/>
        <v>0</v>
      </c>
      <c r="Z10" s="292">
        <f t="shared" si="10"/>
        <v>0</v>
      </c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 ht="19.5" customHeight="1" x14ac:dyDescent="0.25">
      <c r="A11" s="288">
        <v>9</v>
      </c>
      <c r="B11" s="289" t="s">
        <v>158</v>
      </c>
      <c r="C11" s="288" t="s">
        <v>2945</v>
      </c>
      <c r="D11" s="290"/>
      <c r="E11" s="291">
        <v>1360.0666666666666</v>
      </c>
      <c r="F11" s="243" t="str">
        <f t="shared" si="1"/>
        <v>720</v>
      </c>
      <c r="G11" s="243" t="str">
        <f t="shared" si="2"/>
        <v>720х400</v>
      </c>
      <c r="H11" s="243" t="str">
        <f t="shared" si="3"/>
        <v>400</v>
      </c>
      <c r="I11" s="243" t="str">
        <f t="shared" si="4"/>
        <v>300</v>
      </c>
      <c r="J11" s="243"/>
      <c r="K11" s="243">
        <v>0</v>
      </c>
      <c r="L11" s="243">
        <v>0</v>
      </c>
      <c r="M11" s="243" t="str">
        <f t="shared" si="5"/>
        <v>0х0</v>
      </c>
      <c r="N11" s="243">
        <v>0</v>
      </c>
      <c r="O11" s="243">
        <v>0</v>
      </c>
      <c r="P11" s="243">
        <v>0</v>
      </c>
      <c r="Q11" s="243" t="str">
        <f t="shared" si="6"/>
        <v>0х0</v>
      </c>
      <c r="R11" s="243">
        <v>0</v>
      </c>
      <c r="S11" s="243">
        <v>0</v>
      </c>
      <c r="T11" s="243">
        <v>0</v>
      </c>
      <c r="U11" s="243">
        <f t="shared" ref="U11:V11" si="25">IF(K11&gt;0,K11-40,0)</f>
        <v>0</v>
      </c>
      <c r="V11" s="243">
        <f t="shared" si="25"/>
        <v>0</v>
      </c>
      <c r="W11" s="292">
        <f t="shared" si="8"/>
        <v>0</v>
      </c>
      <c r="X11" s="243">
        <f t="shared" ref="X11:Y11" si="26">IF(O11&gt;0,O11-40,0)</f>
        <v>0</v>
      </c>
      <c r="Y11" s="243">
        <f t="shared" si="26"/>
        <v>0</v>
      </c>
      <c r="Z11" s="292">
        <f t="shared" si="10"/>
        <v>0</v>
      </c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 ht="19.5" customHeight="1" x14ac:dyDescent="0.25">
      <c r="A12" s="288">
        <v>10</v>
      </c>
      <c r="B12" s="289" t="s">
        <v>167</v>
      </c>
      <c r="C12" s="288" t="s">
        <v>2945</v>
      </c>
      <c r="D12" s="290"/>
      <c r="E12" s="291">
        <v>1360.0666666666666</v>
      </c>
      <c r="F12" s="243" t="str">
        <f t="shared" si="1"/>
        <v>720</v>
      </c>
      <c r="G12" s="243" t="str">
        <f t="shared" si="2"/>
        <v>720х400</v>
      </c>
      <c r="H12" s="243" t="str">
        <f t="shared" si="3"/>
        <v>400</v>
      </c>
      <c r="I12" s="243" t="str">
        <f t="shared" si="4"/>
        <v>300</v>
      </c>
      <c r="J12" s="243"/>
      <c r="K12" s="243">
        <v>716</v>
      </c>
      <c r="L12" s="243">
        <v>396</v>
      </c>
      <c r="M12" s="243" t="str">
        <f t="shared" si="5"/>
        <v>716х396</v>
      </c>
      <c r="N12" s="243">
        <v>1</v>
      </c>
      <c r="O12" s="243">
        <v>0</v>
      </c>
      <c r="P12" s="243">
        <v>0</v>
      </c>
      <c r="Q12" s="243" t="str">
        <f t="shared" si="6"/>
        <v>0х0</v>
      </c>
      <c r="R12" s="243">
        <v>0</v>
      </c>
      <c r="S12" s="243">
        <v>2</v>
      </c>
      <c r="T12" s="243">
        <v>1</v>
      </c>
      <c r="U12" s="243">
        <f t="shared" ref="U12:V12" si="27">IF(K12&gt;0,K12-40,0)</f>
        <v>676</v>
      </c>
      <c r="V12" s="243">
        <f t="shared" si="27"/>
        <v>356</v>
      </c>
      <c r="W12" s="292">
        <f t="shared" si="8"/>
        <v>0.24065600000000001</v>
      </c>
      <c r="X12" s="243">
        <f t="shared" ref="X12:Y12" si="28">IF(O12&gt;0,O12-40,0)</f>
        <v>0</v>
      </c>
      <c r="Y12" s="243">
        <f t="shared" si="28"/>
        <v>0</v>
      </c>
      <c r="Z12" s="292">
        <f t="shared" si="10"/>
        <v>0</v>
      </c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 ht="19.5" customHeight="1" x14ac:dyDescent="0.25">
      <c r="A13" s="288">
        <v>11</v>
      </c>
      <c r="B13" s="289" t="s">
        <v>177</v>
      </c>
      <c r="C13" s="288" t="s">
        <v>2946</v>
      </c>
      <c r="D13" s="290"/>
      <c r="E13" s="291">
        <v>1435.1999999999998</v>
      </c>
      <c r="F13" s="243" t="str">
        <f t="shared" si="1"/>
        <v>720</v>
      </c>
      <c r="G13" s="243" t="str">
        <f t="shared" si="2"/>
        <v>720х450</v>
      </c>
      <c r="H13" s="243" t="str">
        <f t="shared" si="3"/>
        <v>450</v>
      </c>
      <c r="I13" s="243" t="str">
        <f t="shared" si="4"/>
        <v>300</v>
      </c>
      <c r="J13" s="243"/>
      <c r="K13" s="243">
        <v>0</v>
      </c>
      <c r="L13" s="243">
        <v>0</v>
      </c>
      <c r="M13" s="243" t="str">
        <f t="shared" si="5"/>
        <v>0х0</v>
      </c>
      <c r="N13" s="243">
        <v>0</v>
      </c>
      <c r="O13" s="243">
        <v>0</v>
      </c>
      <c r="P13" s="243">
        <v>0</v>
      </c>
      <c r="Q13" s="243" t="str">
        <f t="shared" si="6"/>
        <v>0х0</v>
      </c>
      <c r="R13" s="243">
        <v>0</v>
      </c>
      <c r="S13" s="243">
        <v>0</v>
      </c>
      <c r="T13" s="243">
        <v>0</v>
      </c>
      <c r="U13" s="243">
        <f t="shared" ref="U13:V13" si="29">IF(K13&gt;0,K13-40,0)</f>
        <v>0</v>
      </c>
      <c r="V13" s="243">
        <f t="shared" si="29"/>
        <v>0</v>
      </c>
      <c r="W13" s="292">
        <f t="shared" si="8"/>
        <v>0</v>
      </c>
      <c r="X13" s="243">
        <f t="shared" ref="X13:Y13" si="30">IF(O13&gt;0,O13-40,0)</f>
        <v>0</v>
      </c>
      <c r="Y13" s="243">
        <f t="shared" si="30"/>
        <v>0</v>
      </c>
      <c r="Z13" s="292">
        <f t="shared" si="10"/>
        <v>0</v>
      </c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 ht="19.5" customHeight="1" x14ac:dyDescent="0.25">
      <c r="A14" s="288">
        <v>12</v>
      </c>
      <c r="B14" s="289" t="s">
        <v>185</v>
      </c>
      <c r="C14" s="288" t="s">
        <v>2946</v>
      </c>
      <c r="D14" s="290"/>
      <c r="E14" s="291">
        <v>1435.1999999999998</v>
      </c>
      <c r="F14" s="243" t="str">
        <f t="shared" si="1"/>
        <v>720</v>
      </c>
      <c r="G14" s="243" t="str">
        <f t="shared" si="2"/>
        <v>720х450</v>
      </c>
      <c r="H14" s="243" t="str">
        <f t="shared" si="3"/>
        <v>450</v>
      </c>
      <c r="I14" s="243" t="str">
        <f t="shared" si="4"/>
        <v>300</v>
      </c>
      <c r="J14" s="243"/>
      <c r="K14" s="243">
        <v>716</v>
      </c>
      <c r="L14" s="243">
        <v>446</v>
      </c>
      <c r="M14" s="243" t="str">
        <f t="shared" si="5"/>
        <v>716х446</v>
      </c>
      <c r="N14" s="243">
        <v>1</v>
      </c>
      <c r="O14" s="243">
        <v>0</v>
      </c>
      <c r="P14" s="243">
        <v>0</v>
      </c>
      <c r="Q14" s="243" t="str">
        <f t="shared" si="6"/>
        <v>0х0</v>
      </c>
      <c r="R14" s="243">
        <v>0</v>
      </c>
      <c r="S14" s="243">
        <v>2</v>
      </c>
      <c r="T14" s="243">
        <v>1</v>
      </c>
      <c r="U14" s="243">
        <f t="shared" ref="U14:V14" si="31">IF(K14&gt;0,K14-40,0)</f>
        <v>676</v>
      </c>
      <c r="V14" s="243">
        <f t="shared" si="31"/>
        <v>406</v>
      </c>
      <c r="W14" s="292">
        <f t="shared" si="8"/>
        <v>0.27445599999999998</v>
      </c>
      <c r="X14" s="243">
        <f t="shared" ref="X14:Y14" si="32">IF(O14&gt;0,O14-40,0)</f>
        <v>0</v>
      </c>
      <c r="Y14" s="243">
        <f t="shared" si="32"/>
        <v>0</v>
      </c>
      <c r="Z14" s="292">
        <f t="shared" si="10"/>
        <v>0</v>
      </c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</row>
    <row r="15" spans="1:40" ht="19.5" customHeight="1" x14ac:dyDescent="0.25">
      <c r="A15" s="288">
        <v>13</v>
      </c>
      <c r="B15" s="289" t="s">
        <v>192</v>
      </c>
      <c r="C15" s="288" t="s">
        <v>2947</v>
      </c>
      <c r="D15" s="290"/>
      <c r="E15" s="291">
        <v>1496.5333333333331</v>
      </c>
      <c r="F15" s="243" t="str">
        <f t="shared" si="1"/>
        <v>720</v>
      </c>
      <c r="G15" s="243" t="str">
        <f t="shared" si="2"/>
        <v>720х500</v>
      </c>
      <c r="H15" s="243" t="str">
        <f t="shared" si="3"/>
        <v>500</v>
      </c>
      <c r="I15" s="243" t="str">
        <f t="shared" si="4"/>
        <v>300</v>
      </c>
      <c r="J15" s="243"/>
      <c r="K15" s="243">
        <v>0</v>
      </c>
      <c r="L15" s="243">
        <v>0</v>
      </c>
      <c r="M15" s="243" t="str">
        <f t="shared" si="5"/>
        <v>0х0</v>
      </c>
      <c r="N15" s="243">
        <v>0</v>
      </c>
      <c r="O15" s="243">
        <v>0</v>
      </c>
      <c r="P15" s="243">
        <v>0</v>
      </c>
      <c r="Q15" s="243" t="str">
        <f t="shared" si="6"/>
        <v>0х0</v>
      </c>
      <c r="R15" s="243">
        <v>0</v>
      </c>
      <c r="S15" s="243">
        <v>0</v>
      </c>
      <c r="T15" s="243">
        <v>0</v>
      </c>
      <c r="U15" s="243">
        <f t="shared" ref="U15:V15" si="33">IF(K15&gt;0,K15-40,0)</f>
        <v>0</v>
      </c>
      <c r="V15" s="243">
        <f t="shared" si="33"/>
        <v>0</v>
      </c>
      <c r="W15" s="292">
        <f t="shared" si="8"/>
        <v>0</v>
      </c>
      <c r="X15" s="243">
        <f t="shared" ref="X15:Y15" si="34">IF(O15&gt;0,O15-40,0)</f>
        <v>0</v>
      </c>
      <c r="Y15" s="243">
        <f t="shared" si="34"/>
        <v>0</v>
      </c>
      <c r="Z15" s="292">
        <f t="shared" si="10"/>
        <v>0</v>
      </c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</row>
    <row r="16" spans="1:40" ht="19.5" customHeight="1" x14ac:dyDescent="0.25">
      <c r="A16" s="288">
        <v>14</v>
      </c>
      <c r="B16" s="289" t="s">
        <v>200</v>
      </c>
      <c r="C16" s="288" t="s">
        <v>2947</v>
      </c>
      <c r="D16" s="290"/>
      <c r="E16" s="291">
        <v>1496.5333333333331</v>
      </c>
      <c r="F16" s="243" t="str">
        <f t="shared" si="1"/>
        <v>720</v>
      </c>
      <c r="G16" s="243" t="str">
        <f t="shared" si="2"/>
        <v>720х500</v>
      </c>
      <c r="H16" s="243" t="str">
        <f t="shared" si="3"/>
        <v>500</v>
      </c>
      <c r="I16" s="243" t="str">
        <f t="shared" si="4"/>
        <v>300</v>
      </c>
      <c r="J16" s="243"/>
      <c r="K16" s="243">
        <v>716</v>
      </c>
      <c r="L16" s="243">
        <v>496</v>
      </c>
      <c r="M16" s="243" t="str">
        <f t="shared" si="5"/>
        <v>716х496</v>
      </c>
      <c r="N16" s="243">
        <v>1</v>
      </c>
      <c r="O16" s="243">
        <v>0</v>
      </c>
      <c r="P16" s="243">
        <v>0</v>
      </c>
      <c r="Q16" s="243" t="str">
        <f t="shared" si="6"/>
        <v>0х0</v>
      </c>
      <c r="R16" s="243">
        <v>0</v>
      </c>
      <c r="S16" s="243">
        <v>2</v>
      </c>
      <c r="T16" s="243">
        <v>1</v>
      </c>
      <c r="U16" s="243">
        <f t="shared" ref="U16:V16" si="35">IF(K16&gt;0,K16-40,0)</f>
        <v>676</v>
      </c>
      <c r="V16" s="243">
        <f t="shared" si="35"/>
        <v>456</v>
      </c>
      <c r="W16" s="292">
        <f t="shared" si="8"/>
        <v>0.30825599999999997</v>
      </c>
      <c r="X16" s="243">
        <f t="shared" ref="X16:Y16" si="36">IF(O16&gt;0,O16-40,0)</f>
        <v>0</v>
      </c>
      <c r="Y16" s="243">
        <f t="shared" si="36"/>
        <v>0</v>
      </c>
      <c r="Z16" s="292">
        <f t="shared" si="10"/>
        <v>0</v>
      </c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</row>
    <row r="17" spans="1:40" ht="19.5" customHeight="1" x14ac:dyDescent="0.25">
      <c r="A17" s="288">
        <v>15</v>
      </c>
      <c r="B17" s="289" t="s">
        <v>207</v>
      </c>
      <c r="C17" s="288" t="s">
        <v>2947</v>
      </c>
      <c r="D17" s="290"/>
      <c r="E17" s="291">
        <v>1496.5333333333331</v>
      </c>
      <c r="F17" s="243" t="str">
        <f t="shared" si="1"/>
        <v>720</v>
      </c>
      <c r="G17" s="243" t="str">
        <f t="shared" si="2"/>
        <v>720х500</v>
      </c>
      <c r="H17" s="243" t="str">
        <f t="shared" si="3"/>
        <v>500</v>
      </c>
      <c r="I17" s="243" t="str">
        <f t="shared" si="4"/>
        <v>300</v>
      </c>
      <c r="J17" s="243"/>
      <c r="K17" s="243">
        <v>716</v>
      </c>
      <c r="L17" s="243">
        <v>246</v>
      </c>
      <c r="M17" s="243" t="str">
        <f t="shared" si="5"/>
        <v>716х246</v>
      </c>
      <c r="N17" s="243">
        <v>2</v>
      </c>
      <c r="O17" s="243">
        <v>0</v>
      </c>
      <c r="P17" s="243">
        <v>0</v>
      </c>
      <c r="Q17" s="243" t="str">
        <f t="shared" si="6"/>
        <v>0х0</v>
      </c>
      <c r="R17" s="243">
        <v>0</v>
      </c>
      <c r="S17" s="243">
        <v>4</v>
      </c>
      <c r="T17" s="243">
        <v>2</v>
      </c>
      <c r="U17" s="243">
        <f t="shared" ref="U17:V17" si="37">IF(K17&gt;0,K17-40,0)</f>
        <v>676</v>
      </c>
      <c r="V17" s="243">
        <f t="shared" si="37"/>
        <v>206</v>
      </c>
      <c r="W17" s="292">
        <f t="shared" si="8"/>
        <v>0.13925599999999999</v>
      </c>
      <c r="X17" s="243">
        <f t="shared" ref="X17:Y17" si="38">IF(O17&gt;0,O17-40,0)</f>
        <v>0</v>
      </c>
      <c r="Y17" s="243">
        <f t="shared" si="38"/>
        <v>0</v>
      </c>
      <c r="Z17" s="292">
        <f t="shared" si="10"/>
        <v>0</v>
      </c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</row>
    <row r="18" spans="1:40" ht="19.5" customHeight="1" x14ac:dyDescent="0.25">
      <c r="A18" s="288">
        <v>16</v>
      </c>
      <c r="B18" s="289" t="s">
        <v>214</v>
      </c>
      <c r="C18" s="288" t="s">
        <v>2948</v>
      </c>
      <c r="D18" s="290"/>
      <c r="E18" s="291">
        <v>1642.1999999999998</v>
      </c>
      <c r="F18" s="243" t="str">
        <f t="shared" si="1"/>
        <v>720</v>
      </c>
      <c r="G18" s="243" t="str">
        <f t="shared" si="2"/>
        <v>720х600</v>
      </c>
      <c r="H18" s="243" t="str">
        <f t="shared" si="3"/>
        <v>600</v>
      </c>
      <c r="I18" s="243" t="str">
        <f t="shared" si="4"/>
        <v>300</v>
      </c>
      <c r="J18" s="243"/>
      <c r="K18" s="243">
        <v>0</v>
      </c>
      <c r="L18" s="243">
        <v>0</v>
      </c>
      <c r="M18" s="243" t="str">
        <f t="shared" si="5"/>
        <v>0х0</v>
      </c>
      <c r="N18" s="243">
        <v>0</v>
      </c>
      <c r="O18" s="243">
        <v>0</v>
      </c>
      <c r="P18" s="243">
        <v>0</v>
      </c>
      <c r="Q18" s="243" t="str">
        <f t="shared" si="6"/>
        <v>0х0</v>
      </c>
      <c r="R18" s="243">
        <v>0</v>
      </c>
      <c r="S18" s="243">
        <v>0</v>
      </c>
      <c r="T18" s="243">
        <v>0</v>
      </c>
      <c r="U18" s="243">
        <f t="shared" ref="U18:V18" si="39">IF(K18&gt;0,K18-40,0)</f>
        <v>0</v>
      </c>
      <c r="V18" s="243">
        <f t="shared" si="39"/>
        <v>0</v>
      </c>
      <c r="W18" s="292">
        <f t="shared" si="8"/>
        <v>0</v>
      </c>
      <c r="X18" s="243">
        <f t="shared" ref="X18:Y18" si="40">IF(O18&gt;0,O18-40,0)</f>
        <v>0</v>
      </c>
      <c r="Y18" s="243">
        <f t="shared" si="40"/>
        <v>0</v>
      </c>
      <c r="Z18" s="292">
        <f t="shared" si="10"/>
        <v>0</v>
      </c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</row>
    <row r="19" spans="1:40" ht="19.5" customHeight="1" x14ac:dyDescent="0.25">
      <c r="A19" s="288">
        <v>17</v>
      </c>
      <c r="B19" s="289" t="s">
        <v>221</v>
      </c>
      <c r="C19" s="288" t="s">
        <v>2948</v>
      </c>
      <c r="D19" s="290"/>
      <c r="E19" s="291">
        <v>1642.1999999999998</v>
      </c>
      <c r="F19" s="243" t="str">
        <f t="shared" si="1"/>
        <v>720</v>
      </c>
      <c r="G19" s="243" t="str">
        <f t="shared" si="2"/>
        <v>720х600</v>
      </c>
      <c r="H19" s="243" t="str">
        <f t="shared" si="3"/>
        <v>600</v>
      </c>
      <c r="I19" s="243" t="str">
        <f t="shared" si="4"/>
        <v>300</v>
      </c>
      <c r="J19" s="243"/>
      <c r="K19" s="243">
        <v>716</v>
      </c>
      <c r="L19" s="243">
        <v>596</v>
      </c>
      <c r="M19" s="243" t="str">
        <f t="shared" si="5"/>
        <v>716х596</v>
      </c>
      <c r="N19" s="243">
        <v>1</v>
      </c>
      <c r="O19" s="243">
        <v>0</v>
      </c>
      <c r="P19" s="243">
        <v>0</v>
      </c>
      <c r="Q19" s="243" t="str">
        <f t="shared" si="6"/>
        <v>0х0</v>
      </c>
      <c r="R19" s="243">
        <v>0</v>
      </c>
      <c r="S19" s="243">
        <v>2</v>
      </c>
      <c r="T19" s="243">
        <v>1</v>
      </c>
      <c r="U19" s="243">
        <f t="shared" ref="U19:V19" si="41">IF(K19&gt;0,K19-40,0)</f>
        <v>676</v>
      </c>
      <c r="V19" s="243">
        <f t="shared" si="41"/>
        <v>556</v>
      </c>
      <c r="W19" s="292">
        <f t="shared" si="8"/>
        <v>0.37585600000000002</v>
      </c>
      <c r="X19" s="243">
        <f t="shared" ref="X19:Y19" si="42">IF(O19&gt;0,O19-40,0)</f>
        <v>0</v>
      </c>
      <c r="Y19" s="243">
        <f t="shared" si="42"/>
        <v>0</v>
      </c>
      <c r="Z19" s="292">
        <f t="shared" si="10"/>
        <v>0</v>
      </c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</row>
    <row r="20" spans="1:40" ht="19.5" customHeight="1" x14ac:dyDescent="0.25">
      <c r="A20" s="288">
        <v>18</v>
      </c>
      <c r="B20" s="289" t="s">
        <v>226</v>
      </c>
      <c r="C20" s="288" t="s">
        <v>2948</v>
      </c>
      <c r="D20" s="290"/>
      <c r="E20" s="291">
        <v>1642.1999999999998</v>
      </c>
      <c r="F20" s="243" t="str">
        <f t="shared" si="1"/>
        <v>720</v>
      </c>
      <c r="G20" s="243" t="str">
        <f t="shared" si="2"/>
        <v>720х600</v>
      </c>
      <c r="H20" s="243" t="str">
        <f t="shared" si="3"/>
        <v>600</v>
      </c>
      <c r="I20" s="243" t="str">
        <f t="shared" si="4"/>
        <v>300</v>
      </c>
      <c r="J20" s="243"/>
      <c r="K20" s="243">
        <v>716</v>
      </c>
      <c r="L20" s="243">
        <v>296</v>
      </c>
      <c r="M20" s="243" t="str">
        <f t="shared" si="5"/>
        <v>716х296</v>
      </c>
      <c r="N20" s="243">
        <v>2</v>
      </c>
      <c r="O20" s="243">
        <v>0</v>
      </c>
      <c r="P20" s="243">
        <v>0</v>
      </c>
      <c r="Q20" s="243" t="str">
        <f t="shared" si="6"/>
        <v>0х0</v>
      </c>
      <c r="R20" s="243">
        <v>0</v>
      </c>
      <c r="S20" s="243">
        <v>4</v>
      </c>
      <c r="T20" s="243">
        <v>2</v>
      </c>
      <c r="U20" s="243">
        <f t="shared" ref="U20:V20" si="43">IF(K20&gt;0,K20-40,0)</f>
        <v>676</v>
      </c>
      <c r="V20" s="243">
        <f t="shared" si="43"/>
        <v>256</v>
      </c>
      <c r="W20" s="292">
        <f t="shared" si="8"/>
        <v>0.17305599999999999</v>
      </c>
      <c r="X20" s="243">
        <f t="shared" ref="X20:Y20" si="44">IF(O20&gt;0,O20-40,0)</f>
        <v>0</v>
      </c>
      <c r="Y20" s="243">
        <f t="shared" si="44"/>
        <v>0</v>
      </c>
      <c r="Z20" s="292">
        <f t="shared" si="10"/>
        <v>0</v>
      </c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</row>
    <row r="21" spans="1:40" ht="19.5" customHeight="1" x14ac:dyDescent="0.25">
      <c r="A21" s="288">
        <v>19</v>
      </c>
      <c r="B21" s="289" t="s">
        <v>232</v>
      </c>
      <c r="C21" s="288" t="s">
        <v>2948</v>
      </c>
      <c r="D21" s="290"/>
      <c r="E21" s="291">
        <v>1646.8</v>
      </c>
      <c r="F21" s="243" t="str">
        <f t="shared" si="1"/>
        <v>720</v>
      </c>
      <c r="G21" s="243" t="str">
        <f t="shared" si="2"/>
        <v>720х600</v>
      </c>
      <c r="H21" s="243" t="str">
        <f t="shared" si="3"/>
        <v>600</v>
      </c>
      <c r="I21" s="243" t="str">
        <f t="shared" si="4"/>
        <v>300</v>
      </c>
      <c r="J21" s="243"/>
      <c r="K21" s="243">
        <v>356</v>
      </c>
      <c r="L21" s="243">
        <v>596</v>
      </c>
      <c r="M21" s="243" t="str">
        <f t="shared" si="5"/>
        <v>356х596</v>
      </c>
      <c r="N21" s="243">
        <v>2</v>
      </c>
      <c r="O21" s="243">
        <v>0</v>
      </c>
      <c r="P21" s="243">
        <v>0</v>
      </c>
      <c r="Q21" s="243" t="str">
        <f t="shared" si="6"/>
        <v>0х0</v>
      </c>
      <c r="R21" s="243">
        <v>0</v>
      </c>
      <c r="S21" s="243">
        <v>0</v>
      </c>
      <c r="T21" s="243">
        <v>1</v>
      </c>
      <c r="U21" s="243">
        <f t="shared" ref="U21:V21" si="45">IF(K21&gt;0,K21-40,0)</f>
        <v>316</v>
      </c>
      <c r="V21" s="243">
        <f t="shared" si="45"/>
        <v>556</v>
      </c>
      <c r="W21" s="292">
        <f t="shared" si="8"/>
        <v>0.17569599999999999</v>
      </c>
      <c r="X21" s="243">
        <f t="shared" ref="X21:Y21" si="46">IF(O21&gt;0,O21-40,0)</f>
        <v>0</v>
      </c>
      <c r="Y21" s="243">
        <f t="shared" si="46"/>
        <v>0</v>
      </c>
      <c r="Z21" s="292">
        <f t="shared" si="10"/>
        <v>0</v>
      </c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</row>
    <row r="22" spans="1:40" ht="19.5" customHeight="1" x14ac:dyDescent="0.25">
      <c r="A22" s="288">
        <v>20</v>
      </c>
      <c r="B22" s="289" t="s">
        <v>238</v>
      </c>
      <c r="C22" s="288" t="s">
        <v>2948</v>
      </c>
      <c r="D22" s="290"/>
      <c r="E22" s="291">
        <v>1633</v>
      </c>
      <c r="F22" s="243" t="str">
        <f t="shared" si="1"/>
        <v>720</v>
      </c>
      <c r="G22" s="243" t="str">
        <f t="shared" si="2"/>
        <v>720х600</v>
      </c>
      <c r="H22" s="243" t="str">
        <f t="shared" si="3"/>
        <v>600</v>
      </c>
      <c r="I22" s="243" t="str">
        <f t="shared" si="4"/>
        <v>300</v>
      </c>
      <c r="J22" s="243"/>
      <c r="K22" s="243">
        <v>356</v>
      </c>
      <c r="L22" s="243">
        <v>596</v>
      </c>
      <c r="M22" s="243" t="str">
        <f t="shared" si="5"/>
        <v>356х596</v>
      </c>
      <c r="N22" s="243">
        <v>2</v>
      </c>
      <c r="O22" s="243">
        <v>0</v>
      </c>
      <c r="P22" s="243">
        <v>0</v>
      </c>
      <c r="Q22" s="243" t="str">
        <f t="shared" si="6"/>
        <v>0х0</v>
      </c>
      <c r="R22" s="243">
        <v>0</v>
      </c>
      <c r="S22" s="243">
        <v>0</v>
      </c>
      <c r="T22" s="243">
        <v>1</v>
      </c>
      <c r="U22" s="243">
        <f t="shared" ref="U22:V22" si="47">IF(K22&gt;0,K22-40,0)</f>
        <v>316</v>
      </c>
      <c r="V22" s="243">
        <f t="shared" si="47"/>
        <v>556</v>
      </c>
      <c r="W22" s="292">
        <f t="shared" si="8"/>
        <v>0.17569599999999999</v>
      </c>
      <c r="X22" s="243">
        <f t="shared" ref="X22:Y22" si="48">IF(O22&gt;0,O22-40,0)</f>
        <v>0</v>
      </c>
      <c r="Y22" s="243">
        <f t="shared" si="48"/>
        <v>0</v>
      </c>
      <c r="Z22" s="292">
        <f t="shared" si="10"/>
        <v>0</v>
      </c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</row>
    <row r="23" spans="1:40" ht="19.5" customHeight="1" x14ac:dyDescent="0.25">
      <c r="A23" s="288">
        <v>21</v>
      </c>
      <c r="B23" s="289" t="s">
        <v>243</v>
      </c>
      <c r="C23" s="288" t="s">
        <v>2949</v>
      </c>
      <c r="D23" s="290"/>
      <c r="E23" s="291">
        <v>1767.9333333333332</v>
      </c>
      <c r="F23" s="243" t="str">
        <f t="shared" si="1"/>
        <v>720</v>
      </c>
      <c r="G23" s="243" t="str">
        <f t="shared" si="2"/>
        <v>720х700</v>
      </c>
      <c r="H23" s="243" t="str">
        <f t="shared" si="3"/>
        <v>700</v>
      </c>
      <c r="I23" s="243" t="str">
        <f t="shared" si="4"/>
        <v>300</v>
      </c>
      <c r="J23" s="243"/>
      <c r="K23" s="243">
        <v>0</v>
      </c>
      <c r="L23" s="243">
        <v>0</v>
      </c>
      <c r="M23" s="243" t="str">
        <f t="shared" si="5"/>
        <v>0х0</v>
      </c>
      <c r="N23" s="243">
        <v>0</v>
      </c>
      <c r="O23" s="243">
        <v>0</v>
      </c>
      <c r="P23" s="243">
        <v>0</v>
      </c>
      <c r="Q23" s="243" t="str">
        <f t="shared" si="6"/>
        <v>0х0</v>
      </c>
      <c r="R23" s="243">
        <v>0</v>
      </c>
      <c r="S23" s="243">
        <v>0</v>
      </c>
      <c r="T23" s="243">
        <v>0</v>
      </c>
      <c r="U23" s="243">
        <f t="shared" ref="U23:V23" si="49">IF(K23&gt;0,K23-40,0)</f>
        <v>0</v>
      </c>
      <c r="V23" s="243">
        <f t="shared" si="49"/>
        <v>0</v>
      </c>
      <c r="W23" s="292">
        <f t="shared" si="8"/>
        <v>0</v>
      </c>
      <c r="X23" s="243">
        <f t="shared" ref="X23:Y23" si="50">IF(O23&gt;0,O23-40,0)</f>
        <v>0</v>
      </c>
      <c r="Y23" s="243">
        <f t="shared" si="50"/>
        <v>0</v>
      </c>
      <c r="Z23" s="292">
        <f t="shared" si="10"/>
        <v>0</v>
      </c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</row>
    <row r="24" spans="1:40" ht="19.5" customHeight="1" x14ac:dyDescent="0.25">
      <c r="A24" s="288">
        <v>22</v>
      </c>
      <c r="B24" s="289" t="s">
        <v>248</v>
      </c>
      <c r="C24" s="288" t="s">
        <v>2949</v>
      </c>
      <c r="D24" s="290"/>
      <c r="E24" s="291">
        <v>1767.9333333333332</v>
      </c>
      <c r="F24" s="243" t="str">
        <f t="shared" si="1"/>
        <v>720</v>
      </c>
      <c r="G24" s="243" t="str">
        <f t="shared" si="2"/>
        <v>720х700</v>
      </c>
      <c r="H24" s="243" t="str">
        <f t="shared" si="3"/>
        <v>700</v>
      </c>
      <c r="I24" s="243" t="str">
        <f t="shared" si="4"/>
        <v>300</v>
      </c>
      <c r="J24" s="243"/>
      <c r="K24" s="243">
        <v>716</v>
      </c>
      <c r="L24" s="243">
        <v>346</v>
      </c>
      <c r="M24" s="243" t="str">
        <f t="shared" si="5"/>
        <v>716х346</v>
      </c>
      <c r="N24" s="243">
        <v>2</v>
      </c>
      <c r="O24" s="243">
        <v>0</v>
      </c>
      <c r="P24" s="243">
        <v>0</v>
      </c>
      <c r="Q24" s="243" t="str">
        <f t="shared" si="6"/>
        <v>0х0</v>
      </c>
      <c r="R24" s="243">
        <v>0</v>
      </c>
      <c r="S24" s="243">
        <v>4</v>
      </c>
      <c r="T24" s="243">
        <v>2</v>
      </c>
      <c r="U24" s="243">
        <f t="shared" ref="U24:V24" si="51">IF(K24&gt;0,K24-40,0)</f>
        <v>676</v>
      </c>
      <c r="V24" s="243">
        <f t="shared" si="51"/>
        <v>306</v>
      </c>
      <c r="W24" s="292">
        <f t="shared" si="8"/>
        <v>0.20685600000000001</v>
      </c>
      <c r="X24" s="243">
        <f t="shared" ref="X24:Y24" si="52">IF(O24&gt;0,O24-40,0)</f>
        <v>0</v>
      </c>
      <c r="Y24" s="243">
        <f t="shared" si="52"/>
        <v>0</v>
      </c>
      <c r="Z24" s="292">
        <f t="shared" si="10"/>
        <v>0</v>
      </c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</row>
    <row r="25" spans="1:40" ht="19.5" customHeight="1" x14ac:dyDescent="0.25">
      <c r="A25" s="288">
        <v>23</v>
      </c>
      <c r="B25" s="289" t="s">
        <v>252</v>
      </c>
      <c r="C25" s="288" t="s">
        <v>2949</v>
      </c>
      <c r="D25" s="290"/>
      <c r="E25" s="291">
        <v>1774.0666666666666</v>
      </c>
      <c r="F25" s="243" t="str">
        <f t="shared" si="1"/>
        <v>720</v>
      </c>
      <c r="G25" s="243" t="str">
        <f t="shared" si="2"/>
        <v>720х700</v>
      </c>
      <c r="H25" s="243" t="str">
        <f t="shared" si="3"/>
        <v>700</v>
      </c>
      <c r="I25" s="243" t="str">
        <f t="shared" si="4"/>
        <v>300</v>
      </c>
      <c r="J25" s="243"/>
      <c r="K25" s="243">
        <v>356</v>
      </c>
      <c r="L25" s="243">
        <v>696</v>
      </c>
      <c r="M25" s="243" t="str">
        <f t="shared" si="5"/>
        <v>356х696</v>
      </c>
      <c r="N25" s="243">
        <v>2</v>
      </c>
      <c r="O25" s="243">
        <v>0</v>
      </c>
      <c r="P25" s="243">
        <v>0</v>
      </c>
      <c r="Q25" s="243" t="str">
        <f t="shared" si="6"/>
        <v>0х0</v>
      </c>
      <c r="R25" s="243">
        <v>0</v>
      </c>
      <c r="S25" s="243">
        <v>0</v>
      </c>
      <c r="T25" s="243">
        <v>1</v>
      </c>
      <c r="U25" s="243">
        <f t="shared" ref="U25:V25" si="53">IF(K25&gt;0,K25-40,0)</f>
        <v>316</v>
      </c>
      <c r="V25" s="243">
        <f t="shared" si="53"/>
        <v>656</v>
      </c>
      <c r="W25" s="292">
        <f t="shared" si="8"/>
        <v>0.20729600000000001</v>
      </c>
      <c r="X25" s="243">
        <f t="shared" ref="X25:Y25" si="54">IF(O25&gt;0,O25-40,0)</f>
        <v>0</v>
      </c>
      <c r="Y25" s="243">
        <f t="shared" si="54"/>
        <v>0</v>
      </c>
      <c r="Z25" s="292">
        <f t="shared" si="10"/>
        <v>0</v>
      </c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</row>
    <row r="26" spans="1:40" ht="19.5" customHeight="1" x14ac:dyDescent="0.25">
      <c r="A26" s="288">
        <v>24</v>
      </c>
      <c r="B26" s="289" t="s">
        <v>255</v>
      </c>
      <c r="C26" s="288" t="s">
        <v>2949</v>
      </c>
      <c r="D26" s="290"/>
      <c r="E26" s="291">
        <v>1758.7333333333333</v>
      </c>
      <c r="F26" s="243" t="str">
        <f t="shared" si="1"/>
        <v>720</v>
      </c>
      <c r="G26" s="243" t="str">
        <f t="shared" si="2"/>
        <v>720х700</v>
      </c>
      <c r="H26" s="243" t="str">
        <f t="shared" si="3"/>
        <v>700</v>
      </c>
      <c r="I26" s="243" t="str">
        <f t="shared" si="4"/>
        <v>300</v>
      </c>
      <c r="J26" s="243"/>
      <c r="K26" s="243">
        <v>356</v>
      </c>
      <c r="L26" s="243">
        <v>696</v>
      </c>
      <c r="M26" s="243" t="str">
        <f t="shared" si="5"/>
        <v>356х696</v>
      </c>
      <c r="N26" s="243">
        <v>2</v>
      </c>
      <c r="O26" s="243">
        <v>0</v>
      </c>
      <c r="P26" s="243">
        <v>0</v>
      </c>
      <c r="Q26" s="243" t="str">
        <f t="shared" si="6"/>
        <v>0х0</v>
      </c>
      <c r="R26" s="243">
        <v>0</v>
      </c>
      <c r="S26" s="243">
        <v>0</v>
      </c>
      <c r="T26" s="243">
        <v>0</v>
      </c>
      <c r="U26" s="243">
        <f t="shared" ref="U26:V26" si="55">IF(K26&gt;0,K26-40,0)</f>
        <v>316</v>
      </c>
      <c r="V26" s="243">
        <f t="shared" si="55"/>
        <v>656</v>
      </c>
      <c r="W26" s="292">
        <f t="shared" si="8"/>
        <v>0.20729600000000001</v>
      </c>
      <c r="X26" s="243">
        <f t="shared" ref="X26:Y26" si="56">IF(O26&gt;0,O26-40,0)</f>
        <v>0</v>
      </c>
      <c r="Y26" s="243">
        <f t="shared" si="56"/>
        <v>0</v>
      </c>
      <c r="Z26" s="292">
        <f t="shared" si="10"/>
        <v>0</v>
      </c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</row>
    <row r="27" spans="1:40" ht="19.5" customHeight="1" x14ac:dyDescent="0.25">
      <c r="A27" s="288">
        <v>25</v>
      </c>
      <c r="B27" s="289" t="s">
        <v>259</v>
      </c>
      <c r="C27" s="288" t="s">
        <v>2950</v>
      </c>
      <c r="D27" s="290"/>
      <c r="E27" s="291">
        <v>1895.1999999999998</v>
      </c>
      <c r="F27" s="243" t="str">
        <f t="shared" si="1"/>
        <v>720</v>
      </c>
      <c r="G27" s="243" t="str">
        <f t="shared" si="2"/>
        <v>720х800</v>
      </c>
      <c r="H27" s="243" t="str">
        <f t="shared" si="3"/>
        <v>800</v>
      </c>
      <c r="I27" s="243" t="str">
        <f t="shared" si="4"/>
        <v>300</v>
      </c>
      <c r="J27" s="243"/>
      <c r="K27" s="243">
        <v>0</v>
      </c>
      <c r="L27" s="243">
        <v>0</v>
      </c>
      <c r="M27" s="243" t="str">
        <f t="shared" si="5"/>
        <v>0х0</v>
      </c>
      <c r="N27" s="243">
        <v>0</v>
      </c>
      <c r="O27" s="243">
        <v>0</v>
      </c>
      <c r="P27" s="243">
        <v>0</v>
      </c>
      <c r="Q27" s="243" t="str">
        <f t="shared" si="6"/>
        <v>0х0</v>
      </c>
      <c r="R27" s="243">
        <v>0</v>
      </c>
      <c r="S27" s="243">
        <v>0</v>
      </c>
      <c r="T27" s="243">
        <v>1</v>
      </c>
      <c r="U27" s="243">
        <f t="shared" ref="U27:V27" si="57">IF(K27&gt;0,K27-40,0)</f>
        <v>0</v>
      </c>
      <c r="V27" s="243">
        <f t="shared" si="57"/>
        <v>0</v>
      </c>
      <c r="W27" s="292">
        <f t="shared" si="8"/>
        <v>0</v>
      </c>
      <c r="X27" s="243">
        <f t="shared" ref="X27:Y27" si="58">IF(O27&gt;0,O27-40,0)</f>
        <v>0</v>
      </c>
      <c r="Y27" s="243">
        <f t="shared" si="58"/>
        <v>0</v>
      </c>
      <c r="Z27" s="292">
        <f t="shared" si="10"/>
        <v>0</v>
      </c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</row>
    <row r="28" spans="1:40" ht="19.5" customHeight="1" x14ac:dyDescent="0.25">
      <c r="A28" s="288">
        <v>26</v>
      </c>
      <c r="B28" s="289" t="s">
        <v>263</v>
      </c>
      <c r="C28" s="288" t="s">
        <v>2950</v>
      </c>
      <c r="D28" s="290"/>
      <c r="E28" s="291">
        <v>1895.1999999999998</v>
      </c>
      <c r="F28" s="243" t="str">
        <f t="shared" si="1"/>
        <v>720</v>
      </c>
      <c r="G28" s="243" t="str">
        <f t="shared" si="2"/>
        <v>720х800</v>
      </c>
      <c r="H28" s="243" t="str">
        <f t="shared" si="3"/>
        <v>800</v>
      </c>
      <c r="I28" s="243" t="str">
        <f t="shared" si="4"/>
        <v>300</v>
      </c>
      <c r="J28" s="243"/>
      <c r="K28" s="243">
        <v>716</v>
      </c>
      <c r="L28" s="243">
        <v>396</v>
      </c>
      <c r="M28" s="243" t="str">
        <f t="shared" si="5"/>
        <v>716х396</v>
      </c>
      <c r="N28" s="243">
        <v>2</v>
      </c>
      <c r="O28" s="243">
        <v>0</v>
      </c>
      <c r="P28" s="243">
        <v>0</v>
      </c>
      <c r="Q28" s="243" t="str">
        <f t="shared" si="6"/>
        <v>0х0</v>
      </c>
      <c r="R28" s="243">
        <v>0</v>
      </c>
      <c r="S28" s="243">
        <v>4</v>
      </c>
      <c r="T28" s="243">
        <v>2</v>
      </c>
      <c r="U28" s="243">
        <f t="shared" ref="U28:V28" si="59">IF(K28&gt;0,K28-40,0)</f>
        <v>676</v>
      </c>
      <c r="V28" s="243">
        <f t="shared" si="59"/>
        <v>356</v>
      </c>
      <c r="W28" s="292">
        <f t="shared" si="8"/>
        <v>0.24065600000000001</v>
      </c>
      <c r="X28" s="243">
        <f t="shared" ref="X28:Y28" si="60">IF(O28&gt;0,O28-40,0)</f>
        <v>0</v>
      </c>
      <c r="Y28" s="243">
        <f t="shared" si="60"/>
        <v>0</v>
      </c>
      <c r="Z28" s="292">
        <f t="shared" si="10"/>
        <v>0</v>
      </c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</row>
    <row r="29" spans="1:40" ht="19.5" customHeight="1" x14ac:dyDescent="0.25">
      <c r="A29" s="288">
        <v>27</v>
      </c>
      <c r="B29" s="289" t="s">
        <v>267</v>
      </c>
      <c r="C29" s="288" t="s">
        <v>2950</v>
      </c>
      <c r="D29" s="290"/>
      <c r="E29" s="291">
        <v>1902.8666666666666</v>
      </c>
      <c r="F29" s="243" t="str">
        <f t="shared" si="1"/>
        <v>720</v>
      </c>
      <c r="G29" s="243" t="str">
        <f t="shared" si="2"/>
        <v>720х800</v>
      </c>
      <c r="H29" s="243" t="str">
        <f t="shared" si="3"/>
        <v>800</v>
      </c>
      <c r="I29" s="243" t="str">
        <f t="shared" si="4"/>
        <v>300</v>
      </c>
      <c r="J29" s="243"/>
      <c r="K29" s="243">
        <v>356</v>
      </c>
      <c r="L29" s="243">
        <v>796</v>
      </c>
      <c r="M29" s="243" t="str">
        <f t="shared" si="5"/>
        <v>356х796</v>
      </c>
      <c r="N29" s="243">
        <v>2</v>
      </c>
      <c r="O29" s="243">
        <v>0</v>
      </c>
      <c r="P29" s="243">
        <v>0</v>
      </c>
      <c r="Q29" s="243" t="str">
        <f t="shared" si="6"/>
        <v>0х0</v>
      </c>
      <c r="R29" s="243">
        <v>0</v>
      </c>
      <c r="S29" s="243">
        <v>0</v>
      </c>
      <c r="T29" s="243">
        <v>1</v>
      </c>
      <c r="U29" s="243">
        <f t="shared" ref="U29:V29" si="61">IF(K29&gt;0,K29-40,0)</f>
        <v>316</v>
      </c>
      <c r="V29" s="243">
        <f t="shared" si="61"/>
        <v>756</v>
      </c>
      <c r="W29" s="292">
        <f t="shared" si="8"/>
        <v>0.238896</v>
      </c>
      <c r="X29" s="243">
        <f t="shared" ref="X29:Y29" si="62">IF(O29&gt;0,O29-40,0)</f>
        <v>0</v>
      </c>
      <c r="Y29" s="243">
        <f t="shared" si="62"/>
        <v>0</v>
      </c>
      <c r="Z29" s="292">
        <f t="shared" si="10"/>
        <v>0</v>
      </c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</row>
    <row r="30" spans="1:40" ht="19.5" customHeight="1" x14ac:dyDescent="0.25">
      <c r="A30" s="288">
        <v>28</v>
      </c>
      <c r="B30" s="289" t="s">
        <v>271</v>
      </c>
      <c r="C30" s="288" t="s">
        <v>2950</v>
      </c>
      <c r="D30" s="290"/>
      <c r="E30" s="291">
        <v>1879.8666666666666</v>
      </c>
      <c r="F30" s="243" t="str">
        <f t="shared" si="1"/>
        <v>720</v>
      </c>
      <c r="G30" s="243" t="str">
        <f t="shared" si="2"/>
        <v>720х800</v>
      </c>
      <c r="H30" s="243" t="str">
        <f t="shared" si="3"/>
        <v>800</v>
      </c>
      <c r="I30" s="243" t="str">
        <f t="shared" si="4"/>
        <v>300</v>
      </c>
      <c r="J30" s="243"/>
      <c r="K30" s="243">
        <v>356</v>
      </c>
      <c r="L30" s="243">
        <v>796</v>
      </c>
      <c r="M30" s="243" t="str">
        <f t="shared" si="5"/>
        <v>356х796</v>
      </c>
      <c r="N30" s="243">
        <v>2</v>
      </c>
      <c r="O30" s="243">
        <v>0</v>
      </c>
      <c r="P30" s="243">
        <v>0</v>
      </c>
      <c r="Q30" s="243" t="str">
        <f t="shared" si="6"/>
        <v>0х0</v>
      </c>
      <c r="R30" s="243">
        <v>0</v>
      </c>
      <c r="S30" s="243">
        <v>0</v>
      </c>
      <c r="T30" s="243">
        <v>1</v>
      </c>
      <c r="U30" s="243">
        <f t="shared" ref="U30:V30" si="63">IF(K30&gt;0,K30-40,0)</f>
        <v>316</v>
      </c>
      <c r="V30" s="243">
        <f t="shared" si="63"/>
        <v>756</v>
      </c>
      <c r="W30" s="292">
        <f t="shared" si="8"/>
        <v>0.238896</v>
      </c>
      <c r="X30" s="243">
        <f t="shared" ref="X30:Y30" si="64">IF(O30&gt;0,O30-40,0)</f>
        <v>0</v>
      </c>
      <c r="Y30" s="243">
        <f t="shared" si="64"/>
        <v>0</v>
      </c>
      <c r="Z30" s="292">
        <f t="shared" si="10"/>
        <v>0</v>
      </c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</row>
    <row r="31" spans="1:40" ht="19.5" customHeight="1" x14ac:dyDescent="0.25">
      <c r="A31" s="288">
        <v>29</v>
      </c>
      <c r="B31" s="289" t="s">
        <v>274</v>
      </c>
      <c r="C31" s="288" t="s">
        <v>2951</v>
      </c>
      <c r="D31" s="290"/>
      <c r="E31" s="291">
        <v>2022.4666666666665</v>
      </c>
      <c r="F31" s="243" t="str">
        <f t="shared" si="1"/>
        <v>720</v>
      </c>
      <c r="G31" s="243" t="str">
        <f t="shared" si="2"/>
        <v>720х900</v>
      </c>
      <c r="H31" s="243" t="str">
        <f t="shared" si="3"/>
        <v>900</v>
      </c>
      <c r="I31" s="245" t="str">
        <f t="shared" si="4"/>
        <v>300</v>
      </c>
      <c r="J31" s="245"/>
      <c r="K31" s="245">
        <v>0</v>
      </c>
      <c r="L31" s="245">
        <v>0</v>
      </c>
      <c r="M31" s="245" t="str">
        <f t="shared" si="5"/>
        <v>0х0</v>
      </c>
      <c r="N31" s="245">
        <v>0</v>
      </c>
      <c r="O31" s="245">
        <v>0</v>
      </c>
      <c r="P31" s="245">
        <v>0</v>
      </c>
      <c r="Q31" s="245" t="str">
        <f t="shared" si="6"/>
        <v>0х0</v>
      </c>
      <c r="R31" s="245">
        <v>0</v>
      </c>
      <c r="S31" s="245">
        <v>0</v>
      </c>
      <c r="T31" s="245">
        <v>0</v>
      </c>
      <c r="U31" s="245">
        <f t="shared" ref="U31:V31" si="65">IF(K31&gt;0,K31-40,0)</f>
        <v>0</v>
      </c>
      <c r="V31" s="245">
        <f t="shared" si="65"/>
        <v>0</v>
      </c>
      <c r="W31" s="293">
        <f t="shared" si="8"/>
        <v>0</v>
      </c>
      <c r="X31" s="245">
        <f t="shared" ref="X31:Y31" si="66">IF(O31&gt;0,O31-40,0)</f>
        <v>0</v>
      </c>
      <c r="Y31" s="245">
        <f t="shared" si="66"/>
        <v>0</v>
      </c>
      <c r="Z31" s="292">
        <f t="shared" si="10"/>
        <v>0</v>
      </c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spans="1:40" ht="19.5" customHeight="1" x14ac:dyDescent="0.25">
      <c r="A32" s="288">
        <v>30</v>
      </c>
      <c r="B32" s="289" t="s">
        <v>279</v>
      </c>
      <c r="C32" s="288" t="s">
        <v>2951</v>
      </c>
      <c r="D32" s="290"/>
      <c r="E32" s="291">
        <v>2022.4666666666665</v>
      </c>
      <c r="F32" s="243" t="str">
        <f t="shared" si="1"/>
        <v>720</v>
      </c>
      <c r="G32" s="243" t="str">
        <f t="shared" si="2"/>
        <v>720х900</v>
      </c>
      <c r="H32" s="243" t="str">
        <f t="shared" si="3"/>
        <v>900</v>
      </c>
      <c r="I32" s="245" t="str">
        <f t="shared" si="4"/>
        <v>300</v>
      </c>
      <c r="J32" s="245"/>
      <c r="K32" s="245">
        <v>716</v>
      </c>
      <c r="L32" s="245">
        <v>446</v>
      </c>
      <c r="M32" s="245" t="str">
        <f t="shared" si="5"/>
        <v>716х446</v>
      </c>
      <c r="N32" s="245">
        <v>2</v>
      </c>
      <c r="O32" s="245">
        <v>0</v>
      </c>
      <c r="P32" s="245">
        <v>0</v>
      </c>
      <c r="Q32" s="245" t="str">
        <f t="shared" si="6"/>
        <v>0х0</v>
      </c>
      <c r="R32" s="245">
        <v>0</v>
      </c>
      <c r="S32" s="245">
        <v>4</v>
      </c>
      <c r="T32" s="245">
        <v>2</v>
      </c>
      <c r="U32" s="245">
        <f t="shared" ref="U32:V32" si="67">IF(K32&gt;0,K32-40,0)</f>
        <v>676</v>
      </c>
      <c r="V32" s="245">
        <f t="shared" si="67"/>
        <v>406</v>
      </c>
      <c r="W32" s="293">
        <f t="shared" si="8"/>
        <v>0.27445599999999998</v>
      </c>
      <c r="X32" s="245">
        <f t="shared" ref="X32:Y32" si="68">IF(O32&gt;0,O32-40,0)</f>
        <v>0</v>
      </c>
      <c r="Y32" s="245">
        <f t="shared" si="68"/>
        <v>0</v>
      </c>
      <c r="Z32" s="292">
        <f t="shared" si="10"/>
        <v>0</v>
      </c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</row>
    <row r="33" spans="1:40" ht="19.5" customHeight="1" x14ac:dyDescent="0.25">
      <c r="A33" s="288">
        <v>31</v>
      </c>
      <c r="B33" s="289" t="s">
        <v>291</v>
      </c>
      <c r="C33" s="288" t="s">
        <v>2951</v>
      </c>
      <c r="D33" s="290"/>
      <c r="E33" s="291">
        <v>2030.1333333333332</v>
      </c>
      <c r="F33" s="243" t="str">
        <f t="shared" si="1"/>
        <v>720</v>
      </c>
      <c r="G33" s="243" t="str">
        <f t="shared" si="2"/>
        <v>720х900</v>
      </c>
      <c r="H33" s="243" t="str">
        <f t="shared" si="3"/>
        <v>900</v>
      </c>
      <c r="I33" s="245" t="str">
        <f t="shared" si="4"/>
        <v>300</v>
      </c>
      <c r="J33" s="245"/>
      <c r="K33" s="245">
        <v>356</v>
      </c>
      <c r="L33" s="245">
        <v>896</v>
      </c>
      <c r="M33" s="245" t="str">
        <f t="shared" si="5"/>
        <v>356х896</v>
      </c>
      <c r="N33" s="245">
        <v>2</v>
      </c>
      <c r="O33" s="245">
        <v>0</v>
      </c>
      <c r="P33" s="245">
        <v>0</v>
      </c>
      <c r="Q33" s="245" t="str">
        <f t="shared" si="6"/>
        <v>0х0</v>
      </c>
      <c r="R33" s="245">
        <v>0</v>
      </c>
      <c r="S33" s="245">
        <v>0</v>
      </c>
      <c r="T33" s="245">
        <v>1</v>
      </c>
      <c r="U33" s="245">
        <f t="shared" ref="U33:V33" si="69">IF(K33&gt;0,K33-40,0)</f>
        <v>316</v>
      </c>
      <c r="V33" s="245">
        <f t="shared" si="69"/>
        <v>856</v>
      </c>
      <c r="W33" s="293">
        <f t="shared" si="8"/>
        <v>0.27049600000000001</v>
      </c>
      <c r="X33" s="245">
        <f t="shared" ref="X33:Y33" si="70">IF(O33&gt;0,O33-40,0)</f>
        <v>0</v>
      </c>
      <c r="Y33" s="245">
        <f t="shared" si="70"/>
        <v>0</v>
      </c>
      <c r="Z33" s="292">
        <f t="shared" si="10"/>
        <v>0</v>
      </c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</row>
    <row r="34" spans="1:40" ht="19.5" customHeight="1" x14ac:dyDescent="0.25">
      <c r="A34" s="288">
        <v>32</v>
      </c>
      <c r="B34" s="289" t="s">
        <v>297</v>
      </c>
      <c r="C34" s="288" t="s">
        <v>2951</v>
      </c>
      <c r="D34" s="290"/>
      <c r="E34" s="291">
        <v>2005.5999999999997</v>
      </c>
      <c r="F34" s="243" t="str">
        <f t="shared" si="1"/>
        <v>720</v>
      </c>
      <c r="G34" s="243" t="str">
        <f t="shared" si="2"/>
        <v>720х900</v>
      </c>
      <c r="H34" s="243" t="str">
        <f t="shared" si="3"/>
        <v>900</v>
      </c>
      <c r="I34" s="245" t="str">
        <f t="shared" si="4"/>
        <v>300</v>
      </c>
      <c r="J34" s="245"/>
      <c r="K34" s="245">
        <v>356</v>
      </c>
      <c r="L34" s="245">
        <v>896</v>
      </c>
      <c r="M34" s="245" t="str">
        <f t="shared" si="5"/>
        <v>356х896</v>
      </c>
      <c r="N34" s="245">
        <v>2</v>
      </c>
      <c r="O34" s="245">
        <v>0</v>
      </c>
      <c r="P34" s="245">
        <v>0</v>
      </c>
      <c r="Q34" s="245" t="str">
        <f t="shared" si="6"/>
        <v>0х0</v>
      </c>
      <c r="R34" s="245">
        <v>0</v>
      </c>
      <c r="S34" s="245">
        <v>0</v>
      </c>
      <c r="T34" s="245">
        <v>1</v>
      </c>
      <c r="U34" s="245">
        <f t="shared" ref="U34:V34" si="71">IF(K34&gt;0,K34-40,0)</f>
        <v>316</v>
      </c>
      <c r="V34" s="245">
        <f t="shared" si="71"/>
        <v>856</v>
      </c>
      <c r="W34" s="293">
        <f t="shared" si="8"/>
        <v>0.27049600000000001</v>
      </c>
      <c r="X34" s="245">
        <f t="shared" ref="X34:Y34" si="72">IF(O34&gt;0,O34-40,0)</f>
        <v>0</v>
      </c>
      <c r="Y34" s="245">
        <f t="shared" si="72"/>
        <v>0</v>
      </c>
      <c r="Z34" s="292">
        <f t="shared" si="10"/>
        <v>0</v>
      </c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</row>
    <row r="35" spans="1:40" ht="19.5" customHeight="1" x14ac:dyDescent="0.25">
      <c r="A35" s="288">
        <v>33</v>
      </c>
      <c r="B35" s="289" t="s">
        <v>302</v>
      </c>
      <c r="C35" s="288" t="s">
        <v>2948</v>
      </c>
      <c r="D35" s="290"/>
      <c r="E35" s="291">
        <v>1393.8</v>
      </c>
      <c r="F35" s="243" t="str">
        <f t="shared" si="1"/>
        <v>720</v>
      </c>
      <c r="G35" s="243" t="str">
        <f t="shared" si="2"/>
        <v>720х600</v>
      </c>
      <c r="H35" s="243" t="str">
        <f t="shared" si="3"/>
        <v>600</v>
      </c>
      <c r="I35" s="245" t="str">
        <f t="shared" si="4"/>
        <v>300</v>
      </c>
      <c r="J35" s="245"/>
      <c r="K35" s="245">
        <v>716</v>
      </c>
      <c r="L35" s="245">
        <v>296</v>
      </c>
      <c r="M35" s="245" t="str">
        <f t="shared" si="5"/>
        <v>716х296</v>
      </c>
      <c r="N35" s="245">
        <v>2</v>
      </c>
      <c r="O35" s="245">
        <v>0</v>
      </c>
      <c r="P35" s="245">
        <v>0</v>
      </c>
      <c r="Q35" s="245" t="str">
        <f t="shared" si="6"/>
        <v>0х0</v>
      </c>
      <c r="R35" s="245">
        <v>0</v>
      </c>
      <c r="S35" s="245">
        <v>4</v>
      </c>
      <c r="T35" s="245">
        <v>2</v>
      </c>
      <c r="U35" s="245">
        <f t="shared" ref="U35:V35" si="73">IF(K35&gt;0,K35-40,0)</f>
        <v>676</v>
      </c>
      <c r="V35" s="245">
        <f t="shared" si="73"/>
        <v>256</v>
      </c>
      <c r="W35" s="293">
        <f t="shared" si="8"/>
        <v>0.17305599999999999</v>
      </c>
      <c r="X35" s="245">
        <f t="shared" ref="X35:Y35" si="74">IF(O35&gt;0,O35-40,0)</f>
        <v>0</v>
      </c>
      <c r="Y35" s="245">
        <f t="shared" si="74"/>
        <v>0</v>
      </c>
      <c r="Z35" s="293">
        <f t="shared" si="10"/>
        <v>0</v>
      </c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</row>
    <row r="36" spans="1:40" ht="19.5" customHeight="1" x14ac:dyDescent="0.25">
      <c r="A36" s="288">
        <v>34</v>
      </c>
      <c r="B36" s="289" t="s">
        <v>307</v>
      </c>
      <c r="C36" s="288" t="s">
        <v>2949</v>
      </c>
      <c r="D36" s="290"/>
      <c r="E36" s="291">
        <v>1468.9333333333332</v>
      </c>
      <c r="F36" s="243" t="str">
        <f t="shared" si="1"/>
        <v>720</v>
      </c>
      <c r="G36" s="243" t="str">
        <f t="shared" si="2"/>
        <v>720х700</v>
      </c>
      <c r="H36" s="243" t="str">
        <f t="shared" si="3"/>
        <v>700</v>
      </c>
      <c r="I36" s="245" t="str">
        <f t="shared" si="4"/>
        <v>300</v>
      </c>
      <c r="J36" s="245"/>
      <c r="K36" s="245">
        <v>716</v>
      </c>
      <c r="L36" s="245">
        <v>346</v>
      </c>
      <c r="M36" s="245" t="str">
        <f t="shared" si="5"/>
        <v>716х346</v>
      </c>
      <c r="N36" s="245">
        <v>2</v>
      </c>
      <c r="O36" s="245">
        <v>0</v>
      </c>
      <c r="P36" s="245">
        <v>0</v>
      </c>
      <c r="Q36" s="245"/>
      <c r="R36" s="245">
        <v>0</v>
      </c>
      <c r="S36" s="245">
        <v>4</v>
      </c>
      <c r="T36" s="245">
        <v>2</v>
      </c>
      <c r="U36" s="245">
        <f t="shared" ref="U36:V36" si="75">IF(K36&gt;0,K36-40,0)</f>
        <v>676</v>
      </c>
      <c r="V36" s="245">
        <f t="shared" si="75"/>
        <v>306</v>
      </c>
      <c r="W36" s="293">
        <f t="shared" si="8"/>
        <v>0.20685600000000001</v>
      </c>
      <c r="X36" s="245">
        <f t="shared" ref="X36:Y36" si="76">IF(O36&gt;0,O36-40,0)</f>
        <v>0</v>
      </c>
      <c r="Y36" s="245">
        <f t="shared" si="76"/>
        <v>0</v>
      </c>
      <c r="Z36" s="293">
        <f t="shared" si="10"/>
        <v>0</v>
      </c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spans="1:40" ht="19.5" customHeight="1" x14ac:dyDescent="0.25">
      <c r="A37" s="288">
        <v>35</v>
      </c>
      <c r="B37" s="289" t="s">
        <v>312</v>
      </c>
      <c r="C37" s="288" t="s">
        <v>2950</v>
      </c>
      <c r="D37" s="290"/>
      <c r="E37" s="291">
        <v>1571.6666666666667</v>
      </c>
      <c r="F37" s="243" t="str">
        <f t="shared" si="1"/>
        <v>720</v>
      </c>
      <c r="G37" s="243" t="str">
        <f t="shared" si="2"/>
        <v>720х800</v>
      </c>
      <c r="H37" s="243" t="str">
        <f t="shared" si="3"/>
        <v>800</v>
      </c>
      <c r="I37" s="245" t="str">
        <f t="shared" si="4"/>
        <v>300</v>
      </c>
      <c r="J37" s="245"/>
      <c r="K37" s="245">
        <v>716</v>
      </c>
      <c r="L37" s="245">
        <v>396</v>
      </c>
      <c r="M37" s="245" t="str">
        <f t="shared" si="5"/>
        <v>716х396</v>
      </c>
      <c r="N37" s="245">
        <v>2</v>
      </c>
      <c r="O37" s="245">
        <v>0</v>
      </c>
      <c r="P37" s="245">
        <v>0</v>
      </c>
      <c r="Q37" s="245"/>
      <c r="R37" s="245">
        <v>0</v>
      </c>
      <c r="S37" s="245">
        <v>4</v>
      </c>
      <c r="T37" s="245">
        <v>2</v>
      </c>
      <c r="U37" s="245">
        <f t="shared" ref="U37:V37" si="77">IF(K37&gt;0,K37-40,0)</f>
        <v>676</v>
      </c>
      <c r="V37" s="245">
        <f t="shared" si="77"/>
        <v>356</v>
      </c>
      <c r="W37" s="293">
        <f t="shared" si="8"/>
        <v>0.24065600000000001</v>
      </c>
      <c r="X37" s="245">
        <f t="shared" ref="X37:Y37" si="78">IF(O37&gt;0,O37-40,0)</f>
        <v>0</v>
      </c>
      <c r="Y37" s="245">
        <f t="shared" si="78"/>
        <v>0</v>
      </c>
      <c r="Z37" s="293">
        <f t="shared" si="10"/>
        <v>0</v>
      </c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</row>
    <row r="38" spans="1:40" ht="19.5" customHeight="1" x14ac:dyDescent="0.25">
      <c r="A38" s="288">
        <v>36</v>
      </c>
      <c r="B38" s="289" t="s">
        <v>316</v>
      </c>
      <c r="C38" s="288" t="s">
        <v>2951</v>
      </c>
      <c r="D38" s="290"/>
      <c r="E38" s="291">
        <v>1666.7333333333333</v>
      </c>
      <c r="F38" s="243" t="str">
        <f t="shared" si="1"/>
        <v>720</v>
      </c>
      <c r="G38" s="243" t="str">
        <f t="shared" si="2"/>
        <v>720х900</v>
      </c>
      <c r="H38" s="243" t="str">
        <f t="shared" si="3"/>
        <v>900</v>
      </c>
      <c r="I38" s="245" t="str">
        <f t="shared" si="4"/>
        <v>300</v>
      </c>
      <c r="J38" s="245"/>
      <c r="K38" s="245">
        <v>716</v>
      </c>
      <c r="L38" s="245">
        <v>446</v>
      </c>
      <c r="M38" s="245" t="str">
        <f t="shared" si="5"/>
        <v>716х446</v>
      </c>
      <c r="N38" s="245">
        <v>2</v>
      </c>
      <c r="O38" s="245">
        <v>0</v>
      </c>
      <c r="P38" s="245">
        <v>0</v>
      </c>
      <c r="Q38" s="245"/>
      <c r="R38" s="245">
        <v>0</v>
      </c>
      <c r="S38" s="245">
        <v>4</v>
      </c>
      <c r="T38" s="245">
        <v>2</v>
      </c>
      <c r="U38" s="245">
        <f t="shared" ref="U38:V38" si="79">IF(K38&gt;0,K38-40,0)</f>
        <v>676</v>
      </c>
      <c r="V38" s="245">
        <f t="shared" si="79"/>
        <v>406</v>
      </c>
      <c r="W38" s="293">
        <f t="shared" si="8"/>
        <v>0.27445599999999998</v>
      </c>
      <c r="X38" s="245">
        <f t="shared" ref="X38:Y38" si="80">IF(O38&gt;0,O38-40,0)</f>
        <v>0</v>
      </c>
      <c r="Y38" s="245">
        <f t="shared" si="80"/>
        <v>0</v>
      </c>
      <c r="Z38" s="293">
        <f t="shared" si="10"/>
        <v>0</v>
      </c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</row>
    <row r="39" spans="1:40" ht="75" customHeight="1" x14ac:dyDescent="0.25">
      <c r="A39" s="288">
        <v>37</v>
      </c>
      <c r="B39" s="289" t="s">
        <v>321</v>
      </c>
      <c r="C39" s="288" t="s">
        <v>2952</v>
      </c>
      <c r="D39" s="290"/>
      <c r="E39" s="291">
        <v>1094.8</v>
      </c>
      <c r="F39" s="243" t="str">
        <f t="shared" si="1"/>
        <v>360</v>
      </c>
      <c r="G39" s="243" t="str">
        <f t="shared" si="2"/>
        <v>360х600</v>
      </c>
      <c r="H39" s="243" t="str">
        <f t="shared" si="3"/>
        <v>600</v>
      </c>
      <c r="I39" s="245" t="str">
        <f t="shared" si="4"/>
        <v>300</v>
      </c>
      <c r="J39" s="245"/>
      <c r="K39" s="245">
        <v>356</v>
      </c>
      <c r="L39" s="245">
        <v>596</v>
      </c>
      <c r="M39" s="245" t="str">
        <f t="shared" si="5"/>
        <v>356х596</v>
      </c>
      <c r="N39" s="245">
        <v>1</v>
      </c>
      <c r="O39" s="245">
        <v>0</v>
      </c>
      <c r="P39" s="245">
        <v>0</v>
      </c>
      <c r="Q39" s="245"/>
      <c r="R39" s="245">
        <v>0</v>
      </c>
      <c r="S39" s="245">
        <v>0</v>
      </c>
      <c r="T39" s="245">
        <v>1</v>
      </c>
      <c r="U39" s="245">
        <f t="shared" ref="U39:V39" si="81">IF(K39&gt;0,K39-40,0)</f>
        <v>316</v>
      </c>
      <c r="V39" s="245">
        <f t="shared" si="81"/>
        <v>556</v>
      </c>
      <c r="W39" s="293">
        <f t="shared" si="8"/>
        <v>0.17569599999999999</v>
      </c>
      <c r="X39" s="245">
        <f t="shared" ref="X39:Y39" si="82">IF(O39&gt;0,O39-40,0)</f>
        <v>0</v>
      </c>
      <c r="Y39" s="245">
        <f t="shared" si="82"/>
        <v>0</v>
      </c>
      <c r="Z39" s="293">
        <f t="shared" si="10"/>
        <v>0</v>
      </c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1:40" ht="75" customHeight="1" x14ac:dyDescent="0.25">
      <c r="A40" s="288">
        <v>38</v>
      </c>
      <c r="B40" s="289" t="s">
        <v>2831</v>
      </c>
      <c r="C40" s="288" t="s">
        <v>2832</v>
      </c>
      <c r="D40" s="290"/>
      <c r="E40" s="291">
        <v>1183.7333333333333</v>
      </c>
      <c r="F40" s="243" t="str">
        <f t="shared" si="1"/>
        <v>450</v>
      </c>
      <c r="G40" s="243" t="str">
        <f t="shared" si="2"/>
        <v>450*600</v>
      </c>
      <c r="H40" s="243" t="str">
        <f t="shared" si="3"/>
        <v>600</v>
      </c>
      <c r="I40" s="245" t="str">
        <f t="shared" si="4"/>
        <v>300</v>
      </c>
      <c r="J40" s="245"/>
      <c r="K40" s="245">
        <v>446</v>
      </c>
      <c r="L40" s="245">
        <v>596</v>
      </c>
      <c r="M40" s="245" t="str">
        <f t="shared" si="5"/>
        <v>446х596</v>
      </c>
      <c r="N40" s="245">
        <v>1</v>
      </c>
      <c r="O40" s="245">
        <v>0</v>
      </c>
      <c r="P40" s="245">
        <v>0</v>
      </c>
      <c r="Q40" s="245"/>
      <c r="R40" s="245">
        <v>0</v>
      </c>
      <c r="S40" s="245">
        <v>0</v>
      </c>
      <c r="T40" s="245">
        <v>1</v>
      </c>
      <c r="U40" s="245">
        <f t="shared" ref="U40:V40" si="83">IF(K40&gt;0,K40-40,0)</f>
        <v>406</v>
      </c>
      <c r="V40" s="245">
        <f t="shared" si="83"/>
        <v>556</v>
      </c>
      <c r="W40" s="293">
        <f t="shared" si="8"/>
        <v>0.22573599999999999</v>
      </c>
      <c r="X40" s="245">
        <f t="shared" ref="X40:Y40" si="84">IF(O40&gt;0,O40-40,0)</f>
        <v>0</v>
      </c>
      <c r="Y40" s="245">
        <f t="shared" si="84"/>
        <v>0</v>
      </c>
      <c r="Z40" s="293">
        <f t="shared" si="10"/>
        <v>0</v>
      </c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1:40" ht="80.25" customHeight="1" x14ac:dyDescent="0.25">
      <c r="A41" s="288">
        <v>39</v>
      </c>
      <c r="B41" s="289" t="s">
        <v>325</v>
      </c>
      <c r="C41" s="288" t="s">
        <v>2948</v>
      </c>
      <c r="D41" s="290"/>
      <c r="E41" s="291">
        <v>2694.0666666666666</v>
      </c>
      <c r="F41" s="243" t="str">
        <f t="shared" si="1"/>
        <v>720</v>
      </c>
      <c r="G41" s="243" t="str">
        <f t="shared" si="2"/>
        <v>720х600</v>
      </c>
      <c r="H41" s="243" t="str">
        <f t="shared" si="3"/>
        <v>600</v>
      </c>
      <c r="I41" s="245" t="str">
        <f t="shared" si="4"/>
        <v>300</v>
      </c>
      <c r="J41" s="245"/>
      <c r="K41" s="245">
        <v>716</v>
      </c>
      <c r="L41" s="245">
        <v>396</v>
      </c>
      <c r="M41" s="245" t="str">
        <f t="shared" si="5"/>
        <v>716х396</v>
      </c>
      <c r="N41" s="245">
        <v>1</v>
      </c>
      <c r="O41" s="245">
        <v>0</v>
      </c>
      <c r="P41" s="245">
        <v>0</v>
      </c>
      <c r="Q41" s="245" t="str">
        <f t="shared" ref="Q41:Q328" si="85">CONCATENATE(O41,"х",P41)</f>
        <v>0х0</v>
      </c>
      <c r="R41" s="245">
        <v>0</v>
      </c>
      <c r="S41" s="245">
        <v>2</v>
      </c>
      <c r="T41" s="245">
        <v>1</v>
      </c>
      <c r="U41" s="245">
        <f t="shared" ref="U41:V41" si="86">IF(K41&gt;0,K41-40,0)</f>
        <v>676</v>
      </c>
      <c r="V41" s="245">
        <f t="shared" si="86"/>
        <v>356</v>
      </c>
      <c r="W41" s="293">
        <f t="shared" si="8"/>
        <v>0.24065600000000001</v>
      </c>
      <c r="X41" s="245">
        <f t="shared" ref="X41:Y41" si="87">IF(O41&gt;0,O41-40,0)</f>
        <v>0</v>
      </c>
      <c r="Y41" s="245">
        <f t="shared" si="87"/>
        <v>0</v>
      </c>
      <c r="Z41" s="292">
        <f t="shared" si="10"/>
        <v>0</v>
      </c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</row>
    <row r="42" spans="1:40" ht="30" customHeight="1" x14ac:dyDescent="0.25">
      <c r="A42" s="288">
        <v>40</v>
      </c>
      <c r="B42" s="289" t="s">
        <v>329</v>
      </c>
      <c r="C42" s="288" t="s">
        <v>2948</v>
      </c>
      <c r="D42" s="290"/>
      <c r="E42" s="291">
        <v>1933.5333333333331</v>
      </c>
      <c r="F42" s="243" t="str">
        <f t="shared" si="1"/>
        <v>720</v>
      </c>
      <c r="G42" s="243" t="str">
        <f t="shared" si="2"/>
        <v>720х600</v>
      </c>
      <c r="H42" s="243" t="str">
        <f t="shared" si="3"/>
        <v>600</v>
      </c>
      <c r="I42" s="243" t="str">
        <f t="shared" si="4"/>
        <v>300</v>
      </c>
      <c r="J42" s="243"/>
      <c r="K42" s="243">
        <v>716</v>
      </c>
      <c r="L42" s="243">
        <v>246</v>
      </c>
      <c r="M42" s="243" t="str">
        <f t="shared" si="5"/>
        <v>716х246</v>
      </c>
      <c r="N42" s="243">
        <v>1</v>
      </c>
      <c r="O42" s="243">
        <v>0</v>
      </c>
      <c r="P42" s="243">
        <v>0</v>
      </c>
      <c r="Q42" s="243" t="str">
        <f t="shared" si="85"/>
        <v>0х0</v>
      </c>
      <c r="R42" s="243">
        <v>0</v>
      </c>
      <c r="S42" s="243">
        <v>2</v>
      </c>
      <c r="T42" s="243">
        <v>1</v>
      </c>
      <c r="U42" s="243">
        <f t="shared" ref="U42:V42" si="88">IF(K42&gt;0,K42-40,0)</f>
        <v>676</v>
      </c>
      <c r="V42" s="243">
        <f t="shared" si="88"/>
        <v>206</v>
      </c>
      <c r="W42" s="292">
        <f t="shared" si="8"/>
        <v>0.13925599999999999</v>
      </c>
      <c r="X42" s="243">
        <f t="shared" ref="X42:Y42" si="89">IF(O42&gt;0,O42-40,0)</f>
        <v>0</v>
      </c>
      <c r="Y42" s="243">
        <f t="shared" si="89"/>
        <v>0</v>
      </c>
      <c r="Z42" s="292">
        <f t="shared" si="10"/>
        <v>0</v>
      </c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1:40" ht="30" customHeight="1" x14ac:dyDescent="0.25">
      <c r="A43" s="288">
        <v>41</v>
      </c>
      <c r="B43" s="289" t="s">
        <v>333</v>
      </c>
      <c r="C43" s="288" t="s">
        <v>2949</v>
      </c>
      <c r="D43" s="290"/>
      <c r="E43" s="291">
        <v>2060.7999999999997</v>
      </c>
      <c r="F43" s="243" t="str">
        <f t="shared" si="1"/>
        <v>720</v>
      </c>
      <c r="G43" s="243" t="str">
        <f t="shared" si="2"/>
        <v>720х700</v>
      </c>
      <c r="H43" s="243" t="str">
        <f t="shared" si="3"/>
        <v>700</v>
      </c>
      <c r="I43" s="243" t="str">
        <f t="shared" si="4"/>
        <v>300</v>
      </c>
      <c r="J43" s="243"/>
      <c r="K43" s="243">
        <v>716</v>
      </c>
      <c r="L43" s="243">
        <v>346</v>
      </c>
      <c r="M43" s="243" t="str">
        <f t="shared" si="5"/>
        <v>716х346</v>
      </c>
      <c r="N43" s="243">
        <v>1</v>
      </c>
      <c r="O43" s="243">
        <v>0</v>
      </c>
      <c r="P43" s="243">
        <v>0</v>
      </c>
      <c r="Q43" s="243" t="str">
        <f t="shared" si="85"/>
        <v>0х0</v>
      </c>
      <c r="R43" s="243">
        <v>0</v>
      </c>
      <c r="S43" s="243">
        <v>2</v>
      </c>
      <c r="T43" s="243">
        <v>1</v>
      </c>
      <c r="U43" s="243">
        <f t="shared" ref="U43:V43" si="90">IF(K43&gt;0,K43-40,0)</f>
        <v>676</v>
      </c>
      <c r="V43" s="243">
        <f t="shared" si="90"/>
        <v>306</v>
      </c>
      <c r="W43" s="292">
        <f t="shared" si="8"/>
        <v>0.20685600000000001</v>
      </c>
      <c r="X43" s="243">
        <f t="shared" ref="X43:Y43" si="91">IF(O43&gt;0,O43-40,0)</f>
        <v>0</v>
      </c>
      <c r="Y43" s="243">
        <f t="shared" si="91"/>
        <v>0</v>
      </c>
      <c r="Z43" s="292">
        <f t="shared" si="10"/>
        <v>0</v>
      </c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1:40" ht="30" customHeight="1" x14ac:dyDescent="0.25">
      <c r="A44" s="288">
        <v>42</v>
      </c>
      <c r="B44" s="289" t="s">
        <v>337</v>
      </c>
      <c r="C44" s="288" t="s">
        <v>2950</v>
      </c>
      <c r="D44" s="290"/>
      <c r="E44" s="291">
        <v>2188.0666666666666</v>
      </c>
      <c r="F44" s="243" t="str">
        <f t="shared" si="1"/>
        <v>720</v>
      </c>
      <c r="G44" s="243" t="str">
        <f t="shared" si="2"/>
        <v>720х800</v>
      </c>
      <c r="H44" s="243" t="str">
        <f t="shared" si="3"/>
        <v>800</v>
      </c>
      <c r="I44" s="243" t="str">
        <f t="shared" si="4"/>
        <v>300</v>
      </c>
      <c r="J44" s="243"/>
      <c r="K44" s="243">
        <v>716</v>
      </c>
      <c r="L44" s="243">
        <v>446</v>
      </c>
      <c r="M44" s="243" t="str">
        <f t="shared" si="5"/>
        <v>716х446</v>
      </c>
      <c r="N44" s="243">
        <v>1</v>
      </c>
      <c r="O44" s="243">
        <v>0</v>
      </c>
      <c r="P44" s="243">
        <v>0</v>
      </c>
      <c r="Q44" s="243" t="str">
        <f t="shared" si="85"/>
        <v>0х0</v>
      </c>
      <c r="R44" s="243">
        <v>0</v>
      </c>
      <c r="S44" s="243">
        <v>2</v>
      </c>
      <c r="T44" s="243">
        <v>1</v>
      </c>
      <c r="U44" s="243">
        <f t="shared" ref="U44:V44" si="92">IF(K44&gt;0,K44-40,0)</f>
        <v>676</v>
      </c>
      <c r="V44" s="243">
        <f t="shared" si="92"/>
        <v>406</v>
      </c>
      <c r="W44" s="292">
        <f t="shared" si="8"/>
        <v>0.27445599999999998</v>
      </c>
      <c r="X44" s="243">
        <f t="shared" ref="X44:Y44" si="93">IF(O44&gt;0,O44-40,0)</f>
        <v>0</v>
      </c>
      <c r="Y44" s="243">
        <f t="shared" si="93"/>
        <v>0</v>
      </c>
      <c r="Z44" s="292">
        <f t="shared" si="10"/>
        <v>0</v>
      </c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  <row r="45" spans="1:40" ht="30" customHeight="1" x14ac:dyDescent="0.25">
      <c r="A45" s="288">
        <v>43</v>
      </c>
      <c r="B45" s="289" t="s">
        <v>341</v>
      </c>
      <c r="C45" s="288" t="s">
        <v>2948</v>
      </c>
      <c r="D45" s="290"/>
      <c r="E45" s="291">
        <v>1933.5333333333331</v>
      </c>
      <c r="F45" s="243" t="str">
        <f t="shared" si="1"/>
        <v>720</v>
      </c>
      <c r="G45" s="243" t="str">
        <f t="shared" si="2"/>
        <v>720х600</v>
      </c>
      <c r="H45" s="243" t="str">
        <f t="shared" si="3"/>
        <v>600</v>
      </c>
      <c r="I45" s="243" t="str">
        <f t="shared" si="4"/>
        <v>300</v>
      </c>
      <c r="J45" s="243"/>
      <c r="K45" s="243">
        <v>716</v>
      </c>
      <c r="L45" s="243">
        <v>246</v>
      </c>
      <c r="M45" s="243" t="str">
        <f t="shared" si="5"/>
        <v>716х246</v>
      </c>
      <c r="N45" s="243">
        <v>1</v>
      </c>
      <c r="O45" s="243">
        <v>0</v>
      </c>
      <c r="P45" s="243">
        <v>0</v>
      </c>
      <c r="Q45" s="243" t="str">
        <f t="shared" si="85"/>
        <v>0х0</v>
      </c>
      <c r="R45" s="243">
        <v>0</v>
      </c>
      <c r="S45" s="243">
        <v>2</v>
      </c>
      <c r="T45" s="243">
        <v>1</v>
      </c>
      <c r="U45" s="243">
        <f t="shared" ref="U45:V45" si="94">IF(K45&gt;0,K45-40,0)</f>
        <v>676</v>
      </c>
      <c r="V45" s="243">
        <f t="shared" si="94"/>
        <v>206</v>
      </c>
      <c r="W45" s="292">
        <f t="shared" si="8"/>
        <v>0.13925599999999999</v>
      </c>
      <c r="X45" s="243">
        <f t="shared" ref="X45:Y45" si="95">IF(O45&gt;0,O45-40,0)</f>
        <v>0</v>
      </c>
      <c r="Y45" s="243">
        <f t="shared" si="95"/>
        <v>0</v>
      </c>
      <c r="Z45" s="292">
        <f t="shared" si="10"/>
        <v>0</v>
      </c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</row>
    <row r="46" spans="1:40" ht="30" customHeight="1" x14ac:dyDescent="0.25">
      <c r="A46" s="288">
        <v>44</v>
      </c>
      <c r="B46" s="289" t="s">
        <v>345</v>
      </c>
      <c r="C46" s="288" t="s">
        <v>2949</v>
      </c>
      <c r="D46" s="290"/>
      <c r="E46" s="291">
        <v>2060.7999999999997</v>
      </c>
      <c r="F46" s="243" t="str">
        <f t="shared" si="1"/>
        <v>720</v>
      </c>
      <c r="G46" s="243" t="str">
        <f t="shared" si="2"/>
        <v>720х700</v>
      </c>
      <c r="H46" s="243" t="str">
        <f t="shared" si="3"/>
        <v>700</v>
      </c>
      <c r="I46" s="243" t="str">
        <f t="shared" si="4"/>
        <v>300</v>
      </c>
      <c r="J46" s="243"/>
      <c r="K46" s="243">
        <v>716</v>
      </c>
      <c r="L46" s="243">
        <v>346</v>
      </c>
      <c r="M46" s="243" t="str">
        <f t="shared" si="5"/>
        <v>716х346</v>
      </c>
      <c r="N46" s="243">
        <v>1</v>
      </c>
      <c r="O46" s="243">
        <v>0</v>
      </c>
      <c r="P46" s="243">
        <v>0</v>
      </c>
      <c r="Q46" s="243" t="str">
        <f t="shared" si="85"/>
        <v>0х0</v>
      </c>
      <c r="R46" s="243">
        <v>0</v>
      </c>
      <c r="S46" s="243">
        <v>2</v>
      </c>
      <c r="T46" s="243">
        <v>1</v>
      </c>
      <c r="U46" s="243">
        <f t="shared" ref="U46:V46" si="96">IF(K46&gt;0,K46-40,0)</f>
        <v>676</v>
      </c>
      <c r="V46" s="243">
        <f t="shared" si="96"/>
        <v>306</v>
      </c>
      <c r="W46" s="292">
        <f t="shared" si="8"/>
        <v>0.20685600000000001</v>
      </c>
      <c r="X46" s="243">
        <f t="shared" ref="X46:Y46" si="97">IF(O46&gt;0,O46-40,0)</f>
        <v>0</v>
      </c>
      <c r="Y46" s="243">
        <f t="shared" si="97"/>
        <v>0</v>
      </c>
      <c r="Z46" s="292">
        <f t="shared" si="10"/>
        <v>0</v>
      </c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</row>
    <row r="47" spans="1:40" ht="30" customHeight="1" x14ac:dyDescent="0.25">
      <c r="A47" s="288">
        <v>45</v>
      </c>
      <c r="B47" s="289" t="s">
        <v>349</v>
      </c>
      <c r="C47" s="288" t="s">
        <v>2950</v>
      </c>
      <c r="D47" s="290"/>
      <c r="E47" s="291">
        <v>2188.0666666666666</v>
      </c>
      <c r="F47" s="243" t="str">
        <f t="shared" si="1"/>
        <v>720</v>
      </c>
      <c r="G47" s="243" t="str">
        <f t="shared" si="2"/>
        <v>720х800</v>
      </c>
      <c r="H47" s="243" t="str">
        <f t="shared" si="3"/>
        <v>800</v>
      </c>
      <c r="I47" s="243" t="str">
        <f t="shared" si="4"/>
        <v>300</v>
      </c>
      <c r="J47" s="243"/>
      <c r="K47" s="243">
        <v>716</v>
      </c>
      <c r="L47" s="243">
        <v>446</v>
      </c>
      <c r="M47" s="243" t="str">
        <f t="shared" si="5"/>
        <v>716х446</v>
      </c>
      <c r="N47" s="243">
        <v>1</v>
      </c>
      <c r="O47" s="243">
        <v>0</v>
      </c>
      <c r="P47" s="243">
        <v>0</v>
      </c>
      <c r="Q47" s="243" t="str">
        <f t="shared" si="85"/>
        <v>0х0</v>
      </c>
      <c r="R47" s="243">
        <v>0</v>
      </c>
      <c r="S47" s="243">
        <v>2</v>
      </c>
      <c r="T47" s="243">
        <v>1</v>
      </c>
      <c r="U47" s="243">
        <f t="shared" ref="U47:V47" si="98">IF(K47&gt;0,K47-40,0)</f>
        <v>676</v>
      </c>
      <c r="V47" s="243">
        <f t="shared" si="98"/>
        <v>406</v>
      </c>
      <c r="W47" s="292">
        <f t="shared" si="8"/>
        <v>0.27445599999999998</v>
      </c>
      <c r="X47" s="243">
        <f t="shared" ref="X47:Y47" si="99">IF(O47&gt;0,O47-40,0)</f>
        <v>0</v>
      </c>
      <c r="Y47" s="243">
        <f t="shared" si="99"/>
        <v>0</v>
      </c>
      <c r="Z47" s="292">
        <f t="shared" si="10"/>
        <v>0</v>
      </c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</row>
    <row r="48" spans="1:40" ht="75" customHeight="1" x14ac:dyDescent="0.25">
      <c r="A48" s="288">
        <v>46</v>
      </c>
      <c r="B48" s="289" t="s">
        <v>353</v>
      </c>
      <c r="C48" s="288" t="s">
        <v>2944</v>
      </c>
      <c r="D48" s="290"/>
      <c r="E48" s="291">
        <v>1041.1333333333332</v>
      </c>
      <c r="F48" s="243" t="str">
        <f t="shared" si="1"/>
        <v>720</v>
      </c>
      <c r="G48" s="243" t="str">
        <f t="shared" si="2"/>
        <v>720х300</v>
      </c>
      <c r="H48" s="243" t="str">
        <f t="shared" si="3"/>
        <v>300</v>
      </c>
      <c r="I48" s="243" t="str">
        <f t="shared" si="4"/>
        <v>300</v>
      </c>
      <c r="J48" s="243"/>
      <c r="K48" s="243">
        <v>0</v>
      </c>
      <c r="L48" s="243">
        <v>0</v>
      </c>
      <c r="M48" s="243" t="str">
        <f t="shared" si="5"/>
        <v>0х0</v>
      </c>
      <c r="N48" s="243">
        <v>0</v>
      </c>
      <c r="O48" s="243">
        <v>0</v>
      </c>
      <c r="P48" s="243">
        <v>0</v>
      </c>
      <c r="Q48" s="243" t="str">
        <f t="shared" si="85"/>
        <v>0х0</v>
      </c>
      <c r="R48" s="243">
        <v>0</v>
      </c>
      <c r="S48" s="243">
        <v>0</v>
      </c>
      <c r="T48" s="243">
        <v>0</v>
      </c>
      <c r="U48" s="243">
        <f t="shared" ref="U48:V48" si="100">IF(K48&gt;0,K48-40,0)</f>
        <v>0</v>
      </c>
      <c r="V48" s="243">
        <f t="shared" si="100"/>
        <v>0</v>
      </c>
      <c r="W48" s="292">
        <f t="shared" si="8"/>
        <v>0</v>
      </c>
      <c r="X48" s="243">
        <f t="shared" ref="X48:Y48" si="101">IF(O48&gt;0,O48-40,0)</f>
        <v>0</v>
      </c>
      <c r="Y48" s="243">
        <f t="shared" si="101"/>
        <v>0</v>
      </c>
      <c r="Z48" s="292">
        <f t="shared" si="10"/>
        <v>0</v>
      </c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</row>
    <row r="49" spans="1:40" ht="19.5" customHeight="1" x14ac:dyDescent="0.25">
      <c r="A49" s="288">
        <v>47</v>
      </c>
      <c r="B49" s="289" t="s">
        <v>356</v>
      </c>
      <c r="C49" s="288" t="s">
        <v>2953</v>
      </c>
      <c r="D49" s="290"/>
      <c r="E49" s="291">
        <v>1177.5999999999999</v>
      </c>
      <c r="F49" s="243" t="str">
        <f t="shared" si="1"/>
        <v>900</v>
      </c>
      <c r="G49" s="243" t="str">
        <f t="shared" si="2"/>
        <v>900х150</v>
      </c>
      <c r="H49" s="243" t="str">
        <f t="shared" si="3"/>
        <v>150</v>
      </c>
      <c r="I49" s="243" t="str">
        <f t="shared" si="4"/>
        <v>300</v>
      </c>
      <c r="J49" s="243"/>
      <c r="K49" s="243">
        <v>0</v>
      </c>
      <c r="L49" s="243">
        <v>0</v>
      </c>
      <c r="M49" s="243" t="str">
        <f t="shared" si="5"/>
        <v>0х0</v>
      </c>
      <c r="N49" s="243">
        <v>0</v>
      </c>
      <c r="O49" s="243">
        <v>0</v>
      </c>
      <c r="P49" s="243">
        <v>0</v>
      </c>
      <c r="Q49" s="243" t="str">
        <f t="shared" si="85"/>
        <v>0х0</v>
      </c>
      <c r="R49" s="243">
        <v>0</v>
      </c>
      <c r="S49" s="243">
        <v>0</v>
      </c>
      <c r="T49" s="243">
        <v>0</v>
      </c>
      <c r="U49" s="243">
        <f t="shared" ref="U49:V49" si="102">IF(K49&gt;0,K49-40,0)</f>
        <v>0</v>
      </c>
      <c r="V49" s="243">
        <f t="shared" si="102"/>
        <v>0</v>
      </c>
      <c r="W49" s="292">
        <f t="shared" si="8"/>
        <v>0</v>
      </c>
      <c r="X49" s="243">
        <f t="shared" ref="X49:Y49" si="103">IF(O49&gt;0,O49-40,0)</f>
        <v>0</v>
      </c>
      <c r="Y49" s="243">
        <f t="shared" si="103"/>
        <v>0</v>
      </c>
      <c r="Z49" s="292">
        <f t="shared" si="10"/>
        <v>0</v>
      </c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1:40" ht="19.5" customHeight="1" x14ac:dyDescent="0.25">
      <c r="A50" s="288">
        <v>48</v>
      </c>
      <c r="B50" s="289" t="s">
        <v>359</v>
      </c>
      <c r="C50" s="288" t="s">
        <v>2953</v>
      </c>
      <c r="D50" s="290"/>
      <c r="E50" s="291">
        <v>1177.5999999999999</v>
      </c>
      <c r="F50" s="243" t="str">
        <f t="shared" si="1"/>
        <v>900</v>
      </c>
      <c r="G50" s="243" t="str">
        <f t="shared" si="2"/>
        <v>900х150</v>
      </c>
      <c r="H50" s="243" t="str">
        <f t="shared" si="3"/>
        <v>150</v>
      </c>
      <c r="I50" s="243" t="str">
        <f t="shared" si="4"/>
        <v>300</v>
      </c>
      <c r="J50" s="243"/>
      <c r="K50" s="243">
        <v>896</v>
      </c>
      <c r="L50" s="243">
        <v>146</v>
      </c>
      <c r="M50" s="243" t="str">
        <f t="shared" si="5"/>
        <v>896х146</v>
      </c>
      <c r="N50" s="243">
        <v>1</v>
      </c>
      <c r="O50" s="243">
        <v>0</v>
      </c>
      <c r="P50" s="243">
        <v>0</v>
      </c>
      <c r="Q50" s="243" t="str">
        <f t="shared" si="85"/>
        <v>0х0</v>
      </c>
      <c r="R50" s="243">
        <v>0</v>
      </c>
      <c r="S50" s="243">
        <v>2</v>
      </c>
      <c r="T50" s="243">
        <v>1</v>
      </c>
      <c r="U50" s="243">
        <f t="shared" ref="U50:V50" si="104">IF(K50&gt;0,K50-40,0)</f>
        <v>856</v>
      </c>
      <c r="V50" s="243">
        <f t="shared" si="104"/>
        <v>106</v>
      </c>
      <c r="W50" s="292">
        <f t="shared" si="8"/>
        <v>9.0735999999999997E-2</v>
      </c>
      <c r="X50" s="243">
        <f t="shared" ref="X50:Y50" si="105">IF(O50&gt;0,O50-40,0)</f>
        <v>0</v>
      </c>
      <c r="Y50" s="243">
        <f t="shared" si="105"/>
        <v>0</v>
      </c>
      <c r="Z50" s="292">
        <f t="shared" si="10"/>
        <v>0</v>
      </c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1:40" ht="19.5" customHeight="1" x14ac:dyDescent="0.25">
      <c r="A51" s="288">
        <v>49</v>
      </c>
      <c r="B51" s="289" t="s">
        <v>362</v>
      </c>
      <c r="C51" s="288" t="s">
        <v>2954</v>
      </c>
      <c r="D51" s="290"/>
      <c r="E51" s="291">
        <v>1292.5999999999999</v>
      </c>
      <c r="F51" s="243" t="str">
        <f t="shared" si="1"/>
        <v>900</v>
      </c>
      <c r="G51" s="243" t="str">
        <f t="shared" si="2"/>
        <v>900х200</v>
      </c>
      <c r="H51" s="243" t="str">
        <f t="shared" si="3"/>
        <v>200</v>
      </c>
      <c r="I51" s="243" t="str">
        <f t="shared" si="4"/>
        <v>300</v>
      </c>
      <c r="J51" s="243"/>
      <c r="K51" s="243">
        <v>0</v>
      </c>
      <c r="L51" s="243">
        <v>0</v>
      </c>
      <c r="M51" s="243" t="str">
        <f t="shared" si="5"/>
        <v>0х0</v>
      </c>
      <c r="N51" s="243">
        <v>0</v>
      </c>
      <c r="O51" s="243">
        <v>0</v>
      </c>
      <c r="P51" s="243">
        <v>0</v>
      </c>
      <c r="Q51" s="243" t="str">
        <f t="shared" si="85"/>
        <v>0х0</v>
      </c>
      <c r="R51" s="243">
        <v>0</v>
      </c>
      <c r="S51" s="243">
        <v>0</v>
      </c>
      <c r="T51" s="243">
        <v>0</v>
      </c>
      <c r="U51" s="243">
        <f t="shared" ref="U51:V51" si="106">IF(K51&gt;0,K51-40,0)</f>
        <v>0</v>
      </c>
      <c r="V51" s="243">
        <f t="shared" si="106"/>
        <v>0</v>
      </c>
      <c r="W51" s="292">
        <f t="shared" si="8"/>
        <v>0</v>
      </c>
      <c r="X51" s="243">
        <f t="shared" ref="X51:Y51" si="107">IF(O51&gt;0,O51-40,0)</f>
        <v>0</v>
      </c>
      <c r="Y51" s="243">
        <f t="shared" si="107"/>
        <v>0</v>
      </c>
      <c r="Z51" s="292">
        <f t="shared" si="10"/>
        <v>0</v>
      </c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</row>
    <row r="52" spans="1:40" ht="19.5" customHeight="1" x14ac:dyDescent="0.25">
      <c r="A52" s="288">
        <v>50</v>
      </c>
      <c r="B52" s="289" t="s">
        <v>365</v>
      </c>
      <c r="C52" s="288" t="s">
        <v>2954</v>
      </c>
      <c r="D52" s="290"/>
      <c r="E52" s="291">
        <v>1292.5999999999999</v>
      </c>
      <c r="F52" s="243" t="str">
        <f t="shared" si="1"/>
        <v>900</v>
      </c>
      <c r="G52" s="243" t="str">
        <f t="shared" si="2"/>
        <v>900х200</v>
      </c>
      <c r="H52" s="243" t="str">
        <f t="shared" si="3"/>
        <v>200</v>
      </c>
      <c r="I52" s="243" t="str">
        <f t="shared" si="4"/>
        <v>300</v>
      </c>
      <c r="J52" s="243"/>
      <c r="K52" s="243">
        <v>896</v>
      </c>
      <c r="L52" s="243">
        <v>196</v>
      </c>
      <c r="M52" s="243" t="str">
        <f t="shared" si="5"/>
        <v>896х196</v>
      </c>
      <c r="N52" s="243">
        <v>1</v>
      </c>
      <c r="O52" s="243">
        <v>0</v>
      </c>
      <c r="P52" s="243">
        <v>0</v>
      </c>
      <c r="Q52" s="243" t="str">
        <f t="shared" si="85"/>
        <v>0х0</v>
      </c>
      <c r="R52" s="243">
        <v>0</v>
      </c>
      <c r="S52" s="243">
        <v>2</v>
      </c>
      <c r="T52" s="243">
        <v>1</v>
      </c>
      <c r="U52" s="243">
        <f t="shared" ref="U52:V52" si="108">IF(K52&gt;0,K52-40,0)</f>
        <v>856</v>
      </c>
      <c r="V52" s="243">
        <f t="shared" si="108"/>
        <v>156</v>
      </c>
      <c r="W52" s="292">
        <f t="shared" si="8"/>
        <v>0.13353599999999999</v>
      </c>
      <c r="X52" s="243">
        <f t="shared" ref="X52:Y52" si="109">IF(O52&gt;0,O52-40,0)</f>
        <v>0</v>
      </c>
      <c r="Y52" s="243">
        <f t="shared" si="109"/>
        <v>0</v>
      </c>
      <c r="Z52" s="292">
        <f t="shared" si="10"/>
        <v>0</v>
      </c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</row>
    <row r="53" spans="1:40" ht="19.5" customHeight="1" x14ac:dyDescent="0.25">
      <c r="A53" s="288">
        <v>51</v>
      </c>
      <c r="B53" s="289" t="s">
        <v>368</v>
      </c>
      <c r="C53" s="288" t="s">
        <v>2955</v>
      </c>
      <c r="D53" s="290"/>
      <c r="E53" s="291">
        <v>1372.3333333333333</v>
      </c>
      <c r="F53" s="243" t="str">
        <f t="shared" si="1"/>
        <v>900</v>
      </c>
      <c r="G53" s="243" t="str">
        <f t="shared" si="2"/>
        <v>900х250</v>
      </c>
      <c r="H53" s="243" t="str">
        <f t="shared" si="3"/>
        <v>250</v>
      </c>
      <c r="I53" s="243" t="str">
        <f t="shared" si="4"/>
        <v>300</v>
      </c>
      <c r="J53" s="243"/>
      <c r="K53" s="243">
        <v>0</v>
      </c>
      <c r="L53" s="243">
        <v>0</v>
      </c>
      <c r="M53" s="243" t="str">
        <f t="shared" si="5"/>
        <v>0х0</v>
      </c>
      <c r="N53" s="243">
        <v>0</v>
      </c>
      <c r="O53" s="243">
        <v>0</v>
      </c>
      <c r="P53" s="243">
        <v>0</v>
      </c>
      <c r="Q53" s="243" t="str">
        <f t="shared" si="85"/>
        <v>0х0</v>
      </c>
      <c r="R53" s="243">
        <v>0</v>
      </c>
      <c r="S53" s="243">
        <v>0</v>
      </c>
      <c r="T53" s="243">
        <v>0</v>
      </c>
      <c r="U53" s="243">
        <f t="shared" ref="U53:V53" si="110">IF(K53&gt;0,K53-40,0)</f>
        <v>0</v>
      </c>
      <c r="V53" s="243">
        <f t="shared" si="110"/>
        <v>0</v>
      </c>
      <c r="W53" s="292">
        <f t="shared" si="8"/>
        <v>0</v>
      </c>
      <c r="X53" s="243">
        <f t="shared" ref="X53:Y53" si="111">IF(O53&gt;0,O53-40,0)</f>
        <v>0</v>
      </c>
      <c r="Y53" s="243">
        <f t="shared" si="111"/>
        <v>0</v>
      </c>
      <c r="Z53" s="292">
        <f t="shared" si="10"/>
        <v>0</v>
      </c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</row>
    <row r="54" spans="1:40" ht="19.5" customHeight="1" x14ac:dyDescent="0.25">
      <c r="A54" s="288">
        <v>52</v>
      </c>
      <c r="B54" s="289" t="s">
        <v>371</v>
      </c>
      <c r="C54" s="288" t="s">
        <v>2955</v>
      </c>
      <c r="D54" s="290"/>
      <c r="E54" s="291">
        <v>1372.3333333333333</v>
      </c>
      <c r="F54" s="243" t="str">
        <f t="shared" si="1"/>
        <v>900</v>
      </c>
      <c r="G54" s="243" t="str">
        <f t="shared" si="2"/>
        <v>900х250</v>
      </c>
      <c r="H54" s="243" t="str">
        <f t="shared" si="3"/>
        <v>250</v>
      </c>
      <c r="I54" s="243" t="str">
        <f t="shared" si="4"/>
        <v>300</v>
      </c>
      <c r="J54" s="243"/>
      <c r="K54" s="243">
        <v>896</v>
      </c>
      <c r="L54" s="243">
        <v>246</v>
      </c>
      <c r="M54" s="243" t="str">
        <f t="shared" si="5"/>
        <v>896х246</v>
      </c>
      <c r="N54" s="243">
        <v>1</v>
      </c>
      <c r="O54" s="243">
        <v>0</v>
      </c>
      <c r="P54" s="243">
        <v>0</v>
      </c>
      <c r="Q54" s="243" t="str">
        <f t="shared" si="85"/>
        <v>0х0</v>
      </c>
      <c r="R54" s="243">
        <v>0</v>
      </c>
      <c r="S54" s="243">
        <v>2</v>
      </c>
      <c r="T54" s="243">
        <v>1</v>
      </c>
      <c r="U54" s="243">
        <f t="shared" ref="U54:V54" si="112">IF(K54&gt;0,K54-40,0)</f>
        <v>856</v>
      </c>
      <c r="V54" s="243">
        <f t="shared" si="112"/>
        <v>206</v>
      </c>
      <c r="W54" s="292">
        <f t="shared" si="8"/>
        <v>0.17633599999999999</v>
      </c>
      <c r="X54" s="243">
        <f t="shared" ref="X54:Y54" si="113">IF(O54&gt;0,O54-40,0)</f>
        <v>0</v>
      </c>
      <c r="Y54" s="243">
        <f t="shared" si="113"/>
        <v>0</v>
      </c>
      <c r="Z54" s="292">
        <f t="shared" si="10"/>
        <v>0</v>
      </c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1:40" ht="19.5" customHeight="1" x14ac:dyDescent="0.25">
      <c r="A55" s="288">
        <v>53</v>
      </c>
      <c r="B55" s="289" t="s">
        <v>374</v>
      </c>
      <c r="C55" s="288" t="s">
        <v>2956</v>
      </c>
      <c r="D55" s="290"/>
      <c r="E55" s="291">
        <v>1507.2666666666664</v>
      </c>
      <c r="F55" s="243" t="str">
        <f t="shared" si="1"/>
        <v>900</v>
      </c>
      <c r="G55" s="243" t="str">
        <f t="shared" si="2"/>
        <v>900х300</v>
      </c>
      <c r="H55" s="243" t="str">
        <f t="shared" si="3"/>
        <v>300</v>
      </c>
      <c r="I55" s="243" t="str">
        <f t="shared" si="4"/>
        <v>300</v>
      </c>
      <c r="J55" s="243"/>
      <c r="K55" s="243">
        <v>0</v>
      </c>
      <c r="L55" s="243">
        <v>0</v>
      </c>
      <c r="M55" s="243" t="str">
        <f t="shared" si="5"/>
        <v>0х0</v>
      </c>
      <c r="N55" s="243">
        <v>0</v>
      </c>
      <c r="O55" s="243">
        <v>0</v>
      </c>
      <c r="P55" s="243">
        <v>0</v>
      </c>
      <c r="Q55" s="243" t="str">
        <f t="shared" si="85"/>
        <v>0х0</v>
      </c>
      <c r="R55" s="243">
        <v>0</v>
      </c>
      <c r="S55" s="243">
        <v>0</v>
      </c>
      <c r="T55" s="243">
        <v>0</v>
      </c>
      <c r="U55" s="243">
        <f t="shared" ref="U55:V55" si="114">IF(K55&gt;0,K55-40,0)</f>
        <v>0</v>
      </c>
      <c r="V55" s="243">
        <f t="shared" si="114"/>
        <v>0</v>
      </c>
      <c r="W55" s="292">
        <f t="shared" si="8"/>
        <v>0</v>
      </c>
      <c r="X55" s="243">
        <f t="shared" ref="X55:Y55" si="115">IF(O55&gt;0,O55-40,0)</f>
        <v>0</v>
      </c>
      <c r="Y55" s="243">
        <f t="shared" si="115"/>
        <v>0</v>
      </c>
      <c r="Z55" s="292">
        <f t="shared" si="10"/>
        <v>0</v>
      </c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1:40" ht="19.5" customHeight="1" x14ac:dyDescent="0.25">
      <c r="A56" s="288">
        <v>54</v>
      </c>
      <c r="B56" s="289" t="s">
        <v>377</v>
      </c>
      <c r="C56" s="288" t="s">
        <v>2956</v>
      </c>
      <c r="D56" s="290"/>
      <c r="E56" s="291">
        <v>1507.2666666666664</v>
      </c>
      <c r="F56" s="243" t="str">
        <f t="shared" si="1"/>
        <v>900</v>
      </c>
      <c r="G56" s="243" t="str">
        <f t="shared" si="2"/>
        <v>900х300</v>
      </c>
      <c r="H56" s="243" t="str">
        <f t="shared" si="3"/>
        <v>300</v>
      </c>
      <c r="I56" s="243" t="str">
        <f t="shared" si="4"/>
        <v>300</v>
      </c>
      <c r="J56" s="243"/>
      <c r="K56" s="243">
        <v>896</v>
      </c>
      <c r="L56" s="243">
        <v>296</v>
      </c>
      <c r="M56" s="243" t="str">
        <f t="shared" si="5"/>
        <v>896х296</v>
      </c>
      <c r="N56" s="243">
        <v>1</v>
      </c>
      <c r="O56" s="243">
        <v>0</v>
      </c>
      <c r="P56" s="243">
        <v>0</v>
      </c>
      <c r="Q56" s="243" t="str">
        <f t="shared" si="85"/>
        <v>0х0</v>
      </c>
      <c r="R56" s="243">
        <v>0</v>
      </c>
      <c r="S56" s="243">
        <v>2</v>
      </c>
      <c r="T56" s="243">
        <v>1</v>
      </c>
      <c r="U56" s="243">
        <f t="shared" ref="U56:V56" si="116">IF(K56&gt;0,K56-40,0)</f>
        <v>856</v>
      </c>
      <c r="V56" s="243">
        <f t="shared" si="116"/>
        <v>256</v>
      </c>
      <c r="W56" s="292">
        <f t="shared" si="8"/>
        <v>0.219136</v>
      </c>
      <c r="X56" s="243">
        <f t="shared" ref="X56:Y56" si="117">IF(O56&gt;0,O56-40,0)</f>
        <v>0</v>
      </c>
      <c r="Y56" s="243">
        <f t="shared" si="117"/>
        <v>0</v>
      </c>
      <c r="Z56" s="292">
        <f t="shared" si="10"/>
        <v>0</v>
      </c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1:40" ht="19.5" customHeight="1" x14ac:dyDescent="0.25">
      <c r="A57" s="288">
        <v>55</v>
      </c>
      <c r="B57" s="289" t="s">
        <v>380</v>
      </c>
      <c r="C57" s="288" t="s">
        <v>2957</v>
      </c>
      <c r="D57" s="290"/>
      <c r="E57" s="291">
        <v>1683.5999999999997</v>
      </c>
      <c r="F57" s="243" t="str">
        <f t="shared" si="1"/>
        <v>900</v>
      </c>
      <c r="G57" s="243" t="str">
        <f t="shared" si="2"/>
        <v>900х400</v>
      </c>
      <c r="H57" s="243" t="str">
        <f t="shared" si="3"/>
        <v>400</v>
      </c>
      <c r="I57" s="243" t="str">
        <f t="shared" si="4"/>
        <v>300</v>
      </c>
      <c r="J57" s="243"/>
      <c r="K57" s="243">
        <v>0</v>
      </c>
      <c r="L57" s="243">
        <v>0</v>
      </c>
      <c r="M57" s="243" t="str">
        <f t="shared" si="5"/>
        <v>0х0</v>
      </c>
      <c r="N57" s="243">
        <v>0</v>
      </c>
      <c r="O57" s="243">
        <v>0</v>
      </c>
      <c r="P57" s="243">
        <v>0</v>
      </c>
      <c r="Q57" s="243" t="str">
        <f t="shared" si="85"/>
        <v>0х0</v>
      </c>
      <c r="R57" s="243">
        <v>0</v>
      </c>
      <c r="S57" s="243">
        <v>0</v>
      </c>
      <c r="T57" s="243">
        <v>0</v>
      </c>
      <c r="U57" s="243">
        <f t="shared" ref="U57:V57" si="118">IF(K57&gt;0,K57-40,0)</f>
        <v>0</v>
      </c>
      <c r="V57" s="243">
        <f t="shared" si="118"/>
        <v>0</v>
      </c>
      <c r="W57" s="292">
        <f t="shared" si="8"/>
        <v>0</v>
      </c>
      <c r="X57" s="243">
        <f t="shared" ref="X57:Y57" si="119">IF(O57&gt;0,O57-40,0)</f>
        <v>0</v>
      </c>
      <c r="Y57" s="243">
        <f t="shared" si="119"/>
        <v>0</v>
      </c>
      <c r="Z57" s="292">
        <f t="shared" si="10"/>
        <v>0</v>
      </c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1:40" ht="19.5" customHeight="1" x14ac:dyDescent="0.25">
      <c r="A58" s="288">
        <v>56</v>
      </c>
      <c r="B58" s="289" t="s">
        <v>383</v>
      </c>
      <c r="C58" s="288" t="s">
        <v>2957</v>
      </c>
      <c r="D58" s="290"/>
      <c r="E58" s="291">
        <v>1683.5999999999997</v>
      </c>
      <c r="F58" s="243" t="str">
        <f t="shared" si="1"/>
        <v>900</v>
      </c>
      <c r="G58" s="243" t="str">
        <f t="shared" si="2"/>
        <v>900х400</v>
      </c>
      <c r="H58" s="243" t="str">
        <f t="shared" si="3"/>
        <v>400</v>
      </c>
      <c r="I58" s="243" t="str">
        <f t="shared" si="4"/>
        <v>300</v>
      </c>
      <c r="J58" s="243"/>
      <c r="K58" s="243">
        <v>896</v>
      </c>
      <c r="L58" s="243">
        <v>396</v>
      </c>
      <c r="M58" s="243" t="str">
        <f t="shared" si="5"/>
        <v>896х396</v>
      </c>
      <c r="N58" s="243">
        <v>1</v>
      </c>
      <c r="O58" s="243">
        <v>0</v>
      </c>
      <c r="P58" s="243">
        <v>0</v>
      </c>
      <c r="Q58" s="243" t="str">
        <f t="shared" si="85"/>
        <v>0х0</v>
      </c>
      <c r="R58" s="243">
        <v>0</v>
      </c>
      <c r="S58" s="243">
        <v>2</v>
      </c>
      <c r="T58" s="243">
        <v>1</v>
      </c>
      <c r="U58" s="243">
        <f t="shared" ref="U58:V58" si="120">IF(K58&gt;0,K58-40,0)</f>
        <v>856</v>
      </c>
      <c r="V58" s="243">
        <f t="shared" si="120"/>
        <v>356</v>
      </c>
      <c r="W58" s="292">
        <f t="shared" si="8"/>
        <v>0.30473600000000001</v>
      </c>
      <c r="X58" s="243">
        <f t="shared" ref="X58:Y58" si="121">IF(O58&gt;0,O58-40,0)</f>
        <v>0</v>
      </c>
      <c r="Y58" s="243">
        <f t="shared" si="121"/>
        <v>0</v>
      </c>
      <c r="Z58" s="292">
        <f t="shared" si="10"/>
        <v>0</v>
      </c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</row>
    <row r="59" spans="1:40" ht="19.5" customHeight="1" x14ac:dyDescent="0.25">
      <c r="A59" s="288">
        <v>57</v>
      </c>
      <c r="B59" s="289" t="s">
        <v>386</v>
      </c>
      <c r="C59" s="288" t="s">
        <v>2958</v>
      </c>
      <c r="D59" s="290"/>
      <c r="E59" s="291">
        <v>1763.3333333333333</v>
      </c>
      <c r="F59" s="243" t="str">
        <f t="shared" si="1"/>
        <v>900</v>
      </c>
      <c r="G59" s="243" t="str">
        <f t="shared" si="2"/>
        <v>900х450</v>
      </c>
      <c r="H59" s="243" t="str">
        <f t="shared" si="3"/>
        <v>450</v>
      </c>
      <c r="I59" s="243" t="str">
        <f t="shared" si="4"/>
        <v>300</v>
      </c>
      <c r="J59" s="243"/>
      <c r="K59" s="243">
        <v>0</v>
      </c>
      <c r="L59" s="243">
        <v>0</v>
      </c>
      <c r="M59" s="243" t="str">
        <f t="shared" si="5"/>
        <v>0х0</v>
      </c>
      <c r="N59" s="243">
        <v>0</v>
      </c>
      <c r="O59" s="243">
        <v>0</v>
      </c>
      <c r="P59" s="243">
        <v>0</v>
      </c>
      <c r="Q59" s="243" t="str">
        <f t="shared" si="85"/>
        <v>0х0</v>
      </c>
      <c r="R59" s="243">
        <v>0</v>
      </c>
      <c r="S59" s="243">
        <v>0</v>
      </c>
      <c r="T59" s="243">
        <v>0</v>
      </c>
      <c r="U59" s="243">
        <f t="shared" ref="U59:V59" si="122">IF(K59&gt;0,K59-40,0)</f>
        <v>0</v>
      </c>
      <c r="V59" s="243">
        <f t="shared" si="122"/>
        <v>0</v>
      </c>
      <c r="W59" s="292">
        <f t="shared" si="8"/>
        <v>0</v>
      </c>
      <c r="X59" s="243">
        <f t="shared" ref="X59:Y59" si="123">IF(O59&gt;0,O59-40,0)</f>
        <v>0</v>
      </c>
      <c r="Y59" s="243">
        <f t="shared" si="123"/>
        <v>0</v>
      </c>
      <c r="Z59" s="292">
        <f t="shared" si="10"/>
        <v>0</v>
      </c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</row>
    <row r="60" spans="1:40" ht="19.5" customHeight="1" x14ac:dyDescent="0.25">
      <c r="A60" s="288">
        <v>58</v>
      </c>
      <c r="B60" s="289" t="s">
        <v>387</v>
      </c>
      <c r="C60" s="288" t="s">
        <v>2958</v>
      </c>
      <c r="D60" s="290"/>
      <c r="E60" s="291">
        <v>1763.3333333333333</v>
      </c>
      <c r="F60" s="243" t="str">
        <f t="shared" si="1"/>
        <v>900</v>
      </c>
      <c r="G60" s="243" t="str">
        <f t="shared" si="2"/>
        <v>900х450</v>
      </c>
      <c r="H60" s="243" t="str">
        <f t="shared" si="3"/>
        <v>450</v>
      </c>
      <c r="I60" s="243" t="str">
        <f t="shared" si="4"/>
        <v>300</v>
      </c>
      <c r="J60" s="243"/>
      <c r="K60" s="243">
        <v>896</v>
      </c>
      <c r="L60" s="243">
        <v>446</v>
      </c>
      <c r="M60" s="243" t="str">
        <f t="shared" si="5"/>
        <v>896х446</v>
      </c>
      <c r="N60" s="243">
        <v>1</v>
      </c>
      <c r="O60" s="243">
        <v>0</v>
      </c>
      <c r="P60" s="243">
        <v>0</v>
      </c>
      <c r="Q60" s="243" t="str">
        <f t="shared" si="85"/>
        <v>0х0</v>
      </c>
      <c r="R60" s="243">
        <v>0</v>
      </c>
      <c r="S60" s="243">
        <v>2</v>
      </c>
      <c r="T60" s="243">
        <v>1</v>
      </c>
      <c r="U60" s="243">
        <f t="shared" ref="U60:V60" si="124">IF(K60&gt;0,K60-40,0)</f>
        <v>856</v>
      </c>
      <c r="V60" s="243">
        <f t="shared" si="124"/>
        <v>406</v>
      </c>
      <c r="W60" s="292">
        <f t="shared" si="8"/>
        <v>0.34753600000000001</v>
      </c>
      <c r="X60" s="243">
        <f t="shared" ref="X60:Y60" si="125">IF(O60&gt;0,O60-40,0)</f>
        <v>0</v>
      </c>
      <c r="Y60" s="243">
        <f t="shared" si="125"/>
        <v>0</v>
      </c>
      <c r="Z60" s="292">
        <f t="shared" si="10"/>
        <v>0</v>
      </c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</row>
    <row r="61" spans="1:40" ht="19.5" customHeight="1" x14ac:dyDescent="0.25">
      <c r="A61" s="288">
        <v>59</v>
      </c>
      <c r="B61" s="289" t="s">
        <v>390</v>
      </c>
      <c r="C61" s="288" t="s">
        <v>2959</v>
      </c>
      <c r="D61" s="290"/>
      <c r="E61" s="291">
        <v>1863</v>
      </c>
      <c r="F61" s="243" t="str">
        <f t="shared" si="1"/>
        <v>900</v>
      </c>
      <c r="G61" s="243" t="str">
        <f t="shared" si="2"/>
        <v>900х500</v>
      </c>
      <c r="H61" s="243" t="str">
        <f t="shared" si="3"/>
        <v>500</v>
      </c>
      <c r="I61" s="243" t="str">
        <f t="shared" si="4"/>
        <v>300</v>
      </c>
      <c r="J61" s="243"/>
      <c r="K61" s="243">
        <v>0</v>
      </c>
      <c r="L61" s="243">
        <v>0</v>
      </c>
      <c r="M61" s="243" t="str">
        <f t="shared" si="5"/>
        <v>0х0</v>
      </c>
      <c r="N61" s="243">
        <v>0</v>
      </c>
      <c r="O61" s="243">
        <v>0</v>
      </c>
      <c r="P61" s="243">
        <v>0</v>
      </c>
      <c r="Q61" s="243" t="str">
        <f t="shared" si="85"/>
        <v>0х0</v>
      </c>
      <c r="R61" s="243">
        <v>0</v>
      </c>
      <c r="S61" s="243">
        <v>0</v>
      </c>
      <c r="T61" s="243">
        <v>0</v>
      </c>
      <c r="U61" s="243">
        <f t="shared" ref="U61:V61" si="126">IF(K61&gt;0,K61-40,0)</f>
        <v>0</v>
      </c>
      <c r="V61" s="243">
        <f t="shared" si="126"/>
        <v>0</v>
      </c>
      <c r="W61" s="292">
        <f t="shared" si="8"/>
        <v>0</v>
      </c>
      <c r="X61" s="243">
        <f t="shared" ref="X61:Y61" si="127">IF(O61&gt;0,O61-40,0)</f>
        <v>0</v>
      </c>
      <c r="Y61" s="243">
        <f t="shared" si="127"/>
        <v>0</v>
      </c>
      <c r="Z61" s="292">
        <f t="shared" si="10"/>
        <v>0</v>
      </c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</row>
    <row r="62" spans="1:40" ht="19.5" customHeight="1" x14ac:dyDescent="0.25">
      <c r="A62" s="288">
        <v>60</v>
      </c>
      <c r="B62" s="289" t="s">
        <v>393</v>
      </c>
      <c r="C62" s="288" t="s">
        <v>2959</v>
      </c>
      <c r="D62" s="290"/>
      <c r="E62" s="291">
        <v>1863</v>
      </c>
      <c r="F62" s="243" t="str">
        <f t="shared" si="1"/>
        <v>900</v>
      </c>
      <c r="G62" s="243" t="str">
        <f t="shared" si="2"/>
        <v>900х500</v>
      </c>
      <c r="H62" s="243" t="str">
        <f t="shared" si="3"/>
        <v>500</v>
      </c>
      <c r="I62" s="243" t="str">
        <f t="shared" si="4"/>
        <v>300</v>
      </c>
      <c r="J62" s="243"/>
      <c r="K62" s="243">
        <v>896</v>
      </c>
      <c r="L62" s="243">
        <v>496</v>
      </c>
      <c r="M62" s="243" t="str">
        <f t="shared" si="5"/>
        <v>896х496</v>
      </c>
      <c r="N62" s="243">
        <v>1</v>
      </c>
      <c r="O62" s="243">
        <v>0</v>
      </c>
      <c r="P62" s="243">
        <v>0</v>
      </c>
      <c r="Q62" s="243" t="str">
        <f t="shared" si="85"/>
        <v>0х0</v>
      </c>
      <c r="R62" s="243">
        <v>0</v>
      </c>
      <c r="S62" s="243">
        <v>2</v>
      </c>
      <c r="T62" s="243">
        <v>1</v>
      </c>
      <c r="U62" s="243">
        <f t="shared" ref="U62:V62" si="128">IF(K62&gt;0,K62-40,0)</f>
        <v>856</v>
      </c>
      <c r="V62" s="243">
        <f t="shared" si="128"/>
        <v>456</v>
      </c>
      <c r="W62" s="292">
        <f t="shared" si="8"/>
        <v>0.39033600000000002</v>
      </c>
      <c r="X62" s="243">
        <f t="shared" ref="X62:Y62" si="129">IF(O62&gt;0,O62-40,0)</f>
        <v>0</v>
      </c>
      <c r="Y62" s="243">
        <f t="shared" si="129"/>
        <v>0</v>
      </c>
      <c r="Z62" s="292">
        <f t="shared" si="10"/>
        <v>0</v>
      </c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</row>
    <row r="63" spans="1:40" ht="19.5" customHeight="1" x14ac:dyDescent="0.25">
      <c r="A63" s="288">
        <v>61</v>
      </c>
      <c r="B63" s="289" t="s">
        <v>396</v>
      </c>
      <c r="C63" s="288" t="s">
        <v>2959</v>
      </c>
      <c r="D63" s="290"/>
      <c r="E63" s="291">
        <v>1863</v>
      </c>
      <c r="F63" s="243" t="str">
        <f t="shared" si="1"/>
        <v>900</v>
      </c>
      <c r="G63" s="243" t="str">
        <f t="shared" si="2"/>
        <v>900х500</v>
      </c>
      <c r="H63" s="243" t="str">
        <f t="shared" si="3"/>
        <v>500</v>
      </c>
      <c r="I63" s="243" t="str">
        <f t="shared" si="4"/>
        <v>300</v>
      </c>
      <c r="J63" s="243"/>
      <c r="K63" s="243">
        <v>896</v>
      </c>
      <c r="L63" s="243">
        <v>246</v>
      </c>
      <c r="M63" s="243" t="str">
        <f t="shared" si="5"/>
        <v>896х246</v>
      </c>
      <c r="N63" s="243">
        <v>2</v>
      </c>
      <c r="O63" s="243">
        <v>0</v>
      </c>
      <c r="P63" s="243">
        <v>0</v>
      </c>
      <c r="Q63" s="243" t="str">
        <f t="shared" si="85"/>
        <v>0х0</v>
      </c>
      <c r="R63" s="243">
        <v>0</v>
      </c>
      <c r="S63" s="243">
        <v>4</v>
      </c>
      <c r="T63" s="243">
        <v>2</v>
      </c>
      <c r="U63" s="243">
        <f t="shared" ref="U63:V63" si="130">IF(K63&gt;0,K63-40,0)</f>
        <v>856</v>
      </c>
      <c r="V63" s="243">
        <f t="shared" si="130"/>
        <v>206</v>
      </c>
      <c r="W63" s="292">
        <f t="shared" si="8"/>
        <v>0.17633599999999999</v>
      </c>
      <c r="X63" s="243">
        <f t="shared" ref="X63:Y63" si="131">IF(O63&gt;0,O63-40,0)</f>
        <v>0</v>
      </c>
      <c r="Y63" s="243">
        <f t="shared" si="131"/>
        <v>0</v>
      </c>
      <c r="Z63" s="292">
        <f t="shared" si="10"/>
        <v>0</v>
      </c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</row>
    <row r="64" spans="1:40" ht="19.5" customHeight="1" x14ac:dyDescent="0.25">
      <c r="A64" s="288">
        <v>62</v>
      </c>
      <c r="B64" s="289" t="s">
        <v>399</v>
      </c>
      <c r="C64" s="288" t="s">
        <v>2960</v>
      </c>
      <c r="D64" s="290"/>
      <c r="E64" s="291">
        <v>2048.5333333333333</v>
      </c>
      <c r="F64" s="243" t="str">
        <f t="shared" si="1"/>
        <v>900</v>
      </c>
      <c r="G64" s="243" t="str">
        <f t="shared" si="2"/>
        <v>900х600</v>
      </c>
      <c r="H64" s="243" t="str">
        <f t="shared" si="3"/>
        <v>600</v>
      </c>
      <c r="I64" s="243" t="str">
        <f t="shared" si="4"/>
        <v>300</v>
      </c>
      <c r="J64" s="243"/>
      <c r="K64" s="243">
        <v>0</v>
      </c>
      <c r="L64" s="243">
        <v>0</v>
      </c>
      <c r="M64" s="243" t="str">
        <f t="shared" si="5"/>
        <v>0х0</v>
      </c>
      <c r="N64" s="243">
        <v>0</v>
      </c>
      <c r="O64" s="243">
        <v>0</v>
      </c>
      <c r="P64" s="243">
        <v>0</v>
      </c>
      <c r="Q64" s="243" t="str">
        <f t="shared" si="85"/>
        <v>0х0</v>
      </c>
      <c r="R64" s="243">
        <v>0</v>
      </c>
      <c r="S64" s="243">
        <v>0</v>
      </c>
      <c r="T64" s="243">
        <v>0</v>
      </c>
      <c r="U64" s="243">
        <f t="shared" ref="U64:V64" si="132">IF(K64&gt;0,K64-40,0)</f>
        <v>0</v>
      </c>
      <c r="V64" s="243">
        <f t="shared" si="132"/>
        <v>0</v>
      </c>
      <c r="W64" s="292">
        <f t="shared" si="8"/>
        <v>0</v>
      </c>
      <c r="X64" s="243">
        <f t="shared" ref="X64:Y64" si="133">IF(O64&gt;0,O64-40,0)</f>
        <v>0</v>
      </c>
      <c r="Y64" s="243">
        <f t="shared" si="133"/>
        <v>0</v>
      </c>
      <c r="Z64" s="292">
        <f t="shared" si="10"/>
        <v>0</v>
      </c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ht="19.5" customHeight="1" x14ac:dyDescent="0.25">
      <c r="A65" s="288">
        <v>63</v>
      </c>
      <c r="B65" s="289" t="s">
        <v>402</v>
      </c>
      <c r="C65" s="288" t="s">
        <v>2960</v>
      </c>
      <c r="D65" s="290"/>
      <c r="E65" s="291">
        <v>2048.5333333333333</v>
      </c>
      <c r="F65" s="243" t="str">
        <f t="shared" si="1"/>
        <v>900</v>
      </c>
      <c r="G65" s="243" t="str">
        <f t="shared" si="2"/>
        <v>900х600</v>
      </c>
      <c r="H65" s="243" t="str">
        <f t="shared" si="3"/>
        <v>600</v>
      </c>
      <c r="I65" s="243" t="str">
        <f t="shared" si="4"/>
        <v>300</v>
      </c>
      <c r="J65" s="243"/>
      <c r="K65" s="243">
        <v>896</v>
      </c>
      <c r="L65" s="243">
        <v>596</v>
      </c>
      <c r="M65" s="243" t="str">
        <f t="shared" si="5"/>
        <v>896х596</v>
      </c>
      <c r="N65" s="243">
        <v>1</v>
      </c>
      <c r="O65" s="243">
        <v>0</v>
      </c>
      <c r="P65" s="243">
        <v>0</v>
      </c>
      <c r="Q65" s="243" t="str">
        <f t="shared" si="85"/>
        <v>0х0</v>
      </c>
      <c r="R65" s="243">
        <v>0</v>
      </c>
      <c r="S65" s="243">
        <v>2</v>
      </c>
      <c r="T65" s="243">
        <v>1</v>
      </c>
      <c r="U65" s="243">
        <f t="shared" ref="U65:V65" si="134">IF(K65&gt;0,K65-40,0)</f>
        <v>856</v>
      </c>
      <c r="V65" s="243">
        <f t="shared" si="134"/>
        <v>556</v>
      </c>
      <c r="W65" s="292">
        <f t="shared" si="8"/>
        <v>0.47593600000000003</v>
      </c>
      <c r="X65" s="243">
        <f t="shared" ref="X65:Y65" si="135">IF(O65&gt;0,O65-40,0)</f>
        <v>0</v>
      </c>
      <c r="Y65" s="243">
        <f t="shared" si="135"/>
        <v>0</v>
      </c>
      <c r="Z65" s="292">
        <f t="shared" si="10"/>
        <v>0</v>
      </c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ht="19.5" customHeight="1" x14ac:dyDescent="0.25">
      <c r="A66" s="288">
        <v>64</v>
      </c>
      <c r="B66" s="289" t="s">
        <v>404</v>
      </c>
      <c r="C66" s="288" t="s">
        <v>2960</v>
      </c>
      <c r="D66" s="290"/>
      <c r="E66" s="291">
        <v>2048.5333333333333</v>
      </c>
      <c r="F66" s="243" t="str">
        <f t="shared" si="1"/>
        <v>900</v>
      </c>
      <c r="G66" s="243" t="str">
        <f t="shared" si="2"/>
        <v>900х600</v>
      </c>
      <c r="H66" s="243" t="str">
        <f t="shared" si="3"/>
        <v>600</v>
      </c>
      <c r="I66" s="243" t="str">
        <f t="shared" si="4"/>
        <v>300</v>
      </c>
      <c r="J66" s="243"/>
      <c r="K66" s="243">
        <v>896</v>
      </c>
      <c r="L66" s="243">
        <v>296</v>
      </c>
      <c r="M66" s="243" t="str">
        <f t="shared" si="5"/>
        <v>896х296</v>
      </c>
      <c r="N66" s="243">
        <v>2</v>
      </c>
      <c r="O66" s="243">
        <v>0</v>
      </c>
      <c r="P66" s="243">
        <v>0</v>
      </c>
      <c r="Q66" s="243" t="str">
        <f t="shared" si="85"/>
        <v>0х0</v>
      </c>
      <c r="R66" s="243">
        <v>0</v>
      </c>
      <c r="S66" s="243">
        <v>4</v>
      </c>
      <c r="T66" s="243">
        <v>2</v>
      </c>
      <c r="U66" s="243">
        <f t="shared" ref="U66:V66" si="136">IF(K66&gt;0,K66-40,0)</f>
        <v>856</v>
      </c>
      <c r="V66" s="243">
        <f t="shared" si="136"/>
        <v>256</v>
      </c>
      <c r="W66" s="292">
        <f t="shared" si="8"/>
        <v>0.219136</v>
      </c>
      <c r="X66" s="243">
        <f t="shared" ref="X66:Y66" si="137">IF(O66&gt;0,O66-40,0)</f>
        <v>0</v>
      </c>
      <c r="Y66" s="243">
        <f t="shared" si="137"/>
        <v>0</v>
      </c>
      <c r="Z66" s="292">
        <f t="shared" si="10"/>
        <v>0</v>
      </c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ht="30" customHeight="1" x14ac:dyDescent="0.25">
      <c r="A67" s="288">
        <v>65</v>
      </c>
      <c r="B67" s="289" t="s">
        <v>405</v>
      </c>
      <c r="C67" s="288" t="s">
        <v>2961</v>
      </c>
      <c r="D67" s="290"/>
      <c r="E67" s="291">
        <v>2207.9999999999995</v>
      </c>
      <c r="F67" s="243" t="str">
        <f t="shared" si="1"/>
        <v>900</v>
      </c>
      <c r="G67" s="243" t="str">
        <f t="shared" si="2"/>
        <v>900х700</v>
      </c>
      <c r="H67" s="243" t="str">
        <f t="shared" si="3"/>
        <v>700</v>
      </c>
      <c r="I67" s="243" t="str">
        <f t="shared" si="4"/>
        <v>300</v>
      </c>
      <c r="J67" s="243"/>
      <c r="K67" s="243">
        <v>0</v>
      </c>
      <c r="L67" s="243">
        <v>0</v>
      </c>
      <c r="M67" s="243" t="str">
        <f t="shared" si="5"/>
        <v>0х0</v>
      </c>
      <c r="N67" s="243">
        <v>0</v>
      </c>
      <c r="O67" s="243">
        <v>0</v>
      </c>
      <c r="P67" s="243">
        <v>0</v>
      </c>
      <c r="Q67" s="243" t="str">
        <f t="shared" si="85"/>
        <v>0х0</v>
      </c>
      <c r="R67" s="243">
        <v>0</v>
      </c>
      <c r="S67" s="243">
        <v>0</v>
      </c>
      <c r="T67" s="243">
        <v>0</v>
      </c>
      <c r="U67" s="243">
        <f t="shared" ref="U67:V67" si="138">IF(K67&gt;0,K67-40,0)</f>
        <v>0</v>
      </c>
      <c r="V67" s="243">
        <f t="shared" si="138"/>
        <v>0</v>
      </c>
      <c r="W67" s="292">
        <f t="shared" si="8"/>
        <v>0</v>
      </c>
      <c r="X67" s="243">
        <f t="shared" ref="X67:Y67" si="139">IF(O67&gt;0,O67-40,0)</f>
        <v>0</v>
      </c>
      <c r="Y67" s="243">
        <f t="shared" si="139"/>
        <v>0</v>
      </c>
      <c r="Z67" s="292">
        <f t="shared" si="10"/>
        <v>0</v>
      </c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ht="30" customHeight="1" x14ac:dyDescent="0.25">
      <c r="A68" s="288">
        <v>66</v>
      </c>
      <c r="B68" s="289" t="s">
        <v>406</v>
      </c>
      <c r="C68" s="288" t="s">
        <v>2961</v>
      </c>
      <c r="D68" s="290"/>
      <c r="E68" s="291">
        <v>2207.9999999999995</v>
      </c>
      <c r="F68" s="243" t="str">
        <f t="shared" si="1"/>
        <v>900</v>
      </c>
      <c r="G68" s="243" t="str">
        <f t="shared" si="2"/>
        <v>900х700</v>
      </c>
      <c r="H68" s="243" t="str">
        <f t="shared" si="3"/>
        <v>700</v>
      </c>
      <c r="I68" s="243" t="str">
        <f t="shared" si="4"/>
        <v>300</v>
      </c>
      <c r="J68" s="243"/>
      <c r="K68" s="243">
        <v>896</v>
      </c>
      <c r="L68" s="252">
        <v>346</v>
      </c>
      <c r="M68" s="243" t="str">
        <f t="shared" si="5"/>
        <v>896х346</v>
      </c>
      <c r="N68" s="243">
        <v>2</v>
      </c>
      <c r="O68" s="243">
        <v>0</v>
      </c>
      <c r="P68" s="243">
        <v>0</v>
      </c>
      <c r="Q68" s="243" t="str">
        <f t="shared" si="85"/>
        <v>0х0</v>
      </c>
      <c r="R68" s="243">
        <v>0</v>
      </c>
      <c r="S68" s="243">
        <v>4</v>
      </c>
      <c r="T68" s="243">
        <v>2</v>
      </c>
      <c r="U68" s="243">
        <f t="shared" ref="U68:V68" si="140">IF(K68&gt;0,K68-40,0)</f>
        <v>856</v>
      </c>
      <c r="V68" s="243">
        <f t="shared" si="140"/>
        <v>306</v>
      </c>
      <c r="W68" s="292">
        <f t="shared" si="8"/>
        <v>0.261936</v>
      </c>
      <c r="X68" s="243">
        <f t="shared" ref="X68:Y68" si="141">IF(O68&gt;0,O68-40,0)</f>
        <v>0</v>
      </c>
      <c r="Y68" s="243">
        <f t="shared" si="141"/>
        <v>0</v>
      </c>
      <c r="Z68" s="292">
        <f t="shared" si="10"/>
        <v>0</v>
      </c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ht="30" customHeight="1" x14ac:dyDescent="0.25">
      <c r="A69" s="288">
        <v>67</v>
      </c>
      <c r="B69" s="289" t="s">
        <v>407</v>
      </c>
      <c r="C69" s="288" t="s">
        <v>2962</v>
      </c>
      <c r="D69" s="290"/>
      <c r="E69" s="291">
        <v>2370.5333333333333</v>
      </c>
      <c r="F69" s="243" t="str">
        <f t="shared" si="1"/>
        <v>900</v>
      </c>
      <c r="G69" s="243" t="str">
        <f t="shared" si="2"/>
        <v>900х800</v>
      </c>
      <c r="H69" s="243" t="str">
        <f t="shared" si="3"/>
        <v>800</v>
      </c>
      <c r="I69" s="243" t="str">
        <f t="shared" si="4"/>
        <v>300</v>
      </c>
      <c r="J69" s="243"/>
      <c r="K69" s="243">
        <v>0</v>
      </c>
      <c r="L69" s="243">
        <v>0</v>
      </c>
      <c r="M69" s="243" t="str">
        <f t="shared" si="5"/>
        <v>0х0</v>
      </c>
      <c r="N69" s="243">
        <v>0</v>
      </c>
      <c r="O69" s="243">
        <v>0</v>
      </c>
      <c r="P69" s="243">
        <v>0</v>
      </c>
      <c r="Q69" s="243" t="str">
        <f t="shared" si="85"/>
        <v>0х0</v>
      </c>
      <c r="R69" s="243">
        <v>0</v>
      </c>
      <c r="S69" s="243">
        <v>0</v>
      </c>
      <c r="T69" s="243">
        <v>0</v>
      </c>
      <c r="U69" s="243">
        <f t="shared" ref="U69:V69" si="142">IF(K69&gt;0,K69-40,0)</f>
        <v>0</v>
      </c>
      <c r="V69" s="243">
        <f t="shared" si="142"/>
        <v>0</v>
      </c>
      <c r="W69" s="292">
        <f t="shared" si="8"/>
        <v>0</v>
      </c>
      <c r="X69" s="243">
        <f t="shared" ref="X69:Y69" si="143">IF(O69&gt;0,O69-40,0)</f>
        <v>0</v>
      </c>
      <c r="Y69" s="243">
        <f t="shared" si="143"/>
        <v>0</v>
      </c>
      <c r="Z69" s="292">
        <f t="shared" si="10"/>
        <v>0</v>
      </c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ht="30" customHeight="1" x14ac:dyDescent="0.25">
      <c r="A70" s="288">
        <v>68</v>
      </c>
      <c r="B70" s="289" t="s">
        <v>408</v>
      </c>
      <c r="C70" s="288" t="s">
        <v>2962</v>
      </c>
      <c r="D70" s="290"/>
      <c r="E70" s="291">
        <v>2370.5333333333333</v>
      </c>
      <c r="F70" s="243" t="str">
        <f t="shared" si="1"/>
        <v>900</v>
      </c>
      <c r="G70" s="243" t="str">
        <f t="shared" si="2"/>
        <v>900х800</v>
      </c>
      <c r="H70" s="243" t="str">
        <f t="shared" si="3"/>
        <v>800</v>
      </c>
      <c r="I70" s="243" t="str">
        <f t="shared" si="4"/>
        <v>300</v>
      </c>
      <c r="J70" s="243"/>
      <c r="K70" s="243">
        <v>896</v>
      </c>
      <c r="L70" s="252">
        <v>396</v>
      </c>
      <c r="M70" s="243" t="str">
        <f t="shared" si="5"/>
        <v>896х396</v>
      </c>
      <c r="N70" s="243">
        <v>2</v>
      </c>
      <c r="O70" s="243">
        <v>0</v>
      </c>
      <c r="P70" s="243">
        <v>0</v>
      </c>
      <c r="Q70" s="243" t="str">
        <f t="shared" si="85"/>
        <v>0х0</v>
      </c>
      <c r="R70" s="243">
        <v>0</v>
      </c>
      <c r="S70" s="243">
        <v>4</v>
      </c>
      <c r="T70" s="243">
        <v>2</v>
      </c>
      <c r="U70" s="243">
        <f t="shared" ref="U70:V70" si="144">IF(K70&gt;0,K70-40,0)</f>
        <v>856</v>
      </c>
      <c r="V70" s="243">
        <f t="shared" si="144"/>
        <v>356</v>
      </c>
      <c r="W70" s="292">
        <f t="shared" si="8"/>
        <v>0.30473600000000001</v>
      </c>
      <c r="X70" s="243">
        <f t="shared" ref="X70:Y70" si="145">IF(O70&gt;0,O70-40,0)</f>
        <v>0</v>
      </c>
      <c r="Y70" s="243">
        <f t="shared" si="145"/>
        <v>0</v>
      </c>
      <c r="Z70" s="292">
        <f t="shared" si="10"/>
        <v>0</v>
      </c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ht="60" customHeight="1" x14ac:dyDescent="0.25">
      <c r="A71" s="288">
        <v>69</v>
      </c>
      <c r="B71" s="289" t="s">
        <v>409</v>
      </c>
      <c r="C71" s="288" t="s">
        <v>2963</v>
      </c>
      <c r="D71" s="290"/>
      <c r="E71" s="291">
        <v>2511.6</v>
      </c>
      <c r="F71" s="243" t="str">
        <f t="shared" si="1"/>
        <v>900</v>
      </c>
      <c r="G71" s="243" t="str">
        <f t="shared" si="2"/>
        <v>900х900</v>
      </c>
      <c r="H71" s="243" t="str">
        <f t="shared" si="3"/>
        <v>900</v>
      </c>
      <c r="I71" s="243" t="str">
        <f t="shared" si="4"/>
        <v>300</v>
      </c>
      <c r="J71" s="243"/>
      <c r="K71" s="243">
        <v>0</v>
      </c>
      <c r="L71" s="243">
        <v>0</v>
      </c>
      <c r="M71" s="243" t="str">
        <f t="shared" si="5"/>
        <v>0х0</v>
      </c>
      <c r="N71" s="243">
        <v>0</v>
      </c>
      <c r="O71" s="243">
        <v>0</v>
      </c>
      <c r="P71" s="243">
        <v>0</v>
      </c>
      <c r="Q71" s="243" t="str">
        <f t="shared" si="85"/>
        <v>0х0</v>
      </c>
      <c r="R71" s="243">
        <v>0</v>
      </c>
      <c r="S71" s="243">
        <v>0</v>
      </c>
      <c r="T71" s="243">
        <v>0</v>
      </c>
      <c r="U71" s="243">
        <f t="shared" ref="U71:V71" si="146">IF(K71&gt;0,K71-40,0)</f>
        <v>0</v>
      </c>
      <c r="V71" s="243">
        <f t="shared" si="146"/>
        <v>0</v>
      </c>
      <c r="W71" s="292">
        <f t="shared" si="8"/>
        <v>0</v>
      </c>
      <c r="X71" s="243">
        <f t="shared" ref="X71:Y71" si="147">IF(O71&gt;0,O71-40,0)</f>
        <v>0</v>
      </c>
      <c r="Y71" s="243">
        <f t="shared" si="147"/>
        <v>0</v>
      </c>
      <c r="Z71" s="292">
        <f t="shared" si="10"/>
        <v>0</v>
      </c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ht="60" customHeight="1" x14ac:dyDescent="0.25">
      <c r="A72" s="288">
        <v>70</v>
      </c>
      <c r="B72" s="289" t="s">
        <v>410</v>
      </c>
      <c r="C72" s="288" t="s">
        <v>2963</v>
      </c>
      <c r="D72" s="290"/>
      <c r="E72" s="291">
        <v>2511.6</v>
      </c>
      <c r="F72" s="243" t="str">
        <f t="shared" si="1"/>
        <v>900</v>
      </c>
      <c r="G72" s="243" t="str">
        <f t="shared" si="2"/>
        <v>900х900</v>
      </c>
      <c r="H72" s="243" t="str">
        <f t="shared" si="3"/>
        <v>900</v>
      </c>
      <c r="I72" s="243" t="str">
        <f t="shared" si="4"/>
        <v>300</v>
      </c>
      <c r="J72" s="243"/>
      <c r="K72" s="243">
        <v>896</v>
      </c>
      <c r="L72" s="252">
        <v>446</v>
      </c>
      <c r="M72" s="243" t="str">
        <f t="shared" si="5"/>
        <v>896х446</v>
      </c>
      <c r="N72" s="243">
        <v>2</v>
      </c>
      <c r="O72" s="243">
        <v>0</v>
      </c>
      <c r="P72" s="243">
        <v>0</v>
      </c>
      <c r="Q72" s="243" t="str">
        <f t="shared" si="85"/>
        <v>0х0</v>
      </c>
      <c r="R72" s="243">
        <v>0</v>
      </c>
      <c r="S72" s="243">
        <v>4</v>
      </c>
      <c r="T72" s="243">
        <v>2</v>
      </c>
      <c r="U72" s="243">
        <f t="shared" ref="U72:V72" si="148">IF(K72&gt;0,K72-40,0)</f>
        <v>856</v>
      </c>
      <c r="V72" s="243">
        <f t="shared" si="148"/>
        <v>406</v>
      </c>
      <c r="W72" s="292">
        <f t="shared" si="8"/>
        <v>0.34753600000000001</v>
      </c>
      <c r="X72" s="243">
        <f t="shared" ref="X72:Y72" si="149">IF(O72&gt;0,O72-40,0)</f>
        <v>0</v>
      </c>
      <c r="Y72" s="243">
        <f t="shared" si="149"/>
        <v>0</v>
      </c>
      <c r="Z72" s="292">
        <f t="shared" si="10"/>
        <v>0</v>
      </c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ht="24.75" customHeight="1" x14ac:dyDescent="0.25">
      <c r="A73" s="288">
        <v>71</v>
      </c>
      <c r="B73" s="289" t="s">
        <v>411</v>
      </c>
      <c r="C73" s="288" t="s">
        <v>2960</v>
      </c>
      <c r="D73" s="290"/>
      <c r="E73" s="291">
        <v>2037.8</v>
      </c>
      <c r="F73" s="243" t="str">
        <f t="shared" si="1"/>
        <v>900</v>
      </c>
      <c r="G73" s="243" t="str">
        <f t="shared" si="2"/>
        <v>900х600</v>
      </c>
      <c r="H73" s="243" t="str">
        <f t="shared" si="3"/>
        <v>600</v>
      </c>
      <c r="I73" s="243" t="str">
        <f t="shared" si="4"/>
        <v>300</v>
      </c>
      <c r="J73" s="243"/>
      <c r="K73" s="243">
        <v>446</v>
      </c>
      <c r="L73" s="243">
        <v>596</v>
      </c>
      <c r="M73" s="243" t="str">
        <f t="shared" si="5"/>
        <v>446х596</v>
      </c>
      <c r="N73" s="243">
        <v>2</v>
      </c>
      <c r="O73" s="243">
        <v>0</v>
      </c>
      <c r="P73" s="243">
        <v>0</v>
      </c>
      <c r="Q73" s="243" t="str">
        <f t="shared" si="85"/>
        <v>0х0</v>
      </c>
      <c r="R73" s="243">
        <v>0</v>
      </c>
      <c r="S73" s="243">
        <v>0</v>
      </c>
      <c r="T73" s="243">
        <v>1</v>
      </c>
      <c r="U73" s="243">
        <f t="shared" ref="U73:V73" si="150">IF(K73&gt;0,K73-40,0)</f>
        <v>406</v>
      </c>
      <c r="V73" s="243">
        <f t="shared" si="150"/>
        <v>556</v>
      </c>
      <c r="W73" s="292">
        <f t="shared" si="8"/>
        <v>0.22573599999999999</v>
      </c>
      <c r="X73" s="243">
        <f t="shared" ref="X73:Y73" si="151">IF(O73&gt;0,O73-40,0)</f>
        <v>0</v>
      </c>
      <c r="Y73" s="243">
        <f t="shared" si="151"/>
        <v>0</v>
      </c>
      <c r="Z73" s="292">
        <f t="shared" si="10"/>
        <v>0</v>
      </c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ht="24.75" customHeight="1" x14ac:dyDescent="0.25">
      <c r="A74" s="288">
        <v>72</v>
      </c>
      <c r="B74" s="289" t="s">
        <v>412</v>
      </c>
      <c r="C74" s="288" t="s">
        <v>2961</v>
      </c>
      <c r="D74" s="290"/>
      <c r="E74" s="291">
        <v>2197.2666666666664</v>
      </c>
      <c r="F74" s="243" t="str">
        <f t="shared" si="1"/>
        <v>900</v>
      </c>
      <c r="G74" s="243" t="str">
        <f t="shared" si="2"/>
        <v>900х700</v>
      </c>
      <c r="H74" s="243" t="str">
        <f t="shared" si="3"/>
        <v>700</v>
      </c>
      <c r="I74" s="243" t="str">
        <f t="shared" si="4"/>
        <v>300</v>
      </c>
      <c r="J74" s="243"/>
      <c r="K74" s="243">
        <v>446</v>
      </c>
      <c r="L74" s="243">
        <v>696</v>
      </c>
      <c r="M74" s="243" t="str">
        <f t="shared" si="5"/>
        <v>446х696</v>
      </c>
      <c r="N74" s="243">
        <v>2</v>
      </c>
      <c r="O74" s="243">
        <v>0</v>
      </c>
      <c r="P74" s="243">
        <v>0</v>
      </c>
      <c r="Q74" s="243" t="str">
        <f t="shared" si="85"/>
        <v>0х0</v>
      </c>
      <c r="R74" s="243">
        <v>0</v>
      </c>
      <c r="S74" s="243">
        <v>0</v>
      </c>
      <c r="T74" s="243">
        <v>1</v>
      </c>
      <c r="U74" s="243">
        <f t="shared" ref="U74:V74" si="152">IF(K74&gt;0,K74-40,0)</f>
        <v>406</v>
      </c>
      <c r="V74" s="243">
        <f t="shared" si="152"/>
        <v>656</v>
      </c>
      <c r="W74" s="292">
        <f t="shared" si="8"/>
        <v>0.26633600000000002</v>
      </c>
      <c r="X74" s="243">
        <f t="shared" ref="X74:Y74" si="153">IF(O74&gt;0,O74-40,0)</f>
        <v>0</v>
      </c>
      <c r="Y74" s="243">
        <f t="shared" si="153"/>
        <v>0</v>
      </c>
      <c r="Z74" s="292">
        <f t="shared" si="10"/>
        <v>0</v>
      </c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ht="24.75" customHeight="1" x14ac:dyDescent="0.25">
      <c r="A75" s="288">
        <v>73</v>
      </c>
      <c r="B75" s="289" t="s">
        <v>413</v>
      </c>
      <c r="C75" s="288" t="s">
        <v>2962</v>
      </c>
      <c r="D75" s="290"/>
      <c r="E75" s="291">
        <v>2370.5333333333333</v>
      </c>
      <c r="F75" s="243" t="str">
        <f t="shared" si="1"/>
        <v>900</v>
      </c>
      <c r="G75" s="243" t="str">
        <f t="shared" si="2"/>
        <v>900х800</v>
      </c>
      <c r="H75" s="243" t="str">
        <f t="shared" si="3"/>
        <v>800</v>
      </c>
      <c r="I75" s="243" t="str">
        <f t="shared" si="4"/>
        <v>300</v>
      </c>
      <c r="J75" s="243"/>
      <c r="K75" s="243">
        <v>446</v>
      </c>
      <c r="L75" s="243">
        <v>796</v>
      </c>
      <c r="M75" s="243" t="str">
        <f t="shared" si="5"/>
        <v>446х796</v>
      </c>
      <c r="N75" s="243">
        <v>2</v>
      </c>
      <c r="O75" s="243">
        <v>0</v>
      </c>
      <c r="P75" s="243">
        <v>0</v>
      </c>
      <c r="Q75" s="243" t="str">
        <f t="shared" si="85"/>
        <v>0х0</v>
      </c>
      <c r="R75" s="243">
        <v>0</v>
      </c>
      <c r="S75" s="243">
        <v>0</v>
      </c>
      <c r="T75" s="243">
        <v>1</v>
      </c>
      <c r="U75" s="243">
        <f t="shared" ref="U75:V75" si="154">IF(K75&gt;0,K75-40,0)</f>
        <v>406</v>
      </c>
      <c r="V75" s="243">
        <f t="shared" si="154"/>
        <v>756</v>
      </c>
      <c r="W75" s="292">
        <f t="shared" si="8"/>
        <v>0.30693599999999999</v>
      </c>
      <c r="X75" s="243">
        <f t="shared" ref="X75:Y75" si="155">IF(O75&gt;0,O75-40,0)</f>
        <v>0</v>
      </c>
      <c r="Y75" s="243">
        <f t="shared" si="155"/>
        <v>0</v>
      </c>
      <c r="Z75" s="292">
        <f t="shared" si="10"/>
        <v>0</v>
      </c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  <row r="76" spans="1:40" ht="24.75" customHeight="1" x14ac:dyDescent="0.25">
      <c r="A76" s="288">
        <v>74</v>
      </c>
      <c r="B76" s="289" t="s">
        <v>414</v>
      </c>
      <c r="C76" s="288" t="s">
        <v>2963</v>
      </c>
      <c r="D76" s="290"/>
      <c r="E76" s="291">
        <v>2534.6</v>
      </c>
      <c r="F76" s="243" t="str">
        <f t="shared" si="1"/>
        <v>900</v>
      </c>
      <c r="G76" s="243" t="str">
        <f t="shared" si="2"/>
        <v>900х900</v>
      </c>
      <c r="H76" s="243" t="str">
        <f t="shared" si="3"/>
        <v>900</v>
      </c>
      <c r="I76" s="243" t="str">
        <f t="shared" si="4"/>
        <v>300</v>
      </c>
      <c r="J76" s="243"/>
      <c r="K76" s="243">
        <v>446</v>
      </c>
      <c r="L76" s="243">
        <v>896</v>
      </c>
      <c r="M76" s="243" t="str">
        <f t="shared" si="5"/>
        <v>446х896</v>
      </c>
      <c r="N76" s="243">
        <v>2</v>
      </c>
      <c r="O76" s="243">
        <v>0</v>
      </c>
      <c r="P76" s="243">
        <v>0</v>
      </c>
      <c r="Q76" s="243" t="str">
        <f t="shared" si="85"/>
        <v>0х0</v>
      </c>
      <c r="R76" s="243">
        <v>0</v>
      </c>
      <c r="S76" s="243">
        <v>0</v>
      </c>
      <c r="T76" s="243">
        <v>1</v>
      </c>
      <c r="U76" s="243">
        <f t="shared" ref="U76:V76" si="156">IF(K76&gt;0,K76-40,0)</f>
        <v>406</v>
      </c>
      <c r="V76" s="243">
        <f t="shared" si="156"/>
        <v>856</v>
      </c>
      <c r="W76" s="292">
        <f t="shared" si="8"/>
        <v>0.34753600000000001</v>
      </c>
      <c r="X76" s="243">
        <f t="shared" ref="X76:Y76" si="157">IF(O76&gt;0,O76-40,0)</f>
        <v>0</v>
      </c>
      <c r="Y76" s="243">
        <f t="shared" si="157"/>
        <v>0</v>
      </c>
      <c r="Z76" s="292">
        <f t="shared" si="10"/>
        <v>0</v>
      </c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</row>
    <row r="77" spans="1:40" ht="28.5" customHeight="1" x14ac:dyDescent="0.25">
      <c r="A77" s="288">
        <v>75</v>
      </c>
      <c r="B77" s="289" t="s">
        <v>415</v>
      </c>
      <c r="C77" s="288" t="s">
        <v>2960</v>
      </c>
      <c r="D77" s="290"/>
      <c r="E77" s="291">
        <v>1804.7333333333333</v>
      </c>
      <c r="F77" s="243" t="str">
        <f t="shared" si="1"/>
        <v>900</v>
      </c>
      <c r="G77" s="243" t="str">
        <f t="shared" si="2"/>
        <v>900х600</v>
      </c>
      <c r="H77" s="243" t="str">
        <f t="shared" si="3"/>
        <v>600</v>
      </c>
      <c r="I77" s="243" t="str">
        <f t="shared" si="4"/>
        <v>300</v>
      </c>
      <c r="J77" s="243"/>
      <c r="K77" s="243">
        <v>896</v>
      </c>
      <c r="L77" s="243">
        <v>296</v>
      </c>
      <c r="M77" s="243" t="str">
        <f t="shared" si="5"/>
        <v>896х296</v>
      </c>
      <c r="N77" s="243">
        <v>2</v>
      </c>
      <c r="O77" s="243">
        <v>0</v>
      </c>
      <c r="P77" s="243">
        <v>0</v>
      </c>
      <c r="Q77" s="243" t="str">
        <f t="shared" si="85"/>
        <v>0х0</v>
      </c>
      <c r="R77" s="243">
        <v>0</v>
      </c>
      <c r="S77" s="243">
        <v>4</v>
      </c>
      <c r="T77" s="243">
        <v>2</v>
      </c>
      <c r="U77" s="243">
        <f t="shared" ref="U77:V77" si="158">IF(K77&gt;0,K77-40,0)</f>
        <v>856</v>
      </c>
      <c r="V77" s="243">
        <f t="shared" si="158"/>
        <v>256</v>
      </c>
      <c r="W77" s="292">
        <f t="shared" si="8"/>
        <v>0.219136</v>
      </c>
      <c r="X77" s="243">
        <f t="shared" ref="X77:Y77" si="159">IF(O77&gt;0,O77-40,0)</f>
        <v>0</v>
      </c>
      <c r="Y77" s="243">
        <f t="shared" si="159"/>
        <v>0</v>
      </c>
      <c r="Z77" s="292">
        <f t="shared" si="10"/>
        <v>0</v>
      </c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</row>
    <row r="78" spans="1:40" ht="28.5" customHeight="1" x14ac:dyDescent="0.25">
      <c r="A78" s="288">
        <v>76</v>
      </c>
      <c r="B78" s="289" t="s">
        <v>416</v>
      </c>
      <c r="C78" s="288" t="s">
        <v>2961</v>
      </c>
      <c r="D78" s="290"/>
      <c r="E78" s="291">
        <v>1927.3999999999999</v>
      </c>
      <c r="F78" s="243" t="str">
        <f t="shared" si="1"/>
        <v>900</v>
      </c>
      <c r="G78" s="243" t="str">
        <f t="shared" si="2"/>
        <v>900х700</v>
      </c>
      <c r="H78" s="243" t="str">
        <f t="shared" si="3"/>
        <v>700</v>
      </c>
      <c r="I78" s="243" t="str">
        <f t="shared" si="4"/>
        <v>300</v>
      </c>
      <c r="J78" s="243"/>
      <c r="K78" s="243">
        <v>896</v>
      </c>
      <c r="L78" s="243">
        <v>346</v>
      </c>
      <c r="M78" s="243" t="str">
        <f t="shared" si="5"/>
        <v>896х346</v>
      </c>
      <c r="N78" s="243">
        <v>2</v>
      </c>
      <c r="O78" s="243">
        <v>0</v>
      </c>
      <c r="P78" s="243">
        <v>0</v>
      </c>
      <c r="Q78" s="243" t="str">
        <f t="shared" si="85"/>
        <v>0х0</v>
      </c>
      <c r="R78" s="243">
        <v>0</v>
      </c>
      <c r="S78" s="243">
        <v>4</v>
      </c>
      <c r="T78" s="243">
        <v>2</v>
      </c>
      <c r="U78" s="243">
        <f t="shared" ref="U78:V78" si="160">IF(K78&gt;0,K78-40,0)</f>
        <v>856</v>
      </c>
      <c r="V78" s="243">
        <f t="shared" si="160"/>
        <v>306</v>
      </c>
      <c r="W78" s="292">
        <f t="shared" si="8"/>
        <v>0.261936</v>
      </c>
      <c r="X78" s="243">
        <f t="shared" ref="X78:Y78" si="161">IF(O78&gt;0,O78-40,0)</f>
        <v>0</v>
      </c>
      <c r="Y78" s="243">
        <f t="shared" si="161"/>
        <v>0</v>
      </c>
      <c r="Z78" s="292">
        <f t="shared" si="10"/>
        <v>0</v>
      </c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</row>
    <row r="79" spans="1:40" ht="28.5" customHeight="1" x14ac:dyDescent="0.25">
      <c r="A79" s="288">
        <v>77</v>
      </c>
      <c r="B79" s="289" t="s">
        <v>417</v>
      </c>
      <c r="C79" s="288" t="s">
        <v>2962</v>
      </c>
      <c r="D79" s="290"/>
      <c r="E79" s="291">
        <v>2054.6666666666665</v>
      </c>
      <c r="F79" s="243" t="str">
        <f t="shared" si="1"/>
        <v>900</v>
      </c>
      <c r="G79" s="243" t="str">
        <f t="shared" si="2"/>
        <v>900х800</v>
      </c>
      <c r="H79" s="243" t="str">
        <f t="shared" si="3"/>
        <v>800</v>
      </c>
      <c r="I79" s="243" t="str">
        <f t="shared" si="4"/>
        <v>300</v>
      </c>
      <c r="J79" s="243"/>
      <c r="K79" s="243">
        <v>896</v>
      </c>
      <c r="L79" s="243">
        <v>396</v>
      </c>
      <c r="M79" s="243" t="str">
        <f t="shared" si="5"/>
        <v>896х396</v>
      </c>
      <c r="N79" s="243">
        <v>2</v>
      </c>
      <c r="O79" s="243">
        <v>0</v>
      </c>
      <c r="P79" s="243">
        <v>0</v>
      </c>
      <c r="Q79" s="243" t="str">
        <f t="shared" si="85"/>
        <v>0х0</v>
      </c>
      <c r="R79" s="243">
        <v>0</v>
      </c>
      <c r="S79" s="243">
        <v>4</v>
      </c>
      <c r="T79" s="243">
        <v>2</v>
      </c>
      <c r="U79" s="243">
        <f t="shared" ref="U79:V79" si="162">IF(K79&gt;0,K79-40,0)</f>
        <v>856</v>
      </c>
      <c r="V79" s="243">
        <f t="shared" si="162"/>
        <v>356</v>
      </c>
      <c r="W79" s="292">
        <f t="shared" si="8"/>
        <v>0.30473600000000001</v>
      </c>
      <c r="X79" s="243">
        <f t="shared" ref="X79:Y79" si="163">IF(O79&gt;0,O79-40,0)</f>
        <v>0</v>
      </c>
      <c r="Y79" s="243">
        <f t="shared" si="163"/>
        <v>0</v>
      </c>
      <c r="Z79" s="292">
        <f t="shared" si="10"/>
        <v>0</v>
      </c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</row>
    <row r="80" spans="1:40" ht="28.5" customHeight="1" x14ac:dyDescent="0.25">
      <c r="A80" s="288">
        <v>78</v>
      </c>
      <c r="B80" s="289" t="s">
        <v>418</v>
      </c>
      <c r="C80" s="288" t="s">
        <v>2963</v>
      </c>
      <c r="D80" s="290"/>
      <c r="E80" s="291">
        <v>2158.9333333333329</v>
      </c>
      <c r="F80" s="243" t="str">
        <f t="shared" si="1"/>
        <v>900</v>
      </c>
      <c r="G80" s="243" t="str">
        <f t="shared" si="2"/>
        <v>900х900</v>
      </c>
      <c r="H80" s="243" t="str">
        <f t="shared" si="3"/>
        <v>900</v>
      </c>
      <c r="I80" s="243" t="str">
        <f t="shared" si="4"/>
        <v>300</v>
      </c>
      <c r="J80" s="243"/>
      <c r="K80" s="243">
        <v>896</v>
      </c>
      <c r="L80" s="243">
        <v>446</v>
      </c>
      <c r="M80" s="243" t="str">
        <f t="shared" si="5"/>
        <v>896х446</v>
      </c>
      <c r="N80" s="243">
        <v>2</v>
      </c>
      <c r="O80" s="243">
        <v>0</v>
      </c>
      <c r="P80" s="243">
        <v>0</v>
      </c>
      <c r="Q80" s="243" t="str">
        <f t="shared" si="85"/>
        <v>0х0</v>
      </c>
      <c r="R80" s="243">
        <v>0</v>
      </c>
      <c r="S80" s="243">
        <v>4</v>
      </c>
      <c r="T80" s="243">
        <v>2</v>
      </c>
      <c r="U80" s="243">
        <f t="shared" ref="U80:V80" si="164">IF(K80&gt;0,K80-40,0)</f>
        <v>856</v>
      </c>
      <c r="V80" s="243">
        <f t="shared" si="164"/>
        <v>406</v>
      </c>
      <c r="W80" s="292">
        <f t="shared" si="8"/>
        <v>0.34753600000000001</v>
      </c>
      <c r="X80" s="243">
        <f t="shared" ref="X80:Y80" si="165">IF(O80&gt;0,O80-40,0)</f>
        <v>0</v>
      </c>
      <c r="Y80" s="243">
        <f t="shared" si="165"/>
        <v>0</v>
      </c>
      <c r="Z80" s="292">
        <f t="shared" si="10"/>
        <v>0</v>
      </c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</row>
    <row r="81" spans="1:40" ht="99" customHeight="1" x14ac:dyDescent="0.25">
      <c r="A81" s="288">
        <v>79</v>
      </c>
      <c r="B81" s="289" t="s">
        <v>419</v>
      </c>
      <c r="C81" s="288" t="s">
        <v>2960</v>
      </c>
      <c r="D81" s="290"/>
      <c r="E81" s="291">
        <v>3348.7999999999997</v>
      </c>
      <c r="F81" s="243" t="str">
        <f t="shared" si="1"/>
        <v>900</v>
      </c>
      <c r="G81" s="243" t="str">
        <f t="shared" si="2"/>
        <v>900х600</v>
      </c>
      <c r="H81" s="243" t="str">
        <f t="shared" si="3"/>
        <v>600</v>
      </c>
      <c r="I81" s="243" t="str">
        <f t="shared" si="4"/>
        <v>300</v>
      </c>
      <c r="J81" s="243"/>
      <c r="K81" s="243">
        <v>896</v>
      </c>
      <c r="L81" s="243">
        <v>396</v>
      </c>
      <c r="M81" s="243" t="str">
        <f t="shared" si="5"/>
        <v>896х396</v>
      </c>
      <c r="N81" s="243">
        <v>1</v>
      </c>
      <c r="O81" s="243">
        <v>0</v>
      </c>
      <c r="P81" s="243">
        <v>0</v>
      </c>
      <c r="Q81" s="243" t="str">
        <f t="shared" si="85"/>
        <v>0х0</v>
      </c>
      <c r="R81" s="243">
        <v>0</v>
      </c>
      <c r="S81" s="243">
        <v>2</v>
      </c>
      <c r="T81" s="243">
        <v>1</v>
      </c>
      <c r="U81" s="243">
        <f t="shared" ref="U81:V81" si="166">IF(K81&gt;0,K81-40,0)</f>
        <v>856</v>
      </c>
      <c r="V81" s="243">
        <f t="shared" si="166"/>
        <v>356</v>
      </c>
      <c r="W81" s="292">
        <f t="shared" si="8"/>
        <v>0.30473600000000001</v>
      </c>
      <c r="X81" s="243">
        <f t="shared" ref="X81:Y81" si="167">IF(O81&gt;0,O81-40,0)</f>
        <v>0</v>
      </c>
      <c r="Y81" s="243">
        <f t="shared" si="167"/>
        <v>0</v>
      </c>
      <c r="Z81" s="292">
        <f t="shared" si="10"/>
        <v>0</v>
      </c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</row>
    <row r="82" spans="1:40" ht="30" customHeight="1" x14ac:dyDescent="0.25">
      <c r="A82" s="288">
        <v>80</v>
      </c>
      <c r="B82" s="289" t="s">
        <v>420</v>
      </c>
      <c r="C82" s="288">
        <v>0</v>
      </c>
      <c r="D82" s="290"/>
      <c r="E82" s="291">
        <v>2390.4666666666667</v>
      </c>
      <c r="F82" s="243"/>
      <c r="G82" s="243"/>
      <c r="H82" s="243"/>
      <c r="I82" s="243"/>
      <c r="J82" s="243"/>
      <c r="K82" s="243">
        <v>896</v>
      </c>
      <c r="L82" s="243">
        <v>296</v>
      </c>
      <c r="M82" s="243" t="str">
        <f t="shared" si="5"/>
        <v>896х296</v>
      </c>
      <c r="N82" s="243">
        <v>1</v>
      </c>
      <c r="O82" s="243">
        <v>0</v>
      </c>
      <c r="P82" s="243">
        <v>0</v>
      </c>
      <c r="Q82" s="243" t="str">
        <f t="shared" si="85"/>
        <v>0х0</v>
      </c>
      <c r="R82" s="243">
        <v>0</v>
      </c>
      <c r="S82" s="243">
        <v>2</v>
      </c>
      <c r="T82" s="243">
        <v>1</v>
      </c>
      <c r="U82" s="243">
        <f t="shared" ref="U82:V82" si="168">IF(K82&gt;0,K82-40,0)</f>
        <v>856</v>
      </c>
      <c r="V82" s="243">
        <f t="shared" si="168"/>
        <v>256</v>
      </c>
      <c r="W82" s="292">
        <f t="shared" si="8"/>
        <v>0.219136</v>
      </c>
      <c r="X82" s="243">
        <f t="shared" ref="X82:Y82" si="169">IF(O82&gt;0,O82-40,0)</f>
        <v>0</v>
      </c>
      <c r="Y82" s="243">
        <f t="shared" si="169"/>
        <v>0</v>
      </c>
      <c r="Z82" s="292">
        <f t="shared" si="10"/>
        <v>0</v>
      </c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</row>
    <row r="83" spans="1:40" ht="30" customHeight="1" x14ac:dyDescent="0.25">
      <c r="A83" s="288">
        <v>81</v>
      </c>
      <c r="B83" s="289" t="s">
        <v>421</v>
      </c>
      <c r="C83" s="288" t="s">
        <v>2961</v>
      </c>
      <c r="D83" s="290"/>
      <c r="E83" s="291">
        <v>2549.9333333333329</v>
      </c>
      <c r="F83" s="243" t="str">
        <f t="shared" ref="F83:F208" si="170">LEFT(C83,3)</f>
        <v>900</v>
      </c>
      <c r="G83" s="243" t="str">
        <f t="shared" ref="G83:G204" si="171">LEFT(C83,7)</f>
        <v>900х700</v>
      </c>
      <c r="H83" s="243" t="str">
        <f t="shared" ref="H83:H204" si="172">RIGHT(G83,3)</f>
        <v>700</v>
      </c>
      <c r="I83" s="243" t="str">
        <f t="shared" ref="I83:I323" si="173">RIGHT(C83,3)</f>
        <v>300</v>
      </c>
      <c r="J83" s="243"/>
      <c r="K83" s="243">
        <v>896</v>
      </c>
      <c r="L83" s="243">
        <v>346</v>
      </c>
      <c r="M83" s="243" t="str">
        <f t="shared" si="5"/>
        <v>896х346</v>
      </c>
      <c r="N83" s="243">
        <v>1</v>
      </c>
      <c r="O83" s="243">
        <v>0</v>
      </c>
      <c r="P83" s="243">
        <v>0</v>
      </c>
      <c r="Q83" s="243" t="str">
        <f t="shared" si="85"/>
        <v>0х0</v>
      </c>
      <c r="R83" s="243">
        <v>0</v>
      </c>
      <c r="S83" s="243">
        <v>2</v>
      </c>
      <c r="T83" s="243">
        <v>1</v>
      </c>
      <c r="U83" s="243">
        <f t="shared" ref="U83:V83" si="174">IF(K83&gt;0,K83-40,0)</f>
        <v>856</v>
      </c>
      <c r="V83" s="243">
        <f t="shared" si="174"/>
        <v>306</v>
      </c>
      <c r="W83" s="292">
        <f t="shared" si="8"/>
        <v>0.261936</v>
      </c>
      <c r="X83" s="243">
        <f t="shared" ref="X83:Y83" si="175">IF(O83&gt;0,O83-40,0)</f>
        <v>0</v>
      </c>
      <c r="Y83" s="243">
        <f t="shared" si="175"/>
        <v>0</v>
      </c>
      <c r="Z83" s="292">
        <f t="shared" si="10"/>
        <v>0</v>
      </c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</row>
    <row r="84" spans="1:40" ht="30" customHeight="1" x14ac:dyDescent="0.25">
      <c r="A84" s="288">
        <v>82</v>
      </c>
      <c r="B84" s="289" t="s">
        <v>422</v>
      </c>
      <c r="C84" s="288" t="s">
        <v>2962</v>
      </c>
      <c r="D84" s="290"/>
      <c r="E84" s="291">
        <v>2712.4666666666667</v>
      </c>
      <c r="F84" s="243" t="str">
        <f t="shared" si="170"/>
        <v>900</v>
      </c>
      <c r="G84" s="243" t="str">
        <f t="shared" si="171"/>
        <v>900х800</v>
      </c>
      <c r="H84" s="243" t="str">
        <f t="shared" si="172"/>
        <v>800</v>
      </c>
      <c r="I84" s="243" t="str">
        <f t="shared" si="173"/>
        <v>300</v>
      </c>
      <c r="J84" s="243"/>
      <c r="K84" s="243">
        <v>896</v>
      </c>
      <c r="L84" s="243">
        <v>446</v>
      </c>
      <c r="M84" s="243" t="str">
        <f t="shared" si="5"/>
        <v>896х446</v>
      </c>
      <c r="N84" s="243">
        <v>1</v>
      </c>
      <c r="O84" s="243">
        <v>0</v>
      </c>
      <c r="P84" s="243">
        <v>0</v>
      </c>
      <c r="Q84" s="243" t="str">
        <f t="shared" si="85"/>
        <v>0х0</v>
      </c>
      <c r="R84" s="243">
        <v>0</v>
      </c>
      <c r="S84" s="243">
        <v>2</v>
      </c>
      <c r="T84" s="243">
        <v>1</v>
      </c>
      <c r="U84" s="243">
        <f t="shared" ref="U84:V84" si="176">IF(K84&gt;0,K84-40,0)</f>
        <v>856</v>
      </c>
      <c r="V84" s="243">
        <f t="shared" si="176"/>
        <v>406</v>
      </c>
      <c r="W84" s="292">
        <f t="shared" si="8"/>
        <v>0.34753600000000001</v>
      </c>
      <c r="X84" s="243">
        <f t="shared" ref="X84:Y84" si="177">IF(O84&gt;0,O84-40,0)</f>
        <v>0</v>
      </c>
      <c r="Y84" s="243">
        <f t="shared" si="177"/>
        <v>0</v>
      </c>
      <c r="Z84" s="292">
        <f t="shared" si="10"/>
        <v>0</v>
      </c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</row>
    <row r="85" spans="1:40" ht="30" customHeight="1" x14ac:dyDescent="0.25">
      <c r="A85" s="288">
        <v>83</v>
      </c>
      <c r="B85" s="289" t="s">
        <v>423</v>
      </c>
      <c r="C85" s="288" t="s">
        <v>2960</v>
      </c>
      <c r="D85" s="290"/>
      <c r="E85" s="291">
        <v>2390.4666666666667</v>
      </c>
      <c r="F85" s="243" t="str">
        <f t="shared" si="170"/>
        <v>900</v>
      </c>
      <c r="G85" s="243" t="str">
        <f t="shared" si="171"/>
        <v>900х600</v>
      </c>
      <c r="H85" s="243" t="str">
        <f t="shared" si="172"/>
        <v>600</v>
      </c>
      <c r="I85" s="243" t="str">
        <f t="shared" si="173"/>
        <v>300</v>
      </c>
      <c r="J85" s="243"/>
      <c r="K85" s="252">
        <v>896</v>
      </c>
      <c r="L85" s="243">
        <v>296</v>
      </c>
      <c r="M85" s="243" t="str">
        <f t="shared" si="5"/>
        <v>896х296</v>
      </c>
      <c r="N85" s="243">
        <v>1</v>
      </c>
      <c r="O85" s="243">
        <v>0</v>
      </c>
      <c r="P85" s="243">
        <v>0</v>
      </c>
      <c r="Q85" s="243" t="str">
        <f t="shared" si="85"/>
        <v>0х0</v>
      </c>
      <c r="R85" s="243">
        <v>0</v>
      </c>
      <c r="S85" s="243">
        <v>2</v>
      </c>
      <c r="T85" s="243">
        <v>1</v>
      </c>
      <c r="U85" s="243">
        <f t="shared" ref="U85:V85" si="178">IF(K85&gt;0,K85-40,0)</f>
        <v>856</v>
      </c>
      <c r="V85" s="243">
        <f t="shared" si="178"/>
        <v>256</v>
      </c>
      <c r="W85" s="292">
        <f t="shared" si="8"/>
        <v>0.219136</v>
      </c>
      <c r="X85" s="243">
        <f t="shared" ref="X85:Y85" si="179">IF(O85&gt;0,O85-40,0)</f>
        <v>0</v>
      </c>
      <c r="Y85" s="243">
        <f t="shared" si="179"/>
        <v>0</v>
      </c>
      <c r="Z85" s="292">
        <f t="shared" si="10"/>
        <v>0</v>
      </c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</row>
    <row r="86" spans="1:40" ht="30" customHeight="1" x14ac:dyDescent="0.25">
      <c r="A86" s="288">
        <v>84</v>
      </c>
      <c r="B86" s="289" t="s">
        <v>424</v>
      </c>
      <c r="C86" s="288" t="s">
        <v>2961</v>
      </c>
      <c r="D86" s="290"/>
      <c r="E86" s="291">
        <v>2549.9333333333329</v>
      </c>
      <c r="F86" s="243" t="str">
        <f t="shared" si="170"/>
        <v>900</v>
      </c>
      <c r="G86" s="243" t="str">
        <f t="shared" si="171"/>
        <v>900х700</v>
      </c>
      <c r="H86" s="243" t="str">
        <f t="shared" si="172"/>
        <v>700</v>
      </c>
      <c r="I86" s="243" t="str">
        <f t="shared" si="173"/>
        <v>300</v>
      </c>
      <c r="J86" s="243"/>
      <c r="K86" s="252">
        <v>896</v>
      </c>
      <c r="L86" s="243">
        <v>346</v>
      </c>
      <c r="M86" s="243" t="str">
        <f t="shared" si="5"/>
        <v>896х346</v>
      </c>
      <c r="N86" s="243">
        <v>1</v>
      </c>
      <c r="O86" s="243">
        <v>0</v>
      </c>
      <c r="P86" s="243">
        <v>0</v>
      </c>
      <c r="Q86" s="243" t="str">
        <f t="shared" si="85"/>
        <v>0х0</v>
      </c>
      <c r="R86" s="243">
        <v>0</v>
      </c>
      <c r="S86" s="243">
        <v>2</v>
      </c>
      <c r="T86" s="243">
        <v>1</v>
      </c>
      <c r="U86" s="243">
        <f t="shared" ref="U86:V86" si="180">IF(K86&gt;0,K86-40,0)</f>
        <v>856</v>
      </c>
      <c r="V86" s="243">
        <f t="shared" si="180"/>
        <v>306</v>
      </c>
      <c r="W86" s="292">
        <f t="shared" si="8"/>
        <v>0.261936</v>
      </c>
      <c r="X86" s="243">
        <f t="shared" ref="X86:Y86" si="181">IF(O86&gt;0,O86-40,0)</f>
        <v>0</v>
      </c>
      <c r="Y86" s="243">
        <f t="shared" si="181"/>
        <v>0</v>
      </c>
      <c r="Z86" s="292">
        <f t="shared" si="10"/>
        <v>0</v>
      </c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</row>
    <row r="87" spans="1:40" ht="30" customHeight="1" x14ac:dyDescent="0.25">
      <c r="A87" s="288">
        <v>85</v>
      </c>
      <c r="B87" s="289" t="s">
        <v>425</v>
      </c>
      <c r="C87" s="288" t="s">
        <v>2962</v>
      </c>
      <c r="D87" s="290"/>
      <c r="E87" s="291">
        <v>2712.4666666666667</v>
      </c>
      <c r="F87" s="243" t="str">
        <f t="shared" si="170"/>
        <v>900</v>
      </c>
      <c r="G87" s="243" t="str">
        <f t="shared" si="171"/>
        <v>900х800</v>
      </c>
      <c r="H87" s="243" t="str">
        <f t="shared" si="172"/>
        <v>800</v>
      </c>
      <c r="I87" s="243" t="str">
        <f t="shared" si="173"/>
        <v>300</v>
      </c>
      <c r="J87" s="243"/>
      <c r="K87" s="252">
        <v>896</v>
      </c>
      <c r="L87" s="243">
        <v>446</v>
      </c>
      <c r="M87" s="243" t="str">
        <f t="shared" si="5"/>
        <v>896х446</v>
      </c>
      <c r="N87" s="243">
        <v>1</v>
      </c>
      <c r="O87" s="243">
        <v>0</v>
      </c>
      <c r="P87" s="243">
        <v>0</v>
      </c>
      <c r="Q87" s="243" t="str">
        <f t="shared" si="85"/>
        <v>0х0</v>
      </c>
      <c r="R87" s="243">
        <v>0</v>
      </c>
      <c r="S87" s="243">
        <v>2</v>
      </c>
      <c r="T87" s="243">
        <v>1</v>
      </c>
      <c r="U87" s="243">
        <f t="shared" ref="U87:V87" si="182">IF(K87&gt;0,K87-40,0)</f>
        <v>856</v>
      </c>
      <c r="V87" s="243">
        <f t="shared" si="182"/>
        <v>406</v>
      </c>
      <c r="W87" s="292">
        <f t="shared" si="8"/>
        <v>0.34753600000000001</v>
      </c>
      <c r="X87" s="243">
        <f t="shared" ref="X87:Y87" si="183">IF(O87&gt;0,O87-40,0)</f>
        <v>0</v>
      </c>
      <c r="Y87" s="243">
        <f t="shared" si="183"/>
        <v>0</v>
      </c>
      <c r="Z87" s="292">
        <f t="shared" si="10"/>
        <v>0</v>
      </c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</row>
    <row r="88" spans="1:40" ht="95.25" customHeight="1" x14ac:dyDescent="0.25">
      <c r="A88" s="288">
        <v>86</v>
      </c>
      <c r="B88" s="289" t="s">
        <v>426</v>
      </c>
      <c r="C88" s="288" t="s">
        <v>2956</v>
      </c>
      <c r="D88" s="290"/>
      <c r="E88" s="291">
        <v>1398.3999999999999</v>
      </c>
      <c r="F88" s="243" t="str">
        <f t="shared" si="170"/>
        <v>900</v>
      </c>
      <c r="G88" s="243" t="str">
        <f t="shared" si="171"/>
        <v>900х300</v>
      </c>
      <c r="H88" s="243" t="str">
        <f t="shared" si="172"/>
        <v>300</v>
      </c>
      <c r="I88" s="243" t="str">
        <f t="shared" si="173"/>
        <v>300</v>
      </c>
      <c r="J88" s="243"/>
      <c r="K88" s="243">
        <v>0</v>
      </c>
      <c r="L88" s="243">
        <v>0</v>
      </c>
      <c r="M88" s="243" t="str">
        <f t="shared" si="5"/>
        <v>0х0</v>
      </c>
      <c r="N88" s="243">
        <v>0</v>
      </c>
      <c r="O88" s="243">
        <v>0</v>
      </c>
      <c r="P88" s="243">
        <v>0</v>
      </c>
      <c r="Q88" s="243" t="str">
        <f t="shared" si="85"/>
        <v>0х0</v>
      </c>
      <c r="R88" s="243">
        <v>0</v>
      </c>
      <c r="S88" s="243">
        <v>0</v>
      </c>
      <c r="T88" s="243">
        <v>0</v>
      </c>
      <c r="U88" s="243">
        <f t="shared" ref="U88:V88" si="184">IF(K88&gt;0,K88-40,0)</f>
        <v>0</v>
      </c>
      <c r="V88" s="243">
        <f t="shared" si="184"/>
        <v>0</v>
      </c>
      <c r="W88" s="292">
        <f t="shared" si="8"/>
        <v>0</v>
      </c>
      <c r="X88" s="243">
        <f t="shared" ref="X88:Y88" si="185">IF(O88&gt;0,O88-40,0)</f>
        <v>0</v>
      </c>
      <c r="Y88" s="243">
        <f t="shared" si="185"/>
        <v>0</v>
      </c>
      <c r="Z88" s="292">
        <f t="shared" si="10"/>
        <v>0</v>
      </c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</row>
    <row r="89" spans="1:40" ht="22.5" customHeight="1" x14ac:dyDescent="0.25">
      <c r="A89" s="294">
        <v>1</v>
      </c>
      <c r="B89" s="295" t="s">
        <v>427</v>
      </c>
      <c r="C89" s="288" t="s">
        <v>2964</v>
      </c>
      <c r="D89" s="296"/>
      <c r="E89" s="291">
        <v>1199.0666666666666</v>
      </c>
      <c r="F89" s="243" t="str">
        <f t="shared" si="170"/>
        <v>820</v>
      </c>
      <c r="G89" s="243" t="str">
        <f t="shared" si="171"/>
        <v>820х150</v>
      </c>
      <c r="H89" s="243" t="str">
        <f t="shared" si="172"/>
        <v>150</v>
      </c>
      <c r="I89" s="243" t="str">
        <f t="shared" si="173"/>
        <v>515</v>
      </c>
      <c r="J89" s="243"/>
      <c r="K89" s="242">
        <v>716</v>
      </c>
      <c r="L89" s="242">
        <v>146</v>
      </c>
      <c r="M89" s="243" t="str">
        <f t="shared" si="5"/>
        <v>716х146</v>
      </c>
      <c r="N89" s="242">
        <v>1</v>
      </c>
      <c r="O89" s="242">
        <v>0</v>
      </c>
      <c r="P89" s="242">
        <v>0</v>
      </c>
      <c r="Q89" s="243" t="str">
        <f t="shared" si="85"/>
        <v>0х0</v>
      </c>
      <c r="R89" s="242">
        <v>0</v>
      </c>
      <c r="S89" s="242">
        <v>0</v>
      </c>
      <c r="T89" s="242">
        <v>1</v>
      </c>
      <c r="U89" s="243">
        <f t="shared" ref="U89:V89" si="186">IF(K89&gt;0,K89-40,0)</f>
        <v>676</v>
      </c>
      <c r="V89" s="243">
        <f t="shared" si="186"/>
        <v>106</v>
      </c>
      <c r="W89" s="292">
        <f t="shared" si="8"/>
        <v>7.1655999999999997E-2</v>
      </c>
      <c r="X89" s="243">
        <f t="shared" ref="X89:Y89" si="187">IF(O89&gt;0,O89-40,0)</f>
        <v>0</v>
      </c>
      <c r="Y89" s="243">
        <f t="shared" si="187"/>
        <v>0</v>
      </c>
      <c r="Z89" s="292">
        <f t="shared" si="10"/>
        <v>0</v>
      </c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</row>
    <row r="90" spans="1:40" ht="22.5" customHeight="1" x14ac:dyDescent="0.25">
      <c r="A90" s="294">
        <v>2</v>
      </c>
      <c r="B90" s="295" t="s">
        <v>428</v>
      </c>
      <c r="C90" s="288" t="s">
        <v>2965</v>
      </c>
      <c r="D90" s="297"/>
      <c r="E90" s="291">
        <v>1289.5333333333333</v>
      </c>
      <c r="F90" s="243" t="str">
        <f t="shared" si="170"/>
        <v>820</v>
      </c>
      <c r="G90" s="243" t="str">
        <f t="shared" si="171"/>
        <v>820х200</v>
      </c>
      <c r="H90" s="243" t="str">
        <f t="shared" si="172"/>
        <v>200</v>
      </c>
      <c r="I90" s="243" t="str">
        <f t="shared" si="173"/>
        <v>515</v>
      </c>
      <c r="J90" s="243"/>
      <c r="K90" s="298">
        <v>0</v>
      </c>
      <c r="L90" s="298">
        <v>0</v>
      </c>
      <c r="M90" s="243" t="str">
        <f t="shared" si="5"/>
        <v>0х0</v>
      </c>
      <c r="N90" s="242">
        <v>0</v>
      </c>
      <c r="O90" s="242">
        <v>0</v>
      </c>
      <c r="P90" s="242">
        <v>0</v>
      </c>
      <c r="Q90" s="243" t="str">
        <f t="shared" si="85"/>
        <v>0х0</v>
      </c>
      <c r="R90" s="242">
        <v>0</v>
      </c>
      <c r="S90" s="298">
        <v>0</v>
      </c>
      <c r="T90" s="298">
        <v>0</v>
      </c>
      <c r="U90" s="243">
        <f t="shared" ref="U90:V90" si="188">IF(K90&gt;0,K90-40,0)</f>
        <v>0</v>
      </c>
      <c r="V90" s="243">
        <f t="shared" si="188"/>
        <v>0</v>
      </c>
      <c r="W90" s="292">
        <f t="shared" si="8"/>
        <v>0</v>
      </c>
      <c r="X90" s="243">
        <f t="shared" ref="X90:Y90" si="189">IF(O90&gt;0,O90-40,0)</f>
        <v>0</v>
      </c>
      <c r="Y90" s="243">
        <f t="shared" si="189"/>
        <v>0</v>
      </c>
      <c r="Z90" s="292">
        <f t="shared" si="10"/>
        <v>0</v>
      </c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</row>
    <row r="91" spans="1:40" ht="22.5" customHeight="1" x14ac:dyDescent="0.25">
      <c r="A91" s="294">
        <v>3</v>
      </c>
      <c r="B91" s="295" t="s">
        <v>429</v>
      </c>
      <c r="C91" s="288" t="s">
        <v>2966</v>
      </c>
      <c r="D91" s="297"/>
      <c r="E91" s="291">
        <v>1346.2666666666667</v>
      </c>
      <c r="F91" s="243" t="str">
        <f t="shared" si="170"/>
        <v>820</v>
      </c>
      <c r="G91" s="243" t="str">
        <f t="shared" si="171"/>
        <v>820х250</v>
      </c>
      <c r="H91" s="243" t="str">
        <f t="shared" si="172"/>
        <v>250</v>
      </c>
      <c r="I91" s="243" t="str">
        <f t="shared" si="173"/>
        <v>515</v>
      </c>
      <c r="J91" s="243"/>
      <c r="K91" s="298">
        <v>0</v>
      </c>
      <c r="L91" s="298">
        <v>0</v>
      </c>
      <c r="M91" s="243" t="str">
        <f t="shared" si="5"/>
        <v>0х0</v>
      </c>
      <c r="N91" s="242">
        <v>0</v>
      </c>
      <c r="O91" s="242">
        <v>0</v>
      </c>
      <c r="P91" s="242">
        <v>0</v>
      </c>
      <c r="Q91" s="243" t="str">
        <f t="shared" si="85"/>
        <v>0х0</v>
      </c>
      <c r="R91" s="242">
        <v>0</v>
      </c>
      <c r="S91" s="298">
        <v>0</v>
      </c>
      <c r="T91" s="298">
        <v>0</v>
      </c>
      <c r="U91" s="243">
        <f t="shared" ref="U91:V91" si="190">IF(K91&gt;0,K91-40,0)</f>
        <v>0</v>
      </c>
      <c r="V91" s="243">
        <f t="shared" si="190"/>
        <v>0</v>
      </c>
      <c r="W91" s="292">
        <f t="shared" si="8"/>
        <v>0</v>
      </c>
      <c r="X91" s="243">
        <f t="shared" ref="X91:Y91" si="191">IF(O91&gt;0,O91-40,0)</f>
        <v>0</v>
      </c>
      <c r="Y91" s="243">
        <f t="shared" si="191"/>
        <v>0</v>
      </c>
      <c r="Z91" s="292">
        <f t="shared" si="10"/>
        <v>0</v>
      </c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</row>
    <row r="92" spans="1:40" ht="22.5" customHeight="1" x14ac:dyDescent="0.25">
      <c r="A92" s="294">
        <v>4</v>
      </c>
      <c r="B92" s="295" t="s">
        <v>430</v>
      </c>
      <c r="C92" s="288" t="s">
        <v>2967</v>
      </c>
      <c r="D92" s="297"/>
      <c r="E92" s="291">
        <v>1403</v>
      </c>
      <c r="F92" s="243" t="str">
        <f t="shared" si="170"/>
        <v>820</v>
      </c>
      <c r="G92" s="243" t="str">
        <f t="shared" si="171"/>
        <v>820х300</v>
      </c>
      <c r="H92" s="243" t="str">
        <f t="shared" si="172"/>
        <v>300</v>
      </c>
      <c r="I92" s="243" t="str">
        <f t="shared" si="173"/>
        <v>515</v>
      </c>
      <c r="J92" s="243"/>
      <c r="K92" s="298">
        <v>0</v>
      </c>
      <c r="L92" s="298">
        <v>0</v>
      </c>
      <c r="M92" s="243" t="str">
        <f t="shared" si="5"/>
        <v>0х0</v>
      </c>
      <c r="N92" s="242">
        <v>0</v>
      </c>
      <c r="O92" s="242">
        <v>0</v>
      </c>
      <c r="P92" s="242">
        <v>0</v>
      </c>
      <c r="Q92" s="243" t="str">
        <f t="shared" si="85"/>
        <v>0х0</v>
      </c>
      <c r="R92" s="242">
        <v>0</v>
      </c>
      <c r="S92" s="298">
        <v>0</v>
      </c>
      <c r="T92" s="298">
        <v>0</v>
      </c>
      <c r="U92" s="243">
        <f t="shared" ref="U92:V92" si="192">IF(K92&gt;0,K92-40,0)</f>
        <v>0</v>
      </c>
      <c r="V92" s="243">
        <f t="shared" si="192"/>
        <v>0</v>
      </c>
      <c r="W92" s="292">
        <f t="shared" si="8"/>
        <v>0</v>
      </c>
      <c r="X92" s="243">
        <f t="shared" ref="X92:Y92" si="193">IF(O92&gt;0,O92-40,0)</f>
        <v>0</v>
      </c>
      <c r="Y92" s="243">
        <f t="shared" si="193"/>
        <v>0</v>
      </c>
      <c r="Z92" s="292">
        <f t="shared" si="10"/>
        <v>0</v>
      </c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ht="22.5" customHeight="1" x14ac:dyDescent="0.25">
      <c r="A93" s="294">
        <v>5</v>
      </c>
      <c r="B93" s="295" t="s">
        <v>431</v>
      </c>
      <c r="C93" s="288" t="s">
        <v>2968</v>
      </c>
      <c r="D93" s="297"/>
      <c r="E93" s="291">
        <v>1519.5333333333331</v>
      </c>
      <c r="F93" s="243" t="str">
        <f t="shared" si="170"/>
        <v>820</v>
      </c>
      <c r="G93" s="243" t="str">
        <f t="shared" si="171"/>
        <v>820х400</v>
      </c>
      <c r="H93" s="243" t="str">
        <f t="shared" si="172"/>
        <v>400</v>
      </c>
      <c r="I93" s="243" t="str">
        <f t="shared" si="173"/>
        <v>515</v>
      </c>
      <c r="J93" s="243"/>
      <c r="K93" s="298">
        <v>0</v>
      </c>
      <c r="L93" s="298">
        <v>0</v>
      </c>
      <c r="M93" s="243" t="str">
        <f t="shared" si="5"/>
        <v>0х0</v>
      </c>
      <c r="N93" s="242">
        <v>0</v>
      </c>
      <c r="O93" s="242">
        <v>0</v>
      </c>
      <c r="P93" s="242">
        <v>0</v>
      </c>
      <c r="Q93" s="243" t="str">
        <f t="shared" si="85"/>
        <v>0х0</v>
      </c>
      <c r="R93" s="242">
        <v>0</v>
      </c>
      <c r="S93" s="298">
        <v>0</v>
      </c>
      <c r="T93" s="298">
        <v>0</v>
      </c>
      <c r="U93" s="243">
        <f t="shared" ref="U93:V93" si="194">IF(K93&gt;0,K93-40,0)</f>
        <v>0</v>
      </c>
      <c r="V93" s="243">
        <f t="shared" si="194"/>
        <v>0</v>
      </c>
      <c r="W93" s="292">
        <f t="shared" si="8"/>
        <v>0</v>
      </c>
      <c r="X93" s="243">
        <f t="shared" ref="X93:Y93" si="195">IF(O93&gt;0,O93-40,0)</f>
        <v>0</v>
      </c>
      <c r="Y93" s="243">
        <f t="shared" si="195"/>
        <v>0</v>
      </c>
      <c r="Z93" s="292">
        <f t="shared" si="10"/>
        <v>0</v>
      </c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ht="22.5" customHeight="1" x14ac:dyDescent="0.25">
      <c r="A94" s="294">
        <v>6</v>
      </c>
      <c r="B94" s="295" t="s">
        <v>432</v>
      </c>
      <c r="C94" s="288" t="s">
        <v>2969</v>
      </c>
      <c r="D94" s="297"/>
      <c r="E94" s="291">
        <v>1576.2666666666664</v>
      </c>
      <c r="F94" s="243" t="str">
        <f t="shared" si="170"/>
        <v>820</v>
      </c>
      <c r="G94" s="243" t="str">
        <f t="shared" si="171"/>
        <v>820х450</v>
      </c>
      <c r="H94" s="243" t="str">
        <f t="shared" si="172"/>
        <v>450</v>
      </c>
      <c r="I94" s="243" t="str">
        <f t="shared" si="173"/>
        <v>515</v>
      </c>
      <c r="J94" s="243"/>
      <c r="K94" s="298">
        <v>0</v>
      </c>
      <c r="L94" s="298">
        <v>0</v>
      </c>
      <c r="M94" s="243" t="str">
        <f t="shared" si="5"/>
        <v>0х0</v>
      </c>
      <c r="N94" s="242">
        <v>0</v>
      </c>
      <c r="O94" s="242">
        <v>0</v>
      </c>
      <c r="P94" s="242">
        <v>0</v>
      </c>
      <c r="Q94" s="243" t="str">
        <f t="shared" si="85"/>
        <v>0х0</v>
      </c>
      <c r="R94" s="242">
        <v>0</v>
      </c>
      <c r="S94" s="298">
        <v>0</v>
      </c>
      <c r="T94" s="298">
        <v>0</v>
      </c>
      <c r="U94" s="243">
        <f t="shared" ref="U94:V94" si="196">IF(K94&gt;0,K94-40,0)</f>
        <v>0</v>
      </c>
      <c r="V94" s="243">
        <f t="shared" si="196"/>
        <v>0</v>
      </c>
      <c r="W94" s="292">
        <f t="shared" si="8"/>
        <v>0</v>
      </c>
      <c r="X94" s="243">
        <f t="shared" ref="X94:Y94" si="197">IF(O94&gt;0,O94-40,0)</f>
        <v>0</v>
      </c>
      <c r="Y94" s="243">
        <f t="shared" si="197"/>
        <v>0</v>
      </c>
      <c r="Z94" s="292">
        <f t="shared" si="10"/>
        <v>0</v>
      </c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ht="22.5" customHeight="1" x14ac:dyDescent="0.25">
      <c r="A95" s="294">
        <v>7</v>
      </c>
      <c r="B95" s="295" t="s">
        <v>433</v>
      </c>
      <c r="C95" s="288" t="s">
        <v>2970</v>
      </c>
      <c r="D95" s="297"/>
      <c r="E95" s="291">
        <v>1633</v>
      </c>
      <c r="F95" s="243" t="str">
        <f t="shared" si="170"/>
        <v>820</v>
      </c>
      <c r="G95" s="243" t="str">
        <f t="shared" si="171"/>
        <v>820х500</v>
      </c>
      <c r="H95" s="243" t="str">
        <f t="shared" si="172"/>
        <v>500</v>
      </c>
      <c r="I95" s="243" t="str">
        <f t="shared" si="173"/>
        <v>515</v>
      </c>
      <c r="J95" s="243"/>
      <c r="K95" s="298">
        <v>0</v>
      </c>
      <c r="L95" s="298">
        <v>0</v>
      </c>
      <c r="M95" s="243" t="str">
        <f t="shared" si="5"/>
        <v>0х0</v>
      </c>
      <c r="N95" s="242">
        <v>0</v>
      </c>
      <c r="O95" s="242">
        <v>0</v>
      </c>
      <c r="P95" s="242">
        <v>0</v>
      </c>
      <c r="Q95" s="243" t="str">
        <f t="shared" si="85"/>
        <v>0х0</v>
      </c>
      <c r="R95" s="242">
        <v>0</v>
      </c>
      <c r="S95" s="298">
        <v>0</v>
      </c>
      <c r="T95" s="298">
        <v>0</v>
      </c>
      <c r="U95" s="243">
        <f t="shared" ref="U95:V95" si="198">IF(K95&gt;0,K95-40,0)</f>
        <v>0</v>
      </c>
      <c r="V95" s="243">
        <f t="shared" si="198"/>
        <v>0</v>
      </c>
      <c r="W95" s="292">
        <f t="shared" si="8"/>
        <v>0</v>
      </c>
      <c r="X95" s="243">
        <f t="shared" ref="X95:Y95" si="199">IF(O95&gt;0,O95-40,0)</f>
        <v>0</v>
      </c>
      <c r="Y95" s="243">
        <f t="shared" si="199"/>
        <v>0</v>
      </c>
      <c r="Z95" s="292">
        <f t="shared" si="10"/>
        <v>0</v>
      </c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ht="55.5" customHeight="1" x14ac:dyDescent="0.25">
      <c r="A96" s="294">
        <v>8</v>
      </c>
      <c r="B96" s="295" t="s">
        <v>434</v>
      </c>
      <c r="C96" s="288" t="s">
        <v>2964</v>
      </c>
      <c r="D96" s="296"/>
      <c r="E96" s="291">
        <v>1263.4666666666665</v>
      </c>
      <c r="F96" s="243" t="str">
        <f t="shared" si="170"/>
        <v>820</v>
      </c>
      <c r="G96" s="243" t="str">
        <f t="shared" si="171"/>
        <v>820х150</v>
      </c>
      <c r="H96" s="243" t="str">
        <f t="shared" si="172"/>
        <v>150</v>
      </c>
      <c r="I96" s="243" t="str">
        <f t="shared" si="173"/>
        <v>515</v>
      </c>
      <c r="J96" s="243"/>
      <c r="K96" s="242">
        <v>716</v>
      </c>
      <c r="L96" s="242">
        <v>146</v>
      </c>
      <c r="M96" s="243" t="str">
        <f t="shared" si="5"/>
        <v>716х146</v>
      </c>
      <c r="N96" s="242">
        <v>1</v>
      </c>
      <c r="O96" s="242">
        <v>0</v>
      </c>
      <c r="P96" s="242">
        <v>0</v>
      </c>
      <c r="Q96" s="243" t="str">
        <f t="shared" si="85"/>
        <v>0х0</v>
      </c>
      <c r="R96" s="242">
        <v>0</v>
      </c>
      <c r="S96" s="242">
        <v>2</v>
      </c>
      <c r="T96" s="242">
        <v>1</v>
      </c>
      <c r="U96" s="243">
        <f t="shared" ref="U96:V96" si="200">IF(K96&gt;0,K96-40,0)</f>
        <v>676</v>
      </c>
      <c r="V96" s="243">
        <f t="shared" si="200"/>
        <v>106</v>
      </c>
      <c r="W96" s="292">
        <f t="shared" si="8"/>
        <v>7.1655999999999997E-2</v>
      </c>
      <c r="X96" s="243">
        <f t="shared" ref="X96:Y96" si="201">IF(O96&gt;0,O96-40,0)</f>
        <v>0</v>
      </c>
      <c r="Y96" s="243">
        <f t="shared" si="201"/>
        <v>0</v>
      </c>
      <c r="Z96" s="292">
        <f t="shared" si="10"/>
        <v>0</v>
      </c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1:40" ht="22.5" customHeight="1" x14ac:dyDescent="0.25">
      <c r="A97" s="294">
        <v>9</v>
      </c>
      <c r="B97" s="295" t="s">
        <v>435</v>
      </c>
      <c r="C97" s="288" t="s">
        <v>2965</v>
      </c>
      <c r="D97" s="297"/>
      <c r="E97" s="291">
        <v>1412.1999999999998</v>
      </c>
      <c r="F97" s="243" t="str">
        <f t="shared" si="170"/>
        <v>820</v>
      </c>
      <c r="G97" s="243" t="str">
        <f t="shared" si="171"/>
        <v>820х200</v>
      </c>
      <c r="H97" s="243" t="str">
        <f t="shared" si="172"/>
        <v>200</v>
      </c>
      <c r="I97" s="243" t="str">
        <f t="shared" si="173"/>
        <v>515</v>
      </c>
      <c r="J97" s="243"/>
      <c r="K97" s="242">
        <v>716</v>
      </c>
      <c r="L97" s="242">
        <v>196</v>
      </c>
      <c r="M97" s="243" t="str">
        <f t="shared" si="5"/>
        <v>716х196</v>
      </c>
      <c r="N97" s="242">
        <v>1</v>
      </c>
      <c r="O97" s="242">
        <v>0</v>
      </c>
      <c r="P97" s="242">
        <v>0</v>
      </c>
      <c r="Q97" s="243" t="str">
        <f t="shared" si="85"/>
        <v>0х0</v>
      </c>
      <c r="R97" s="242">
        <v>0</v>
      </c>
      <c r="S97" s="242">
        <v>2</v>
      </c>
      <c r="T97" s="242">
        <v>1</v>
      </c>
      <c r="U97" s="243">
        <f t="shared" ref="U97:V97" si="202">IF(K97&gt;0,K97-40,0)</f>
        <v>676</v>
      </c>
      <c r="V97" s="243">
        <f t="shared" si="202"/>
        <v>156</v>
      </c>
      <c r="W97" s="292">
        <f t="shared" si="8"/>
        <v>0.10545599999999999</v>
      </c>
      <c r="X97" s="243">
        <f t="shared" ref="X97:Y97" si="203">IF(O97&gt;0,O97-40,0)</f>
        <v>0</v>
      </c>
      <c r="Y97" s="243">
        <f t="shared" si="203"/>
        <v>0</v>
      </c>
      <c r="Z97" s="292">
        <f t="shared" si="10"/>
        <v>0</v>
      </c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</row>
    <row r="98" spans="1:40" ht="22.5" customHeight="1" x14ac:dyDescent="0.25">
      <c r="A98" s="294">
        <v>10</v>
      </c>
      <c r="B98" s="295" t="s">
        <v>436</v>
      </c>
      <c r="C98" s="288" t="s">
        <v>2966</v>
      </c>
      <c r="D98" s="297"/>
      <c r="E98" s="291">
        <v>1496.5333333333331</v>
      </c>
      <c r="F98" s="243" t="str">
        <f t="shared" si="170"/>
        <v>820</v>
      </c>
      <c r="G98" s="243" t="str">
        <f t="shared" si="171"/>
        <v>820х250</v>
      </c>
      <c r="H98" s="243" t="str">
        <f t="shared" si="172"/>
        <v>250</v>
      </c>
      <c r="I98" s="243" t="str">
        <f t="shared" si="173"/>
        <v>515</v>
      </c>
      <c r="J98" s="243"/>
      <c r="K98" s="242">
        <v>716</v>
      </c>
      <c r="L98" s="242">
        <v>246</v>
      </c>
      <c r="M98" s="243" t="str">
        <f t="shared" si="5"/>
        <v>716х246</v>
      </c>
      <c r="N98" s="242">
        <v>1</v>
      </c>
      <c r="O98" s="242">
        <v>0</v>
      </c>
      <c r="P98" s="242">
        <v>0</v>
      </c>
      <c r="Q98" s="243" t="str">
        <f t="shared" si="85"/>
        <v>0х0</v>
      </c>
      <c r="R98" s="242">
        <v>0</v>
      </c>
      <c r="S98" s="242">
        <v>2</v>
      </c>
      <c r="T98" s="242">
        <v>1</v>
      </c>
      <c r="U98" s="243">
        <f t="shared" ref="U98:V98" si="204">IF(K98&gt;0,K98-40,0)</f>
        <v>676</v>
      </c>
      <c r="V98" s="243">
        <f t="shared" si="204"/>
        <v>206</v>
      </c>
      <c r="W98" s="292">
        <f t="shared" si="8"/>
        <v>0.13925599999999999</v>
      </c>
      <c r="X98" s="243">
        <f t="shared" ref="X98:Y98" si="205">IF(O98&gt;0,O98-40,0)</f>
        <v>0</v>
      </c>
      <c r="Y98" s="243">
        <f t="shared" si="205"/>
        <v>0</v>
      </c>
      <c r="Z98" s="292">
        <f t="shared" si="10"/>
        <v>0</v>
      </c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</row>
    <row r="99" spans="1:40" ht="22.5" customHeight="1" x14ac:dyDescent="0.25">
      <c r="A99" s="294">
        <v>11</v>
      </c>
      <c r="B99" s="295" t="s">
        <v>437</v>
      </c>
      <c r="C99" s="288" t="s">
        <v>2967</v>
      </c>
      <c r="D99" s="297"/>
      <c r="E99" s="291">
        <v>1580.8666666666666</v>
      </c>
      <c r="F99" s="243" t="str">
        <f t="shared" si="170"/>
        <v>820</v>
      </c>
      <c r="G99" s="243" t="str">
        <f t="shared" si="171"/>
        <v>820х300</v>
      </c>
      <c r="H99" s="243" t="str">
        <f t="shared" si="172"/>
        <v>300</v>
      </c>
      <c r="I99" s="243" t="str">
        <f t="shared" si="173"/>
        <v>515</v>
      </c>
      <c r="J99" s="243"/>
      <c r="K99" s="242">
        <v>716</v>
      </c>
      <c r="L99" s="242">
        <v>296</v>
      </c>
      <c r="M99" s="243" t="str">
        <f t="shared" si="5"/>
        <v>716х296</v>
      </c>
      <c r="N99" s="242">
        <v>1</v>
      </c>
      <c r="O99" s="242">
        <v>0</v>
      </c>
      <c r="P99" s="242">
        <v>0</v>
      </c>
      <c r="Q99" s="243" t="str">
        <f t="shared" si="85"/>
        <v>0х0</v>
      </c>
      <c r="R99" s="242">
        <v>0</v>
      </c>
      <c r="S99" s="242">
        <v>2</v>
      </c>
      <c r="T99" s="242">
        <v>1</v>
      </c>
      <c r="U99" s="243">
        <f t="shared" ref="U99:V99" si="206">IF(K99&gt;0,K99-40,0)</f>
        <v>676</v>
      </c>
      <c r="V99" s="243">
        <f t="shared" si="206"/>
        <v>256</v>
      </c>
      <c r="W99" s="292">
        <f t="shared" si="8"/>
        <v>0.17305599999999999</v>
      </c>
      <c r="X99" s="243">
        <f t="shared" ref="X99:Y99" si="207">IF(O99&gt;0,O99-40,0)</f>
        <v>0</v>
      </c>
      <c r="Y99" s="243">
        <f t="shared" si="207"/>
        <v>0</v>
      </c>
      <c r="Z99" s="292">
        <f t="shared" si="10"/>
        <v>0</v>
      </c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</row>
    <row r="100" spans="1:40" ht="22.5" customHeight="1" x14ac:dyDescent="0.25">
      <c r="A100" s="294">
        <v>12</v>
      </c>
      <c r="B100" s="295" t="s">
        <v>438</v>
      </c>
      <c r="C100" s="288" t="s">
        <v>2968</v>
      </c>
      <c r="D100" s="297"/>
      <c r="E100" s="291">
        <v>1754.1333333333332</v>
      </c>
      <c r="F100" s="243" t="str">
        <f t="shared" si="170"/>
        <v>820</v>
      </c>
      <c r="G100" s="243" t="str">
        <f t="shared" si="171"/>
        <v>820х400</v>
      </c>
      <c r="H100" s="243" t="str">
        <f t="shared" si="172"/>
        <v>400</v>
      </c>
      <c r="I100" s="243" t="str">
        <f t="shared" si="173"/>
        <v>515</v>
      </c>
      <c r="J100" s="243"/>
      <c r="K100" s="242">
        <v>716</v>
      </c>
      <c r="L100" s="242">
        <v>396</v>
      </c>
      <c r="M100" s="243" t="str">
        <f t="shared" si="5"/>
        <v>716х396</v>
      </c>
      <c r="N100" s="242">
        <v>1</v>
      </c>
      <c r="O100" s="242">
        <v>0</v>
      </c>
      <c r="P100" s="242">
        <v>0</v>
      </c>
      <c r="Q100" s="243" t="str">
        <f t="shared" si="85"/>
        <v>0х0</v>
      </c>
      <c r="R100" s="242">
        <v>0</v>
      </c>
      <c r="S100" s="242">
        <v>2</v>
      </c>
      <c r="T100" s="242">
        <v>1</v>
      </c>
      <c r="U100" s="243">
        <f t="shared" ref="U100:V100" si="208">IF(K100&gt;0,K100-40,0)</f>
        <v>676</v>
      </c>
      <c r="V100" s="243">
        <f t="shared" si="208"/>
        <v>356</v>
      </c>
      <c r="W100" s="292">
        <f t="shared" si="8"/>
        <v>0.24065600000000001</v>
      </c>
      <c r="X100" s="243">
        <f t="shared" ref="X100:Y100" si="209">IF(O100&gt;0,O100-40,0)</f>
        <v>0</v>
      </c>
      <c r="Y100" s="243">
        <f t="shared" si="209"/>
        <v>0</v>
      </c>
      <c r="Z100" s="292">
        <f t="shared" si="10"/>
        <v>0</v>
      </c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</row>
    <row r="101" spans="1:40" ht="22.5" customHeight="1" x14ac:dyDescent="0.25">
      <c r="A101" s="294">
        <v>13</v>
      </c>
      <c r="B101" s="295" t="s">
        <v>439</v>
      </c>
      <c r="C101" s="288" t="s">
        <v>2969</v>
      </c>
      <c r="D101" s="297"/>
      <c r="E101" s="291">
        <v>1838.4666666666665</v>
      </c>
      <c r="F101" s="243" t="str">
        <f t="shared" si="170"/>
        <v>820</v>
      </c>
      <c r="G101" s="243" t="str">
        <f t="shared" si="171"/>
        <v>820х450</v>
      </c>
      <c r="H101" s="243" t="str">
        <f t="shared" si="172"/>
        <v>450</v>
      </c>
      <c r="I101" s="243" t="str">
        <f t="shared" si="173"/>
        <v>515</v>
      </c>
      <c r="J101" s="243"/>
      <c r="K101" s="242">
        <v>716</v>
      </c>
      <c r="L101" s="242">
        <v>446</v>
      </c>
      <c r="M101" s="243" t="str">
        <f t="shared" si="5"/>
        <v>716х446</v>
      </c>
      <c r="N101" s="242">
        <v>1</v>
      </c>
      <c r="O101" s="242">
        <v>0</v>
      </c>
      <c r="P101" s="242">
        <v>0</v>
      </c>
      <c r="Q101" s="243" t="str">
        <f t="shared" si="85"/>
        <v>0х0</v>
      </c>
      <c r="R101" s="242">
        <v>0</v>
      </c>
      <c r="S101" s="242">
        <v>2</v>
      </c>
      <c r="T101" s="242">
        <v>1</v>
      </c>
      <c r="U101" s="243">
        <f t="shared" ref="U101:V101" si="210">IF(K101&gt;0,K101-40,0)</f>
        <v>676</v>
      </c>
      <c r="V101" s="243">
        <f t="shared" si="210"/>
        <v>406</v>
      </c>
      <c r="W101" s="292">
        <f t="shared" si="8"/>
        <v>0.27445599999999998</v>
      </c>
      <c r="X101" s="243">
        <f t="shared" ref="X101:Y101" si="211">IF(O101&gt;0,O101-40,0)</f>
        <v>0</v>
      </c>
      <c r="Y101" s="243">
        <f t="shared" si="211"/>
        <v>0</v>
      </c>
      <c r="Z101" s="292">
        <f t="shared" si="10"/>
        <v>0</v>
      </c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</row>
    <row r="102" spans="1:40" ht="22.5" customHeight="1" x14ac:dyDescent="0.25">
      <c r="A102" s="294">
        <v>14</v>
      </c>
      <c r="B102" s="295" t="s">
        <v>440</v>
      </c>
      <c r="C102" s="288" t="s">
        <v>2970</v>
      </c>
      <c r="D102" s="297"/>
      <c r="E102" s="291">
        <v>1922.8</v>
      </c>
      <c r="F102" s="243" t="str">
        <f t="shared" si="170"/>
        <v>820</v>
      </c>
      <c r="G102" s="243" t="str">
        <f t="shared" si="171"/>
        <v>820х500</v>
      </c>
      <c r="H102" s="243" t="str">
        <f t="shared" si="172"/>
        <v>500</v>
      </c>
      <c r="I102" s="243" t="str">
        <f t="shared" si="173"/>
        <v>515</v>
      </c>
      <c r="J102" s="243"/>
      <c r="K102" s="242">
        <v>716</v>
      </c>
      <c r="L102" s="242">
        <v>496</v>
      </c>
      <c r="M102" s="243" t="str">
        <f t="shared" si="5"/>
        <v>716х496</v>
      </c>
      <c r="N102" s="242">
        <v>1</v>
      </c>
      <c r="O102" s="242">
        <v>0</v>
      </c>
      <c r="P102" s="242">
        <v>0</v>
      </c>
      <c r="Q102" s="243" t="str">
        <f t="shared" si="85"/>
        <v>0х0</v>
      </c>
      <c r="R102" s="242">
        <v>0</v>
      </c>
      <c r="S102" s="242">
        <v>2</v>
      </c>
      <c r="T102" s="242">
        <v>1</v>
      </c>
      <c r="U102" s="243">
        <f t="shared" ref="U102:V102" si="212">IF(K102&gt;0,K102-40,0)</f>
        <v>676</v>
      </c>
      <c r="V102" s="243">
        <f t="shared" si="212"/>
        <v>456</v>
      </c>
      <c r="W102" s="292">
        <f t="shared" si="8"/>
        <v>0.30825599999999997</v>
      </c>
      <c r="X102" s="243">
        <f t="shared" ref="X102:Y102" si="213">IF(O102&gt;0,O102-40,0)</f>
        <v>0</v>
      </c>
      <c r="Y102" s="243">
        <f t="shared" si="213"/>
        <v>0</v>
      </c>
      <c r="Z102" s="292">
        <f t="shared" si="10"/>
        <v>0</v>
      </c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</row>
    <row r="103" spans="1:40" ht="22.5" customHeight="1" x14ac:dyDescent="0.25">
      <c r="A103" s="294">
        <v>15</v>
      </c>
      <c r="B103" s="295" t="s">
        <v>441</v>
      </c>
      <c r="C103" s="288" t="s">
        <v>2970</v>
      </c>
      <c r="D103" s="297"/>
      <c r="E103" s="291">
        <v>1922.8</v>
      </c>
      <c r="F103" s="243" t="str">
        <f t="shared" si="170"/>
        <v>820</v>
      </c>
      <c r="G103" s="243" t="str">
        <f t="shared" si="171"/>
        <v>820х500</v>
      </c>
      <c r="H103" s="243" t="str">
        <f t="shared" si="172"/>
        <v>500</v>
      </c>
      <c r="I103" s="243" t="str">
        <f t="shared" si="173"/>
        <v>515</v>
      </c>
      <c r="J103" s="243"/>
      <c r="K103" s="242">
        <v>716</v>
      </c>
      <c r="L103" s="242">
        <v>246</v>
      </c>
      <c r="M103" s="243" t="str">
        <f t="shared" si="5"/>
        <v>716х246</v>
      </c>
      <c r="N103" s="242">
        <v>2</v>
      </c>
      <c r="O103" s="242">
        <v>0</v>
      </c>
      <c r="P103" s="242">
        <v>0</v>
      </c>
      <c r="Q103" s="243" t="str">
        <f t="shared" si="85"/>
        <v>0х0</v>
      </c>
      <c r="R103" s="242">
        <v>0</v>
      </c>
      <c r="S103" s="242">
        <v>4</v>
      </c>
      <c r="T103" s="242">
        <v>2</v>
      </c>
      <c r="U103" s="243">
        <f t="shared" ref="U103:V103" si="214">IF(K103&gt;0,K103-40,0)</f>
        <v>676</v>
      </c>
      <c r="V103" s="243">
        <f t="shared" si="214"/>
        <v>206</v>
      </c>
      <c r="W103" s="292">
        <f t="shared" si="8"/>
        <v>0.13925599999999999</v>
      </c>
      <c r="X103" s="243">
        <f t="shared" ref="X103:Y103" si="215">IF(O103&gt;0,O103-40,0)</f>
        <v>0</v>
      </c>
      <c r="Y103" s="243">
        <f t="shared" si="215"/>
        <v>0</v>
      </c>
      <c r="Z103" s="292">
        <f t="shared" si="10"/>
        <v>0</v>
      </c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</row>
    <row r="104" spans="1:40" ht="22.5" customHeight="1" x14ac:dyDescent="0.25">
      <c r="A104" s="294">
        <v>16</v>
      </c>
      <c r="B104" s="295" t="s">
        <v>442</v>
      </c>
      <c r="C104" s="288" t="s">
        <v>2968</v>
      </c>
      <c r="D104" s="297"/>
      <c r="E104" s="291">
        <v>3282.8666666666663</v>
      </c>
      <c r="F104" s="243" t="str">
        <f t="shared" si="170"/>
        <v>820</v>
      </c>
      <c r="G104" s="243" t="str">
        <f t="shared" si="171"/>
        <v>820х400</v>
      </c>
      <c r="H104" s="243" t="str">
        <f t="shared" si="172"/>
        <v>400</v>
      </c>
      <c r="I104" s="243" t="str">
        <f t="shared" si="173"/>
        <v>515</v>
      </c>
      <c r="J104" s="243"/>
      <c r="K104" s="242">
        <v>356</v>
      </c>
      <c r="L104" s="242">
        <v>396</v>
      </c>
      <c r="M104" s="243" t="str">
        <f t="shared" si="5"/>
        <v>356х396</v>
      </c>
      <c r="N104" s="242">
        <v>2</v>
      </c>
      <c r="O104" s="242">
        <v>0</v>
      </c>
      <c r="P104" s="242">
        <v>0</v>
      </c>
      <c r="Q104" s="243" t="str">
        <f t="shared" si="85"/>
        <v>0х0</v>
      </c>
      <c r="R104" s="242">
        <v>0</v>
      </c>
      <c r="S104" s="242">
        <v>0</v>
      </c>
      <c r="T104" s="242">
        <v>2</v>
      </c>
      <c r="U104" s="243">
        <f t="shared" ref="U104:V104" si="216">IF(K104&gt;0,K104-40,0)</f>
        <v>316</v>
      </c>
      <c r="V104" s="243">
        <f t="shared" si="216"/>
        <v>356</v>
      </c>
      <c r="W104" s="292">
        <f t="shared" si="8"/>
        <v>0.112496</v>
      </c>
      <c r="X104" s="243">
        <f t="shared" ref="X104:Y104" si="217">IF(O104&gt;0,O104-40,0)</f>
        <v>0</v>
      </c>
      <c r="Y104" s="243">
        <f t="shared" si="217"/>
        <v>0</v>
      </c>
      <c r="Z104" s="292">
        <f t="shared" si="10"/>
        <v>0</v>
      </c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</row>
    <row r="105" spans="1:40" ht="22.5" customHeight="1" x14ac:dyDescent="0.25">
      <c r="A105" s="294">
        <v>17</v>
      </c>
      <c r="B105" s="295" t="s">
        <v>443</v>
      </c>
      <c r="C105" s="288" t="s">
        <v>2969</v>
      </c>
      <c r="D105" s="297"/>
      <c r="E105" s="291">
        <v>3384.0666666666662</v>
      </c>
      <c r="F105" s="243" t="str">
        <f t="shared" si="170"/>
        <v>820</v>
      </c>
      <c r="G105" s="243" t="str">
        <f t="shared" si="171"/>
        <v>820х450</v>
      </c>
      <c r="H105" s="243" t="str">
        <f t="shared" si="172"/>
        <v>450</v>
      </c>
      <c r="I105" s="243" t="str">
        <f t="shared" si="173"/>
        <v>515</v>
      </c>
      <c r="J105" s="243"/>
      <c r="K105" s="242">
        <v>356</v>
      </c>
      <c r="L105" s="242">
        <v>446</v>
      </c>
      <c r="M105" s="243" t="str">
        <f t="shared" si="5"/>
        <v>356х446</v>
      </c>
      <c r="N105" s="242">
        <v>2</v>
      </c>
      <c r="O105" s="242">
        <v>0</v>
      </c>
      <c r="P105" s="242">
        <v>0</v>
      </c>
      <c r="Q105" s="243" t="str">
        <f t="shared" si="85"/>
        <v>0х0</v>
      </c>
      <c r="R105" s="242">
        <v>0</v>
      </c>
      <c r="S105" s="242">
        <v>0</v>
      </c>
      <c r="T105" s="242">
        <v>2</v>
      </c>
      <c r="U105" s="243">
        <f t="shared" ref="U105:V105" si="218">IF(K105&gt;0,K105-40,0)</f>
        <v>316</v>
      </c>
      <c r="V105" s="243">
        <f t="shared" si="218"/>
        <v>406</v>
      </c>
      <c r="W105" s="292">
        <f t="shared" si="8"/>
        <v>0.12829599999999999</v>
      </c>
      <c r="X105" s="243">
        <f t="shared" ref="X105:Y105" si="219">IF(O105&gt;0,O105-40,0)</f>
        <v>0</v>
      </c>
      <c r="Y105" s="243">
        <f t="shared" si="219"/>
        <v>0</v>
      </c>
      <c r="Z105" s="292">
        <f t="shared" si="10"/>
        <v>0</v>
      </c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</row>
    <row r="106" spans="1:40" ht="22.5" customHeight="1" x14ac:dyDescent="0.25">
      <c r="A106" s="294">
        <v>18</v>
      </c>
      <c r="B106" s="295" t="s">
        <v>444</v>
      </c>
      <c r="C106" s="288" t="s">
        <v>2970</v>
      </c>
      <c r="D106" s="297"/>
      <c r="E106" s="291">
        <v>3512.8666666666663</v>
      </c>
      <c r="F106" s="243" t="str">
        <f t="shared" si="170"/>
        <v>820</v>
      </c>
      <c r="G106" s="243" t="str">
        <f t="shared" si="171"/>
        <v>820х500</v>
      </c>
      <c r="H106" s="243" t="str">
        <f t="shared" si="172"/>
        <v>500</v>
      </c>
      <c r="I106" s="243" t="str">
        <f t="shared" si="173"/>
        <v>515</v>
      </c>
      <c r="J106" s="243"/>
      <c r="K106" s="242">
        <v>356</v>
      </c>
      <c r="L106" s="242">
        <v>496</v>
      </c>
      <c r="M106" s="243" t="str">
        <f t="shared" si="5"/>
        <v>356х496</v>
      </c>
      <c r="N106" s="242">
        <v>2</v>
      </c>
      <c r="O106" s="242">
        <v>0</v>
      </c>
      <c r="P106" s="242">
        <v>0</v>
      </c>
      <c r="Q106" s="243" t="str">
        <f t="shared" si="85"/>
        <v>0х0</v>
      </c>
      <c r="R106" s="242">
        <v>0</v>
      </c>
      <c r="S106" s="242">
        <v>0</v>
      </c>
      <c r="T106" s="242">
        <v>2</v>
      </c>
      <c r="U106" s="243">
        <f t="shared" ref="U106:V106" si="220">IF(K106&gt;0,K106-40,0)</f>
        <v>316</v>
      </c>
      <c r="V106" s="243">
        <f t="shared" si="220"/>
        <v>456</v>
      </c>
      <c r="W106" s="292">
        <f t="shared" si="8"/>
        <v>0.144096</v>
      </c>
      <c r="X106" s="243">
        <f t="shared" ref="X106:Y106" si="221">IF(O106&gt;0,O106-40,0)</f>
        <v>0</v>
      </c>
      <c r="Y106" s="243">
        <f t="shared" si="221"/>
        <v>0</v>
      </c>
      <c r="Z106" s="292">
        <f t="shared" si="10"/>
        <v>0</v>
      </c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</row>
    <row r="107" spans="1:40" ht="22.5" customHeight="1" x14ac:dyDescent="0.25">
      <c r="A107" s="294">
        <v>19</v>
      </c>
      <c r="B107" s="295" t="s">
        <v>445</v>
      </c>
      <c r="C107" s="288" t="s">
        <v>2968</v>
      </c>
      <c r="D107" s="297"/>
      <c r="E107" s="291">
        <v>3787.3333333333335</v>
      </c>
      <c r="F107" s="243" t="str">
        <f t="shared" si="170"/>
        <v>820</v>
      </c>
      <c r="G107" s="243" t="str">
        <f t="shared" si="171"/>
        <v>820х400</v>
      </c>
      <c r="H107" s="243" t="str">
        <f t="shared" si="172"/>
        <v>400</v>
      </c>
      <c r="I107" s="243" t="str">
        <f t="shared" si="173"/>
        <v>515</v>
      </c>
      <c r="J107" s="243"/>
      <c r="K107" s="242">
        <v>176</v>
      </c>
      <c r="L107" s="242">
        <v>396</v>
      </c>
      <c r="M107" s="243" t="str">
        <f t="shared" si="5"/>
        <v>176х396</v>
      </c>
      <c r="N107" s="242">
        <v>2</v>
      </c>
      <c r="O107" s="242">
        <v>356</v>
      </c>
      <c r="P107" s="242">
        <v>396</v>
      </c>
      <c r="Q107" s="243" t="str">
        <f t="shared" si="85"/>
        <v>356х396</v>
      </c>
      <c r="R107" s="242">
        <v>1</v>
      </c>
      <c r="S107" s="242">
        <v>0</v>
      </c>
      <c r="T107" s="242">
        <v>3</v>
      </c>
      <c r="U107" s="243">
        <f t="shared" ref="U107:V107" si="222">IF(K107&gt;0,K107-40,0)</f>
        <v>136</v>
      </c>
      <c r="V107" s="243">
        <f t="shared" si="222"/>
        <v>356</v>
      </c>
      <c r="W107" s="292">
        <f t="shared" si="8"/>
        <v>4.8416000000000001E-2</v>
      </c>
      <c r="X107" s="243">
        <f t="shared" ref="X107:Y107" si="223">IF(O107&gt;0,O107-40,0)</f>
        <v>316</v>
      </c>
      <c r="Y107" s="243">
        <f t="shared" si="223"/>
        <v>356</v>
      </c>
      <c r="Z107" s="292">
        <f t="shared" si="10"/>
        <v>0.112496</v>
      </c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</row>
    <row r="108" spans="1:40" ht="22.5" customHeight="1" x14ac:dyDescent="0.25">
      <c r="A108" s="294">
        <v>20</v>
      </c>
      <c r="B108" s="295" t="s">
        <v>446</v>
      </c>
      <c r="C108" s="288" t="s">
        <v>2969</v>
      </c>
      <c r="D108" s="297"/>
      <c r="E108" s="291">
        <v>3882.3999999999996</v>
      </c>
      <c r="F108" s="243" t="str">
        <f t="shared" si="170"/>
        <v>820</v>
      </c>
      <c r="G108" s="243" t="str">
        <f t="shared" si="171"/>
        <v>820х450</v>
      </c>
      <c r="H108" s="243" t="str">
        <f t="shared" si="172"/>
        <v>450</v>
      </c>
      <c r="I108" s="243" t="str">
        <f t="shared" si="173"/>
        <v>515</v>
      </c>
      <c r="J108" s="243"/>
      <c r="K108" s="242">
        <v>176</v>
      </c>
      <c r="L108" s="242">
        <v>446</v>
      </c>
      <c r="M108" s="243" t="str">
        <f t="shared" si="5"/>
        <v>176х446</v>
      </c>
      <c r="N108" s="242">
        <v>2</v>
      </c>
      <c r="O108" s="242">
        <v>356</v>
      </c>
      <c r="P108" s="242">
        <v>446</v>
      </c>
      <c r="Q108" s="243" t="str">
        <f t="shared" si="85"/>
        <v>356х446</v>
      </c>
      <c r="R108" s="242">
        <v>1</v>
      </c>
      <c r="S108" s="242">
        <v>0</v>
      </c>
      <c r="T108" s="242">
        <v>3</v>
      </c>
      <c r="U108" s="243">
        <f t="shared" ref="U108:V108" si="224">IF(K108&gt;0,K108-40,0)</f>
        <v>136</v>
      </c>
      <c r="V108" s="243">
        <f t="shared" si="224"/>
        <v>406</v>
      </c>
      <c r="W108" s="292">
        <f t="shared" si="8"/>
        <v>5.5216000000000001E-2</v>
      </c>
      <c r="X108" s="243">
        <f t="shared" ref="X108:Y108" si="225">IF(O108&gt;0,O108-40,0)</f>
        <v>316</v>
      </c>
      <c r="Y108" s="243">
        <f t="shared" si="225"/>
        <v>406</v>
      </c>
      <c r="Z108" s="292">
        <f t="shared" si="10"/>
        <v>0.12829599999999999</v>
      </c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</row>
    <row r="109" spans="1:40" ht="22.5" customHeight="1" x14ac:dyDescent="0.25">
      <c r="A109" s="294">
        <v>21</v>
      </c>
      <c r="B109" s="295" t="s">
        <v>447</v>
      </c>
      <c r="C109" s="288" t="s">
        <v>2970</v>
      </c>
      <c r="D109" s="297"/>
      <c r="E109" s="291">
        <v>4008.1333333333332</v>
      </c>
      <c r="F109" s="243" t="str">
        <f t="shared" si="170"/>
        <v>820</v>
      </c>
      <c r="G109" s="243" t="str">
        <f t="shared" si="171"/>
        <v>820х500</v>
      </c>
      <c r="H109" s="243" t="str">
        <f t="shared" si="172"/>
        <v>500</v>
      </c>
      <c r="I109" s="243" t="str">
        <f t="shared" si="173"/>
        <v>515</v>
      </c>
      <c r="J109" s="243"/>
      <c r="K109" s="242">
        <v>176</v>
      </c>
      <c r="L109" s="242">
        <v>496</v>
      </c>
      <c r="M109" s="243" t="str">
        <f t="shared" si="5"/>
        <v>176х496</v>
      </c>
      <c r="N109" s="242">
        <v>2</v>
      </c>
      <c r="O109" s="242">
        <v>356</v>
      </c>
      <c r="P109" s="242">
        <v>496</v>
      </c>
      <c r="Q109" s="243" t="str">
        <f t="shared" si="85"/>
        <v>356х496</v>
      </c>
      <c r="R109" s="242">
        <v>1</v>
      </c>
      <c r="S109" s="242">
        <v>0</v>
      </c>
      <c r="T109" s="242">
        <v>3</v>
      </c>
      <c r="U109" s="243">
        <f t="shared" ref="U109:V109" si="226">IF(K109&gt;0,K109-40,0)</f>
        <v>136</v>
      </c>
      <c r="V109" s="243">
        <f t="shared" si="226"/>
        <v>456</v>
      </c>
      <c r="W109" s="292">
        <f t="shared" si="8"/>
        <v>6.2016000000000002E-2</v>
      </c>
      <c r="X109" s="243">
        <f t="shared" ref="X109:Y109" si="227">IF(O109&gt;0,O109-40,0)</f>
        <v>316</v>
      </c>
      <c r="Y109" s="243">
        <f t="shared" si="227"/>
        <v>456</v>
      </c>
      <c r="Z109" s="292">
        <f t="shared" si="10"/>
        <v>0.144096</v>
      </c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</row>
    <row r="110" spans="1:40" ht="22.5" customHeight="1" x14ac:dyDescent="0.25">
      <c r="A110" s="294">
        <v>22</v>
      </c>
      <c r="B110" s="295" t="s">
        <v>448</v>
      </c>
      <c r="C110" s="288" t="s">
        <v>2968</v>
      </c>
      <c r="D110" s="297"/>
      <c r="E110" s="291">
        <v>4261.1333333333332</v>
      </c>
      <c r="F110" s="243" t="str">
        <f t="shared" si="170"/>
        <v>820</v>
      </c>
      <c r="G110" s="243" t="str">
        <f t="shared" si="171"/>
        <v>820х400</v>
      </c>
      <c r="H110" s="243" t="str">
        <f t="shared" si="172"/>
        <v>400</v>
      </c>
      <c r="I110" s="243" t="str">
        <f t="shared" si="173"/>
        <v>515</v>
      </c>
      <c r="J110" s="243"/>
      <c r="K110" s="242">
        <v>176</v>
      </c>
      <c r="L110" s="242">
        <v>396</v>
      </c>
      <c r="M110" s="243" t="str">
        <f t="shared" si="5"/>
        <v>176х396</v>
      </c>
      <c r="N110" s="242">
        <v>4</v>
      </c>
      <c r="O110" s="242">
        <v>0</v>
      </c>
      <c r="P110" s="242">
        <v>0</v>
      </c>
      <c r="Q110" s="243" t="str">
        <f t="shared" si="85"/>
        <v>0х0</v>
      </c>
      <c r="R110" s="242">
        <v>0</v>
      </c>
      <c r="S110" s="242">
        <v>0</v>
      </c>
      <c r="T110" s="242">
        <v>4</v>
      </c>
      <c r="U110" s="243">
        <f t="shared" ref="U110:V110" si="228">IF(K110&gt;0,K110-40,0)</f>
        <v>136</v>
      </c>
      <c r="V110" s="243">
        <f t="shared" si="228"/>
        <v>356</v>
      </c>
      <c r="W110" s="292">
        <f t="shared" si="8"/>
        <v>4.8416000000000001E-2</v>
      </c>
      <c r="X110" s="243">
        <f t="shared" ref="X110:Y110" si="229">IF(O110&gt;0,O110-40,0)</f>
        <v>0</v>
      </c>
      <c r="Y110" s="243">
        <f t="shared" si="229"/>
        <v>0</v>
      </c>
      <c r="Z110" s="292">
        <f t="shared" si="10"/>
        <v>0</v>
      </c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</row>
    <row r="111" spans="1:40" ht="22.5" customHeight="1" x14ac:dyDescent="0.25">
      <c r="A111" s="294">
        <v>23</v>
      </c>
      <c r="B111" s="295" t="s">
        <v>449</v>
      </c>
      <c r="C111" s="288" t="s">
        <v>2969</v>
      </c>
      <c r="D111" s="297"/>
      <c r="E111" s="291">
        <v>4379.2</v>
      </c>
      <c r="F111" s="243" t="str">
        <f t="shared" si="170"/>
        <v>820</v>
      </c>
      <c r="G111" s="243" t="str">
        <f t="shared" si="171"/>
        <v>820х450</v>
      </c>
      <c r="H111" s="243" t="str">
        <f t="shared" si="172"/>
        <v>450</v>
      </c>
      <c r="I111" s="243" t="str">
        <f t="shared" si="173"/>
        <v>515</v>
      </c>
      <c r="J111" s="243"/>
      <c r="K111" s="242">
        <v>176</v>
      </c>
      <c r="L111" s="242">
        <v>446</v>
      </c>
      <c r="M111" s="243" t="str">
        <f t="shared" si="5"/>
        <v>176х446</v>
      </c>
      <c r="N111" s="242">
        <v>4</v>
      </c>
      <c r="O111" s="242">
        <v>0</v>
      </c>
      <c r="P111" s="242">
        <v>0</v>
      </c>
      <c r="Q111" s="243" t="str">
        <f t="shared" si="85"/>
        <v>0х0</v>
      </c>
      <c r="R111" s="242">
        <v>0</v>
      </c>
      <c r="S111" s="242">
        <v>0</v>
      </c>
      <c r="T111" s="242">
        <v>4</v>
      </c>
      <c r="U111" s="243">
        <f t="shared" ref="U111:V111" si="230">IF(K111&gt;0,K111-40,0)</f>
        <v>136</v>
      </c>
      <c r="V111" s="243">
        <f t="shared" si="230"/>
        <v>406</v>
      </c>
      <c r="W111" s="292">
        <f t="shared" si="8"/>
        <v>5.5216000000000001E-2</v>
      </c>
      <c r="X111" s="243">
        <f t="shared" ref="X111:Y111" si="231">IF(O111&gt;0,O111-40,0)</f>
        <v>0</v>
      </c>
      <c r="Y111" s="243">
        <f t="shared" si="231"/>
        <v>0</v>
      </c>
      <c r="Z111" s="292">
        <f t="shared" si="10"/>
        <v>0</v>
      </c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</row>
    <row r="112" spans="1:40" ht="22.5" customHeight="1" x14ac:dyDescent="0.25">
      <c r="A112" s="294">
        <v>24</v>
      </c>
      <c r="B112" s="295" t="s">
        <v>450</v>
      </c>
      <c r="C112" s="288" t="s">
        <v>2970</v>
      </c>
      <c r="D112" s="297"/>
      <c r="E112" s="291">
        <v>4498.8</v>
      </c>
      <c r="F112" s="243" t="str">
        <f t="shared" si="170"/>
        <v>820</v>
      </c>
      <c r="G112" s="243" t="str">
        <f t="shared" si="171"/>
        <v>820х500</v>
      </c>
      <c r="H112" s="243" t="str">
        <f t="shared" si="172"/>
        <v>500</v>
      </c>
      <c r="I112" s="243" t="str">
        <f t="shared" si="173"/>
        <v>515</v>
      </c>
      <c r="J112" s="243"/>
      <c r="K112" s="242">
        <v>176</v>
      </c>
      <c r="L112" s="242">
        <v>496</v>
      </c>
      <c r="M112" s="243" t="str">
        <f t="shared" si="5"/>
        <v>176х496</v>
      </c>
      <c r="N112" s="242">
        <v>4</v>
      </c>
      <c r="O112" s="242">
        <v>0</v>
      </c>
      <c r="P112" s="242">
        <v>0</v>
      </c>
      <c r="Q112" s="243" t="str">
        <f t="shared" si="85"/>
        <v>0х0</v>
      </c>
      <c r="R112" s="242">
        <v>0</v>
      </c>
      <c r="S112" s="242">
        <v>0</v>
      </c>
      <c r="T112" s="242">
        <v>4</v>
      </c>
      <c r="U112" s="243">
        <f t="shared" ref="U112:V112" si="232">IF(K112&gt;0,K112-40,0)</f>
        <v>136</v>
      </c>
      <c r="V112" s="243">
        <f t="shared" si="232"/>
        <v>456</v>
      </c>
      <c r="W112" s="292">
        <f t="shared" si="8"/>
        <v>6.2016000000000002E-2</v>
      </c>
      <c r="X112" s="243">
        <f t="shared" ref="X112:Y112" si="233">IF(O112&gt;0,O112-40,0)</f>
        <v>0</v>
      </c>
      <c r="Y112" s="243">
        <f t="shared" si="233"/>
        <v>0</v>
      </c>
      <c r="Z112" s="292">
        <f t="shared" si="10"/>
        <v>0</v>
      </c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</row>
    <row r="113" spans="1:40" ht="22.5" customHeight="1" x14ac:dyDescent="0.25">
      <c r="A113" s="294">
        <v>25</v>
      </c>
      <c r="B113" s="295" t="s">
        <v>451</v>
      </c>
      <c r="C113" s="288" t="s">
        <v>2968</v>
      </c>
      <c r="D113" s="297"/>
      <c r="E113" s="291">
        <v>4362.333333333333</v>
      </c>
      <c r="F113" s="243" t="str">
        <f t="shared" si="170"/>
        <v>820</v>
      </c>
      <c r="G113" s="243" t="str">
        <f t="shared" si="171"/>
        <v>820х400</v>
      </c>
      <c r="H113" s="243" t="str">
        <f t="shared" si="172"/>
        <v>400</v>
      </c>
      <c r="I113" s="243" t="str">
        <f t="shared" si="173"/>
        <v>515</v>
      </c>
      <c r="J113" s="243"/>
      <c r="K113" s="242">
        <v>356</v>
      </c>
      <c r="L113" s="242">
        <v>396</v>
      </c>
      <c r="M113" s="243" t="str">
        <f t="shared" si="5"/>
        <v>356х396</v>
      </c>
      <c r="N113" s="242">
        <v>2</v>
      </c>
      <c r="O113" s="242">
        <v>0</v>
      </c>
      <c r="P113" s="242">
        <v>0</v>
      </c>
      <c r="Q113" s="243" t="str">
        <f t="shared" si="85"/>
        <v>0х0</v>
      </c>
      <c r="R113" s="242">
        <v>0</v>
      </c>
      <c r="S113" s="242">
        <v>0</v>
      </c>
      <c r="T113" s="242">
        <v>2</v>
      </c>
      <c r="U113" s="243">
        <f t="shared" ref="U113:V113" si="234">IF(K113&gt;0,K113-40,0)</f>
        <v>316</v>
      </c>
      <c r="V113" s="243">
        <f t="shared" si="234"/>
        <v>356</v>
      </c>
      <c r="W113" s="292">
        <f t="shared" si="8"/>
        <v>0.112496</v>
      </c>
      <c r="X113" s="243">
        <f t="shared" ref="X113:Y113" si="235">IF(O113&gt;0,O113-40,0)</f>
        <v>0</v>
      </c>
      <c r="Y113" s="243">
        <f t="shared" si="235"/>
        <v>0</v>
      </c>
      <c r="Z113" s="292">
        <f t="shared" si="10"/>
        <v>0</v>
      </c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</row>
    <row r="114" spans="1:40" ht="22.5" customHeight="1" x14ac:dyDescent="0.25">
      <c r="A114" s="294">
        <v>26</v>
      </c>
      <c r="B114" s="295" t="s">
        <v>452</v>
      </c>
      <c r="C114" s="288" t="s">
        <v>2969</v>
      </c>
      <c r="D114" s="297"/>
      <c r="E114" s="291">
        <v>4498.8</v>
      </c>
      <c r="F114" s="243" t="str">
        <f t="shared" si="170"/>
        <v>820</v>
      </c>
      <c r="G114" s="243" t="str">
        <f t="shared" si="171"/>
        <v>820х450</v>
      </c>
      <c r="H114" s="243" t="str">
        <f t="shared" si="172"/>
        <v>450</v>
      </c>
      <c r="I114" s="243" t="str">
        <f t="shared" si="173"/>
        <v>515</v>
      </c>
      <c r="J114" s="243"/>
      <c r="K114" s="242">
        <v>356</v>
      </c>
      <c r="L114" s="242">
        <v>446</v>
      </c>
      <c r="M114" s="243" t="str">
        <f t="shared" si="5"/>
        <v>356х446</v>
      </c>
      <c r="N114" s="242">
        <v>2</v>
      </c>
      <c r="O114" s="242">
        <v>0</v>
      </c>
      <c r="P114" s="242">
        <v>0</v>
      </c>
      <c r="Q114" s="243" t="str">
        <f t="shared" si="85"/>
        <v>0х0</v>
      </c>
      <c r="R114" s="242">
        <v>0</v>
      </c>
      <c r="S114" s="242">
        <v>0</v>
      </c>
      <c r="T114" s="242">
        <v>2</v>
      </c>
      <c r="U114" s="243">
        <f t="shared" ref="U114:V114" si="236">IF(K114&gt;0,K114-40,0)</f>
        <v>316</v>
      </c>
      <c r="V114" s="243">
        <f t="shared" si="236"/>
        <v>406</v>
      </c>
      <c r="W114" s="292">
        <f t="shared" si="8"/>
        <v>0.12829599999999999</v>
      </c>
      <c r="X114" s="243">
        <f t="shared" ref="X114:Y114" si="237">IF(O114&gt;0,O114-40,0)</f>
        <v>0</v>
      </c>
      <c r="Y114" s="243">
        <f t="shared" si="237"/>
        <v>0</v>
      </c>
      <c r="Z114" s="292">
        <f t="shared" si="10"/>
        <v>0</v>
      </c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</row>
    <row r="115" spans="1:40" ht="22.5" customHeight="1" x14ac:dyDescent="0.25">
      <c r="A115" s="294">
        <v>27</v>
      </c>
      <c r="B115" s="295" t="s">
        <v>453</v>
      </c>
      <c r="C115" s="288" t="s">
        <v>2970</v>
      </c>
      <c r="D115" s="297"/>
      <c r="E115" s="291">
        <v>4633.7333333333327</v>
      </c>
      <c r="F115" s="243" t="str">
        <f t="shared" si="170"/>
        <v>820</v>
      </c>
      <c r="G115" s="243" t="str">
        <f t="shared" si="171"/>
        <v>820х500</v>
      </c>
      <c r="H115" s="243" t="str">
        <f t="shared" si="172"/>
        <v>500</v>
      </c>
      <c r="I115" s="243" t="str">
        <f t="shared" si="173"/>
        <v>515</v>
      </c>
      <c r="J115" s="243"/>
      <c r="K115" s="242">
        <v>356</v>
      </c>
      <c r="L115" s="242">
        <v>496</v>
      </c>
      <c r="M115" s="243" t="str">
        <f t="shared" si="5"/>
        <v>356х496</v>
      </c>
      <c r="N115" s="242">
        <v>2</v>
      </c>
      <c r="O115" s="242">
        <v>0</v>
      </c>
      <c r="P115" s="242">
        <v>0</v>
      </c>
      <c r="Q115" s="243" t="str">
        <f t="shared" si="85"/>
        <v>0х0</v>
      </c>
      <c r="R115" s="242">
        <v>0</v>
      </c>
      <c r="S115" s="242">
        <v>0</v>
      </c>
      <c r="T115" s="242">
        <v>2</v>
      </c>
      <c r="U115" s="243">
        <f t="shared" ref="U115:V115" si="238">IF(K115&gt;0,K115-40,0)</f>
        <v>316</v>
      </c>
      <c r="V115" s="243">
        <f t="shared" si="238"/>
        <v>456</v>
      </c>
      <c r="W115" s="292">
        <f t="shared" si="8"/>
        <v>0.144096</v>
      </c>
      <c r="X115" s="243">
        <f t="shared" ref="X115:Y115" si="239">IF(O115&gt;0,O115-40,0)</f>
        <v>0</v>
      </c>
      <c r="Y115" s="243">
        <f t="shared" si="239"/>
        <v>0</v>
      </c>
      <c r="Z115" s="292">
        <f t="shared" si="10"/>
        <v>0</v>
      </c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</row>
    <row r="116" spans="1:40" ht="22.5" customHeight="1" x14ac:dyDescent="0.25">
      <c r="A116" s="294">
        <v>28</v>
      </c>
      <c r="B116" s="295" t="s">
        <v>454</v>
      </c>
      <c r="C116" s="288" t="s">
        <v>2968</v>
      </c>
      <c r="D116" s="297"/>
      <c r="E116" s="291">
        <v>4511.0666666666666</v>
      </c>
      <c r="F116" s="243" t="str">
        <f t="shared" si="170"/>
        <v>820</v>
      </c>
      <c r="G116" s="243" t="str">
        <f t="shared" si="171"/>
        <v>820х400</v>
      </c>
      <c r="H116" s="243" t="str">
        <f t="shared" si="172"/>
        <v>400</v>
      </c>
      <c r="I116" s="243" t="str">
        <f t="shared" si="173"/>
        <v>515</v>
      </c>
      <c r="J116" s="243"/>
      <c r="K116" s="242">
        <v>176</v>
      </c>
      <c r="L116" s="242">
        <v>396</v>
      </c>
      <c r="M116" s="243" t="str">
        <f t="shared" si="5"/>
        <v>176х396</v>
      </c>
      <c r="N116" s="242">
        <v>2</v>
      </c>
      <c r="O116" s="242">
        <v>356</v>
      </c>
      <c r="P116" s="242">
        <v>396</v>
      </c>
      <c r="Q116" s="243" t="str">
        <f t="shared" si="85"/>
        <v>356х396</v>
      </c>
      <c r="R116" s="242">
        <v>1</v>
      </c>
      <c r="S116" s="242">
        <v>0</v>
      </c>
      <c r="T116" s="242">
        <v>3</v>
      </c>
      <c r="U116" s="243">
        <f t="shared" ref="U116:V116" si="240">IF(K116&gt;0,K116-40,0)</f>
        <v>136</v>
      </c>
      <c r="V116" s="243">
        <f t="shared" si="240"/>
        <v>356</v>
      </c>
      <c r="W116" s="292">
        <f t="shared" si="8"/>
        <v>4.8416000000000001E-2</v>
      </c>
      <c r="X116" s="243">
        <f t="shared" ref="X116:Y116" si="241">IF(O116&gt;0,O116-40,0)</f>
        <v>316</v>
      </c>
      <c r="Y116" s="243">
        <f t="shared" si="241"/>
        <v>356</v>
      </c>
      <c r="Z116" s="292">
        <f t="shared" si="10"/>
        <v>0.112496</v>
      </c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</row>
    <row r="117" spans="1:40" ht="22.5" customHeight="1" x14ac:dyDescent="0.25">
      <c r="A117" s="294">
        <v>29</v>
      </c>
      <c r="B117" s="295" t="s">
        <v>455</v>
      </c>
      <c r="C117" s="288" t="s">
        <v>2969</v>
      </c>
      <c r="D117" s="297"/>
      <c r="E117" s="291">
        <v>4672.0666666666666</v>
      </c>
      <c r="F117" s="243" t="str">
        <f t="shared" si="170"/>
        <v>820</v>
      </c>
      <c r="G117" s="243" t="str">
        <f t="shared" si="171"/>
        <v>820х450</v>
      </c>
      <c r="H117" s="243" t="str">
        <f t="shared" si="172"/>
        <v>450</v>
      </c>
      <c r="I117" s="243" t="str">
        <f t="shared" si="173"/>
        <v>515</v>
      </c>
      <c r="J117" s="243"/>
      <c r="K117" s="242">
        <v>176</v>
      </c>
      <c r="L117" s="242">
        <v>446</v>
      </c>
      <c r="M117" s="243" t="str">
        <f t="shared" si="5"/>
        <v>176х446</v>
      </c>
      <c r="N117" s="242">
        <v>2</v>
      </c>
      <c r="O117" s="242">
        <v>356</v>
      </c>
      <c r="P117" s="242">
        <v>446</v>
      </c>
      <c r="Q117" s="243" t="str">
        <f t="shared" si="85"/>
        <v>356х446</v>
      </c>
      <c r="R117" s="242">
        <v>1</v>
      </c>
      <c r="S117" s="242">
        <v>0</v>
      </c>
      <c r="T117" s="242">
        <v>3</v>
      </c>
      <c r="U117" s="243">
        <f t="shared" ref="U117:V117" si="242">IF(K117&gt;0,K117-40,0)</f>
        <v>136</v>
      </c>
      <c r="V117" s="243">
        <f t="shared" si="242"/>
        <v>406</v>
      </c>
      <c r="W117" s="292">
        <f t="shared" si="8"/>
        <v>5.5216000000000001E-2</v>
      </c>
      <c r="X117" s="243">
        <f t="shared" ref="X117:Y117" si="243">IF(O117&gt;0,O117-40,0)</f>
        <v>316</v>
      </c>
      <c r="Y117" s="243">
        <f t="shared" si="243"/>
        <v>406</v>
      </c>
      <c r="Z117" s="292">
        <f t="shared" si="10"/>
        <v>0.12829599999999999</v>
      </c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</row>
    <row r="118" spans="1:40" ht="22.5" customHeight="1" x14ac:dyDescent="0.25">
      <c r="A118" s="294">
        <v>30</v>
      </c>
      <c r="B118" s="295" t="s">
        <v>456</v>
      </c>
      <c r="C118" s="288" t="s">
        <v>2970</v>
      </c>
      <c r="D118" s="297"/>
      <c r="E118" s="291">
        <v>4833.0666666666666</v>
      </c>
      <c r="F118" s="243" t="str">
        <f t="shared" si="170"/>
        <v>820</v>
      </c>
      <c r="G118" s="243" t="str">
        <f t="shared" si="171"/>
        <v>820х500</v>
      </c>
      <c r="H118" s="243" t="str">
        <f t="shared" si="172"/>
        <v>500</v>
      </c>
      <c r="I118" s="243" t="str">
        <f t="shared" si="173"/>
        <v>515</v>
      </c>
      <c r="J118" s="243"/>
      <c r="K118" s="242">
        <v>176</v>
      </c>
      <c r="L118" s="242">
        <v>496</v>
      </c>
      <c r="M118" s="243" t="str">
        <f t="shared" si="5"/>
        <v>176х496</v>
      </c>
      <c r="N118" s="242">
        <v>2</v>
      </c>
      <c r="O118" s="242">
        <v>356</v>
      </c>
      <c r="P118" s="242">
        <v>496</v>
      </c>
      <c r="Q118" s="243" t="str">
        <f t="shared" si="85"/>
        <v>356х496</v>
      </c>
      <c r="R118" s="242">
        <v>1</v>
      </c>
      <c r="S118" s="242">
        <v>0</v>
      </c>
      <c r="T118" s="242">
        <v>3</v>
      </c>
      <c r="U118" s="243">
        <f t="shared" ref="U118:V118" si="244">IF(K118&gt;0,K118-40,0)</f>
        <v>136</v>
      </c>
      <c r="V118" s="243">
        <f t="shared" si="244"/>
        <v>456</v>
      </c>
      <c r="W118" s="292">
        <f t="shared" si="8"/>
        <v>6.2016000000000002E-2</v>
      </c>
      <c r="X118" s="243">
        <f t="shared" ref="X118:Y118" si="245">IF(O118&gt;0,O118-40,0)</f>
        <v>316</v>
      </c>
      <c r="Y118" s="243">
        <f t="shared" si="245"/>
        <v>456</v>
      </c>
      <c r="Z118" s="292">
        <f t="shared" si="10"/>
        <v>0.144096</v>
      </c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</row>
    <row r="119" spans="1:40" ht="22.5" customHeight="1" x14ac:dyDescent="0.25">
      <c r="A119" s="294">
        <v>31</v>
      </c>
      <c r="B119" s="295" t="s">
        <v>457</v>
      </c>
      <c r="C119" s="288" t="s">
        <v>2968</v>
      </c>
      <c r="D119" s="297"/>
      <c r="E119" s="291">
        <v>4661.333333333333</v>
      </c>
      <c r="F119" s="243" t="str">
        <f t="shared" si="170"/>
        <v>820</v>
      </c>
      <c r="G119" s="243" t="str">
        <f t="shared" si="171"/>
        <v>820х400</v>
      </c>
      <c r="H119" s="243" t="str">
        <f t="shared" si="172"/>
        <v>400</v>
      </c>
      <c r="I119" s="243" t="str">
        <f t="shared" si="173"/>
        <v>515</v>
      </c>
      <c r="J119" s="243"/>
      <c r="K119" s="242">
        <v>176</v>
      </c>
      <c r="L119" s="242">
        <v>396</v>
      </c>
      <c r="M119" s="243" t="str">
        <f t="shared" si="5"/>
        <v>176х396</v>
      </c>
      <c r="N119" s="242">
        <v>4</v>
      </c>
      <c r="O119" s="242">
        <v>0</v>
      </c>
      <c r="P119" s="242">
        <v>0</v>
      </c>
      <c r="Q119" s="243" t="str">
        <f t="shared" si="85"/>
        <v>0х0</v>
      </c>
      <c r="R119" s="242">
        <v>0</v>
      </c>
      <c r="S119" s="242">
        <v>0</v>
      </c>
      <c r="T119" s="242">
        <v>4</v>
      </c>
      <c r="U119" s="243">
        <f t="shared" ref="U119:V119" si="246">IF(K119&gt;0,K119-40,0)</f>
        <v>136</v>
      </c>
      <c r="V119" s="243">
        <f t="shared" si="246"/>
        <v>356</v>
      </c>
      <c r="W119" s="292">
        <f t="shared" si="8"/>
        <v>4.8416000000000001E-2</v>
      </c>
      <c r="X119" s="243">
        <f t="shared" ref="X119:Y119" si="247">IF(O119&gt;0,O119-40,0)</f>
        <v>0</v>
      </c>
      <c r="Y119" s="243">
        <f t="shared" si="247"/>
        <v>0</v>
      </c>
      <c r="Z119" s="292">
        <f t="shared" si="10"/>
        <v>0</v>
      </c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</row>
    <row r="120" spans="1:40" ht="22.5" customHeight="1" x14ac:dyDescent="0.25">
      <c r="A120" s="294">
        <v>32</v>
      </c>
      <c r="B120" s="295" t="s">
        <v>458</v>
      </c>
      <c r="C120" s="288" t="s">
        <v>2969</v>
      </c>
      <c r="D120" s="297"/>
      <c r="E120" s="291">
        <v>4845.333333333333</v>
      </c>
      <c r="F120" s="243" t="str">
        <f t="shared" si="170"/>
        <v>820</v>
      </c>
      <c r="G120" s="243" t="str">
        <f t="shared" si="171"/>
        <v>820х450</v>
      </c>
      <c r="H120" s="243" t="str">
        <f t="shared" si="172"/>
        <v>450</v>
      </c>
      <c r="I120" s="243" t="str">
        <f t="shared" si="173"/>
        <v>515</v>
      </c>
      <c r="J120" s="243"/>
      <c r="K120" s="242">
        <v>176</v>
      </c>
      <c r="L120" s="242">
        <v>446</v>
      </c>
      <c r="M120" s="243" t="str">
        <f t="shared" si="5"/>
        <v>176х446</v>
      </c>
      <c r="N120" s="242">
        <v>4</v>
      </c>
      <c r="O120" s="242">
        <v>0</v>
      </c>
      <c r="P120" s="242">
        <v>0</v>
      </c>
      <c r="Q120" s="243" t="str">
        <f t="shared" si="85"/>
        <v>0х0</v>
      </c>
      <c r="R120" s="242">
        <v>0</v>
      </c>
      <c r="S120" s="242">
        <v>0</v>
      </c>
      <c r="T120" s="242">
        <v>4</v>
      </c>
      <c r="U120" s="243">
        <f t="shared" ref="U120:V120" si="248">IF(K120&gt;0,K120-40,0)</f>
        <v>136</v>
      </c>
      <c r="V120" s="243">
        <f t="shared" si="248"/>
        <v>406</v>
      </c>
      <c r="W120" s="292">
        <f t="shared" si="8"/>
        <v>5.5216000000000001E-2</v>
      </c>
      <c r="X120" s="243">
        <f t="shared" ref="X120:Y120" si="249">IF(O120&gt;0,O120-40,0)</f>
        <v>0</v>
      </c>
      <c r="Y120" s="243">
        <f t="shared" si="249"/>
        <v>0</v>
      </c>
      <c r="Z120" s="292">
        <f t="shared" si="10"/>
        <v>0</v>
      </c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</row>
    <row r="121" spans="1:40" ht="22.5" customHeight="1" x14ac:dyDescent="0.25">
      <c r="A121" s="294">
        <v>33</v>
      </c>
      <c r="B121" s="295" t="s">
        <v>459</v>
      </c>
      <c r="C121" s="288" t="s">
        <v>2970</v>
      </c>
      <c r="D121" s="297"/>
      <c r="E121" s="291">
        <v>5030.8666666666659</v>
      </c>
      <c r="F121" s="243" t="str">
        <f t="shared" si="170"/>
        <v>820</v>
      </c>
      <c r="G121" s="243" t="str">
        <f t="shared" si="171"/>
        <v>820х500</v>
      </c>
      <c r="H121" s="243" t="str">
        <f t="shared" si="172"/>
        <v>500</v>
      </c>
      <c r="I121" s="243" t="str">
        <f t="shared" si="173"/>
        <v>515</v>
      </c>
      <c r="J121" s="243"/>
      <c r="K121" s="242">
        <v>176</v>
      </c>
      <c r="L121" s="242">
        <v>496</v>
      </c>
      <c r="M121" s="243" t="str">
        <f t="shared" si="5"/>
        <v>176х496</v>
      </c>
      <c r="N121" s="242">
        <v>4</v>
      </c>
      <c r="O121" s="242">
        <v>0</v>
      </c>
      <c r="P121" s="242">
        <v>0</v>
      </c>
      <c r="Q121" s="243" t="str">
        <f t="shared" si="85"/>
        <v>0х0</v>
      </c>
      <c r="R121" s="242">
        <v>0</v>
      </c>
      <c r="S121" s="242">
        <v>0</v>
      </c>
      <c r="T121" s="242">
        <v>4</v>
      </c>
      <c r="U121" s="243">
        <f t="shared" ref="U121:V121" si="250">IF(K121&gt;0,K121-40,0)</f>
        <v>136</v>
      </c>
      <c r="V121" s="243">
        <f t="shared" si="250"/>
        <v>456</v>
      </c>
      <c r="W121" s="292">
        <f t="shared" si="8"/>
        <v>6.2016000000000002E-2</v>
      </c>
      <c r="X121" s="243">
        <f t="shared" ref="X121:Y121" si="251">IF(O121&gt;0,O121-40,0)</f>
        <v>0</v>
      </c>
      <c r="Y121" s="243">
        <f t="shared" si="251"/>
        <v>0</v>
      </c>
      <c r="Z121" s="292">
        <f t="shared" si="10"/>
        <v>0</v>
      </c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</row>
    <row r="122" spans="1:40" ht="22.5" customHeight="1" x14ac:dyDescent="0.25">
      <c r="A122" s="294">
        <v>34</v>
      </c>
      <c r="B122" s="295" t="s">
        <v>460</v>
      </c>
      <c r="C122" s="288" t="s">
        <v>2968</v>
      </c>
      <c r="D122" s="297"/>
      <c r="E122" s="291">
        <v>2062.333333333333</v>
      </c>
      <c r="F122" s="243" t="str">
        <f t="shared" si="170"/>
        <v>820</v>
      </c>
      <c r="G122" s="243" t="str">
        <f t="shared" si="171"/>
        <v>820х400</v>
      </c>
      <c r="H122" s="243" t="str">
        <f t="shared" si="172"/>
        <v>400</v>
      </c>
      <c r="I122" s="243" t="str">
        <f t="shared" si="173"/>
        <v>515</v>
      </c>
      <c r="J122" s="243"/>
      <c r="K122" s="242">
        <v>356</v>
      </c>
      <c r="L122" s="242">
        <v>396</v>
      </c>
      <c r="M122" s="243" t="str">
        <f t="shared" si="5"/>
        <v>356х396</v>
      </c>
      <c r="N122" s="242">
        <v>2</v>
      </c>
      <c r="O122" s="242">
        <v>0</v>
      </c>
      <c r="P122" s="242">
        <v>0</v>
      </c>
      <c r="Q122" s="243" t="str">
        <f t="shared" si="85"/>
        <v>0х0</v>
      </c>
      <c r="R122" s="242">
        <v>0</v>
      </c>
      <c r="S122" s="242">
        <v>0</v>
      </c>
      <c r="T122" s="242">
        <v>2</v>
      </c>
      <c r="U122" s="243">
        <f t="shared" ref="U122:V122" si="252">IF(K122&gt;0,K122-40,0)</f>
        <v>316</v>
      </c>
      <c r="V122" s="243">
        <f t="shared" si="252"/>
        <v>356</v>
      </c>
      <c r="W122" s="292">
        <f t="shared" si="8"/>
        <v>0.112496</v>
      </c>
      <c r="X122" s="243">
        <f t="shared" ref="X122:Y122" si="253">IF(O122&gt;0,O122-40,0)</f>
        <v>0</v>
      </c>
      <c r="Y122" s="243">
        <f t="shared" si="253"/>
        <v>0</v>
      </c>
      <c r="Z122" s="292">
        <f t="shared" si="10"/>
        <v>0</v>
      </c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</row>
    <row r="123" spans="1:40" ht="22.5" customHeight="1" x14ac:dyDescent="0.25">
      <c r="A123" s="294">
        <v>35</v>
      </c>
      <c r="B123" s="295" t="s">
        <v>461</v>
      </c>
      <c r="C123" s="288" t="s">
        <v>2968</v>
      </c>
      <c r="D123" s="297"/>
      <c r="E123" s="291">
        <v>2099.1333333333332</v>
      </c>
      <c r="F123" s="243" t="str">
        <f t="shared" si="170"/>
        <v>820</v>
      </c>
      <c r="G123" s="243" t="str">
        <f t="shared" si="171"/>
        <v>820х400</v>
      </c>
      <c r="H123" s="243" t="str">
        <f t="shared" si="172"/>
        <v>400</v>
      </c>
      <c r="I123" s="243" t="str">
        <f t="shared" si="173"/>
        <v>515</v>
      </c>
      <c r="J123" s="243"/>
      <c r="K123" s="242">
        <v>356</v>
      </c>
      <c r="L123" s="242">
        <v>396</v>
      </c>
      <c r="M123" s="243" t="str">
        <f t="shared" si="5"/>
        <v>356х396</v>
      </c>
      <c r="N123" s="242">
        <v>2</v>
      </c>
      <c r="O123" s="242">
        <v>0</v>
      </c>
      <c r="P123" s="242">
        <v>0</v>
      </c>
      <c r="Q123" s="243" t="str">
        <f t="shared" si="85"/>
        <v>0х0</v>
      </c>
      <c r="R123" s="242">
        <v>0</v>
      </c>
      <c r="S123" s="242">
        <v>0</v>
      </c>
      <c r="T123" s="242">
        <v>2</v>
      </c>
      <c r="U123" s="243">
        <f t="shared" ref="U123:V123" si="254">IF(K123&gt;0,K123-40,0)</f>
        <v>316</v>
      </c>
      <c r="V123" s="243">
        <f t="shared" si="254"/>
        <v>356</v>
      </c>
      <c r="W123" s="292">
        <f t="shared" si="8"/>
        <v>0.112496</v>
      </c>
      <c r="X123" s="243">
        <f t="shared" ref="X123:Y123" si="255">IF(O123&gt;0,O123-40,0)</f>
        <v>0</v>
      </c>
      <c r="Y123" s="243">
        <f t="shared" si="255"/>
        <v>0</v>
      </c>
      <c r="Z123" s="292">
        <f t="shared" si="10"/>
        <v>0</v>
      </c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</row>
    <row r="124" spans="1:40" ht="22.5" customHeight="1" x14ac:dyDescent="0.25">
      <c r="A124" s="294">
        <v>36</v>
      </c>
      <c r="B124" s="295" t="s">
        <v>462</v>
      </c>
      <c r="C124" s="288" t="s">
        <v>2969</v>
      </c>
      <c r="D124" s="297"/>
      <c r="E124" s="291">
        <v>2195.7333333333331</v>
      </c>
      <c r="F124" s="243" t="str">
        <f t="shared" si="170"/>
        <v>820</v>
      </c>
      <c r="G124" s="243" t="str">
        <f t="shared" si="171"/>
        <v>820х450</v>
      </c>
      <c r="H124" s="243" t="str">
        <f t="shared" si="172"/>
        <v>450</v>
      </c>
      <c r="I124" s="243" t="str">
        <f t="shared" si="173"/>
        <v>515</v>
      </c>
      <c r="J124" s="243"/>
      <c r="K124" s="242">
        <v>356</v>
      </c>
      <c r="L124" s="242">
        <v>446</v>
      </c>
      <c r="M124" s="243" t="str">
        <f t="shared" si="5"/>
        <v>356х446</v>
      </c>
      <c r="N124" s="242">
        <v>2</v>
      </c>
      <c r="O124" s="242">
        <v>0</v>
      </c>
      <c r="P124" s="242">
        <v>0</v>
      </c>
      <c r="Q124" s="243" t="str">
        <f t="shared" si="85"/>
        <v>0х0</v>
      </c>
      <c r="R124" s="242">
        <v>0</v>
      </c>
      <c r="S124" s="242">
        <v>0</v>
      </c>
      <c r="T124" s="242">
        <v>2</v>
      </c>
      <c r="U124" s="243">
        <f t="shared" ref="U124:V124" si="256">IF(K124&gt;0,K124-40,0)</f>
        <v>316</v>
      </c>
      <c r="V124" s="243">
        <f t="shared" si="256"/>
        <v>406</v>
      </c>
      <c r="W124" s="292">
        <f t="shared" si="8"/>
        <v>0.12829599999999999</v>
      </c>
      <c r="X124" s="243">
        <f t="shared" ref="X124:Y124" si="257">IF(O124&gt;0,O124-40,0)</f>
        <v>0</v>
      </c>
      <c r="Y124" s="243">
        <f t="shared" si="257"/>
        <v>0</v>
      </c>
      <c r="Z124" s="292">
        <f t="shared" si="10"/>
        <v>0</v>
      </c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</row>
    <row r="125" spans="1:40" ht="22.5" customHeight="1" x14ac:dyDescent="0.25">
      <c r="A125" s="294">
        <v>37</v>
      </c>
      <c r="B125" s="295" t="s">
        <v>463</v>
      </c>
      <c r="C125" s="288" t="s">
        <v>2969</v>
      </c>
      <c r="D125" s="297"/>
      <c r="E125" s="291">
        <v>2229.4666666666667</v>
      </c>
      <c r="F125" s="243" t="str">
        <f t="shared" si="170"/>
        <v>820</v>
      </c>
      <c r="G125" s="243" t="str">
        <f t="shared" si="171"/>
        <v>820х450</v>
      </c>
      <c r="H125" s="243" t="str">
        <f t="shared" si="172"/>
        <v>450</v>
      </c>
      <c r="I125" s="243" t="str">
        <f t="shared" si="173"/>
        <v>515</v>
      </c>
      <c r="J125" s="243"/>
      <c r="K125" s="242">
        <v>356</v>
      </c>
      <c r="L125" s="242">
        <v>446</v>
      </c>
      <c r="M125" s="243" t="str">
        <f t="shared" si="5"/>
        <v>356х446</v>
      </c>
      <c r="N125" s="242">
        <v>2</v>
      </c>
      <c r="O125" s="242">
        <v>0</v>
      </c>
      <c r="P125" s="242">
        <v>0</v>
      </c>
      <c r="Q125" s="243" t="str">
        <f t="shared" si="85"/>
        <v>0х0</v>
      </c>
      <c r="R125" s="242">
        <v>0</v>
      </c>
      <c r="S125" s="242">
        <v>0</v>
      </c>
      <c r="T125" s="242">
        <v>2</v>
      </c>
      <c r="U125" s="243">
        <f t="shared" ref="U125:V125" si="258">IF(K125&gt;0,K125-40,0)</f>
        <v>316</v>
      </c>
      <c r="V125" s="243">
        <f t="shared" si="258"/>
        <v>406</v>
      </c>
      <c r="W125" s="292">
        <f t="shared" si="8"/>
        <v>0.12829599999999999</v>
      </c>
      <c r="X125" s="243">
        <f t="shared" ref="X125:Y125" si="259">IF(O125&gt;0,O125-40,0)</f>
        <v>0</v>
      </c>
      <c r="Y125" s="243">
        <f t="shared" si="259"/>
        <v>0</v>
      </c>
      <c r="Z125" s="292">
        <f t="shared" si="10"/>
        <v>0</v>
      </c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</row>
    <row r="126" spans="1:40" ht="22.5" customHeight="1" x14ac:dyDescent="0.25">
      <c r="A126" s="294">
        <v>38</v>
      </c>
      <c r="B126" s="295" t="s">
        <v>464</v>
      </c>
      <c r="C126" s="288" t="s">
        <v>2970</v>
      </c>
      <c r="D126" s="297"/>
      <c r="E126" s="291">
        <v>2329.1333333333332</v>
      </c>
      <c r="F126" s="243" t="str">
        <f t="shared" si="170"/>
        <v>820</v>
      </c>
      <c r="G126" s="243" t="str">
        <f t="shared" si="171"/>
        <v>820х500</v>
      </c>
      <c r="H126" s="243" t="str">
        <f t="shared" si="172"/>
        <v>500</v>
      </c>
      <c r="I126" s="243" t="str">
        <f t="shared" si="173"/>
        <v>515</v>
      </c>
      <c r="J126" s="243"/>
      <c r="K126" s="242">
        <v>356</v>
      </c>
      <c r="L126" s="242">
        <v>496</v>
      </c>
      <c r="M126" s="243" t="str">
        <f t="shared" si="5"/>
        <v>356х496</v>
      </c>
      <c r="N126" s="242">
        <v>2</v>
      </c>
      <c r="O126" s="242">
        <v>0</v>
      </c>
      <c r="P126" s="242">
        <v>0</v>
      </c>
      <c r="Q126" s="243" t="str">
        <f t="shared" si="85"/>
        <v>0х0</v>
      </c>
      <c r="R126" s="242">
        <v>0</v>
      </c>
      <c r="S126" s="242">
        <v>0</v>
      </c>
      <c r="T126" s="242">
        <v>2</v>
      </c>
      <c r="U126" s="243">
        <f t="shared" ref="U126:V126" si="260">IF(K126&gt;0,K126-40,0)</f>
        <v>316</v>
      </c>
      <c r="V126" s="243">
        <f t="shared" si="260"/>
        <v>456</v>
      </c>
      <c r="W126" s="292">
        <f t="shared" si="8"/>
        <v>0.144096</v>
      </c>
      <c r="X126" s="243">
        <f t="shared" ref="X126:Y126" si="261">IF(O126&gt;0,O126-40,0)</f>
        <v>0</v>
      </c>
      <c r="Y126" s="243">
        <f t="shared" si="261"/>
        <v>0</v>
      </c>
      <c r="Z126" s="292">
        <f t="shared" si="10"/>
        <v>0</v>
      </c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</row>
    <row r="127" spans="1:40" ht="22.5" customHeight="1" x14ac:dyDescent="0.25">
      <c r="A127" s="294">
        <v>39</v>
      </c>
      <c r="B127" s="295" t="s">
        <v>465</v>
      </c>
      <c r="C127" s="288" t="s">
        <v>2970</v>
      </c>
      <c r="D127" s="297"/>
      <c r="E127" s="291">
        <v>2376.6666666666665</v>
      </c>
      <c r="F127" s="243" t="str">
        <f t="shared" si="170"/>
        <v>820</v>
      </c>
      <c r="G127" s="243" t="str">
        <f t="shared" si="171"/>
        <v>820х500</v>
      </c>
      <c r="H127" s="243" t="str">
        <f t="shared" si="172"/>
        <v>500</v>
      </c>
      <c r="I127" s="243" t="str">
        <f t="shared" si="173"/>
        <v>515</v>
      </c>
      <c r="J127" s="243"/>
      <c r="K127" s="242">
        <v>356</v>
      </c>
      <c r="L127" s="242">
        <v>496</v>
      </c>
      <c r="M127" s="243" t="str">
        <f t="shared" si="5"/>
        <v>356х496</v>
      </c>
      <c r="N127" s="242">
        <v>2</v>
      </c>
      <c r="O127" s="242">
        <v>0</v>
      </c>
      <c r="P127" s="242">
        <v>0</v>
      </c>
      <c r="Q127" s="243" t="str">
        <f t="shared" si="85"/>
        <v>0х0</v>
      </c>
      <c r="R127" s="242">
        <v>0</v>
      </c>
      <c r="S127" s="242">
        <v>0</v>
      </c>
      <c r="T127" s="242">
        <v>2</v>
      </c>
      <c r="U127" s="243">
        <f t="shared" ref="U127:V127" si="262">IF(K127&gt;0,K127-40,0)</f>
        <v>316</v>
      </c>
      <c r="V127" s="243">
        <f t="shared" si="262"/>
        <v>456</v>
      </c>
      <c r="W127" s="292">
        <f t="shared" si="8"/>
        <v>0.144096</v>
      </c>
      <c r="X127" s="243">
        <f t="shared" ref="X127:Y127" si="263">IF(O127&gt;0,O127-40,0)</f>
        <v>0</v>
      </c>
      <c r="Y127" s="243">
        <f t="shared" si="263"/>
        <v>0</v>
      </c>
      <c r="Z127" s="292">
        <f t="shared" si="10"/>
        <v>0</v>
      </c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</row>
    <row r="128" spans="1:40" ht="22.5" customHeight="1" x14ac:dyDescent="0.25">
      <c r="A128" s="294">
        <v>40</v>
      </c>
      <c r="B128" s="295" t="s">
        <v>466</v>
      </c>
      <c r="C128" s="288" t="s">
        <v>2968</v>
      </c>
      <c r="D128" s="297"/>
      <c r="E128" s="291">
        <v>2257.0666666666666</v>
      </c>
      <c r="F128" s="243" t="str">
        <f t="shared" si="170"/>
        <v>820</v>
      </c>
      <c r="G128" s="243" t="str">
        <f t="shared" si="171"/>
        <v>820х400</v>
      </c>
      <c r="H128" s="243" t="str">
        <f t="shared" si="172"/>
        <v>400</v>
      </c>
      <c r="I128" s="243" t="str">
        <f t="shared" si="173"/>
        <v>515</v>
      </c>
      <c r="J128" s="243"/>
      <c r="K128" s="242">
        <v>176</v>
      </c>
      <c r="L128" s="242">
        <v>396</v>
      </c>
      <c r="M128" s="243" t="str">
        <f t="shared" si="5"/>
        <v>176х396</v>
      </c>
      <c r="N128" s="242">
        <v>2</v>
      </c>
      <c r="O128" s="242">
        <v>356</v>
      </c>
      <c r="P128" s="242">
        <v>396</v>
      </c>
      <c r="Q128" s="243" t="str">
        <f t="shared" si="85"/>
        <v>356х396</v>
      </c>
      <c r="R128" s="242">
        <v>1</v>
      </c>
      <c r="S128" s="242">
        <v>0</v>
      </c>
      <c r="T128" s="242">
        <v>3</v>
      </c>
      <c r="U128" s="243">
        <f t="shared" ref="U128:V128" si="264">IF(K128&gt;0,K128-40,0)</f>
        <v>136</v>
      </c>
      <c r="V128" s="243">
        <f t="shared" si="264"/>
        <v>356</v>
      </c>
      <c r="W128" s="292">
        <f t="shared" si="8"/>
        <v>4.8416000000000001E-2</v>
      </c>
      <c r="X128" s="243">
        <f t="shared" ref="X128:Y128" si="265">IF(O128&gt;0,O128-40,0)</f>
        <v>316</v>
      </c>
      <c r="Y128" s="243">
        <f t="shared" si="265"/>
        <v>356</v>
      </c>
      <c r="Z128" s="292">
        <f t="shared" si="10"/>
        <v>0.112496</v>
      </c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</row>
    <row r="129" spans="1:40" ht="22.5" customHeight="1" x14ac:dyDescent="0.25">
      <c r="A129" s="294">
        <v>41</v>
      </c>
      <c r="B129" s="295" t="s">
        <v>467</v>
      </c>
      <c r="C129" s="288" t="s">
        <v>2968</v>
      </c>
      <c r="D129" s="297"/>
      <c r="E129" s="291">
        <v>2306.1333333333332</v>
      </c>
      <c r="F129" s="243" t="str">
        <f t="shared" si="170"/>
        <v>820</v>
      </c>
      <c r="G129" s="243" t="str">
        <f t="shared" si="171"/>
        <v>820х400</v>
      </c>
      <c r="H129" s="243" t="str">
        <f t="shared" si="172"/>
        <v>400</v>
      </c>
      <c r="I129" s="243" t="str">
        <f t="shared" si="173"/>
        <v>515</v>
      </c>
      <c r="J129" s="243"/>
      <c r="K129" s="242">
        <v>176</v>
      </c>
      <c r="L129" s="242">
        <v>396</v>
      </c>
      <c r="M129" s="243" t="str">
        <f t="shared" si="5"/>
        <v>176х396</v>
      </c>
      <c r="N129" s="242">
        <v>2</v>
      </c>
      <c r="O129" s="242">
        <v>356</v>
      </c>
      <c r="P129" s="242">
        <v>396</v>
      </c>
      <c r="Q129" s="243" t="str">
        <f t="shared" si="85"/>
        <v>356х396</v>
      </c>
      <c r="R129" s="242">
        <v>1</v>
      </c>
      <c r="S129" s="242">
        <v>0</v>
      </c>
      <c r="T129" s="242">
        <v>3</v>
      </c>
      <c r="U129" s="243">
        <f t="shared" ref="U129:V129" si="266">IF(K129&gt;0,K129-40,0)</f>
        <v>136</v>
      </c>
      <c r="V129" s="243">
        <f t="shared" si="266"/>
        <v>356</v>
      </c>
      <c r="W129" s="292">
        <f t="shared" si="8"/>
        <v>4.8416000000000001E-2</v>
      </c>
      <c r="X129" s="243">
        <f t="shared" ref="X129:Y129" si="267">IF(O129&gt;0,O129-40,0)</f>
        <v>316</v>
      </c>
      <c r="Y129" s="243">
        <f t="shared" si="267"/>
        <v>356</v>
      </c>
      <c r="Z129" s="292">
        <f t="shared" si="10"/>
        <v>0.112496</v>
      </c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</row>
    <row r="130" spans="1:40" ht="22.5" customHeight="1" x14ac:dyDescent="0.25">
      <c r="A130" s="294">
        <v>42</v>
      </c>
      <c r="B130" s="295" t="s">
        <v>468</v>
      </c>
      <c r="C130" s="288" t="s">
        <v>2969</v>
      </c>
      <c r="D130" s="297"/>
      <c r="E130" s="291">
        <v>2418.0666666666666</v>
      </c>
      <c r="F130" s="243" t="str">
        <f t="shared" si="170"/>
        <v>820</v>
      </c>
      <c r="G130" s="243" t="str">
        <f t="shared" si="171"/>
        <v>820х450</v>
      </c>
      <c r="H130" s="243" t="str">
        <f t="shared" si="172"/>
        <v>450</v>
      </c>
      <c r="I130" s="243" t="str">
        <f t="shared" si="173"/>
        <v>515</v>
      </c>
      <c r="J130" s="243"/>
      <c r="K130" s="242">
        <v>176</v>
      </c>
      <c r="L130" s="242">
        <v>446</v>
      </c>
      <c r="M130" s="243" t="str">
        <f t="shared" si="5"/>
        <v>176х446</v>
      </c>
      <c r="N130" s="242">
        <v>2</v>
      </c>
      <c r="O130" s="242">
        <v>356</v>
      </c>
      <c r="P130" s="242">
        <v>446</v>
      </c>
      <c r="Q130" s="243" t="str">
        <f t="shared" si="85"/>
        <v>356х446</v>
      </c>
      <c r="R130" s="242">
        <v>1</v>
      </c>
      <c r="S130" s="242">
        <v>0</v>
      </c>
      <c r="T130" s="242">
        <v>3</v>
      </c>
      <c r="U130" s="243">
        <f t="shared" ref="U130:V130" si="268">IF(K130&gt;0,K130-40,0)</f>
        <v>136</v>
      </c>
      <c r="V130" s="243">
        <f t="shared" si="268"/>
        <v>406</v>
      </c>
      <c r="W130" s="292">
        <f t="shared" si="8"/>
        <v>5.5216000000000001E-2</v>
      </c>
      <c r="X130" s="243">
        <f t="shared" ref="X130:Y130" si="269">IF(O130&gt;0,O130-40,0)</f>
        <v>316</v>
      </c>
      <c r="Y130" s="243">
        <f t="shared" si="269"/>
        <v>406</v>
      </c>
      <c r="Z130" s="292">
        <f t="shared" si="10"/>
        <v>0.12829599999999999</v>
      </c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</row>
    <row r="131" spans="1:40" ht="22.5" customHeight="1" x14ac:dyDescent="0.25">
      <c r="A131" s="294">
        <v>43</v>
      </c>
      <c r="B131" s="295" t="s">
        <v>469</v>
      </c>
      <c r="C131" s="288" t="s">
        <v>2969</v>
      </c>
      <c r="D131" s="297"/>
      <c r="E131" s="291">
        <v>2464.0666666666666</v>
      </c>
      <c r="F131" s="243" t="str">
        <f t="shared" si="170"/>
        <v>820</v>
      </c>
      <c r="G131" s="243" t="str">
        <f t="shared" si="171"/>
        <v>820х450</v>
      </c>
      <c r="H131" s="243" t="str">
        <f t="shared" si="172"/>
        <v>450</v>
      </c>
      <c r="I131" s="243" t="str">
        <f t="shared" si="173"/>
        <v>515</v>
      </c>
      <c r="J131" s="243"/>
      <c r="K131" s="242">
        <v>176</v>
      </c>
      <c r="L131" s="242">
        <v>446</v>
      </c>
      <c r="M131" s="243" t="str">
        <f t="shared" si="5"/>
        <v>176х446</v>
      </c>
      <c r="N131" s="242">
        <v>2</v>
      </c>
      <c r="O131" s="242">
        <v>356</v>
      </c>
      <c r="P131" s="242">
        <v>446</v>
      </c>
      <c r="Q131" s="243" t="str">
        <f t="shared" si="85"/>
        <v>356х446</v>
      </c>
      <c r="R131" s="242">
        <v>1</v>
      </c>
      <c r="S131" s="242">
        <v>0</v>
      </c>
      <c r="T131" s="242">
        <v>3</v>
      </c>
      <c r="U131" s="243">
        <f t="shared" ref="U131:V131" si="270">IF(K131&gt;0,K131-40,0)</f>
        <v>136</v>
      </c>
      <c r="V131" s="243">
        <f t="shared" si="270"/>
        <v>406</v>
      </c>
      <c r="W131" s="292">
        <f t="shared" si="8"/>
        <v>5.5216000000000001E-2</v>
      </c>
      <c r="X131" s="243">
        <f t="shared" ref="X131:Y131" si="271">IF(O131&gt;0,O131-40,0)</f>
        <v>316</v>
      </c>
      <c r="Y131" s="243">
        <f t="shared" si="271"/>
        <v>406</v>
      </c>
      <c r="Z131" s="292">
        <f t="shared" si="10"/>
        <v>0.12829599999999999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</row>
    <row r="132" spans="1:40" ht="22.5" customHeight="1" x14ac:dyDescent="0.25">
      <c r="A132" s="294">
        <v>44</v>
      </c>
      <c r="B132" s="295" t="s">
        <v>470</v>
      </c>
      <c r="C132" s="288" t="s">
        <v>2970</v>
      </c>
      <c r="D132" s="297"/>
      <c r="E132" s="291">
        <v>2579.0666666666666</v>
      </c>
      <c r="F132" s="243" t="str">
        <f t="shared" si="170"/>
        <v>820</v>
      </c>
      <c r="G132" s="243" t="str">
        <f t="shared" si="171"/>
        <v>820х500</v>
      </c>
      <c r="H132" s="243" t="str">
        <f t="shared" si="172"/>
        <v>500</v>
      </c>
      <c r="I132" s="243" t="str">
        <f t="shared" si="173"/>
        <v>515</v>
      </c>
      <c r="J132" s="243"/>
      <c r="K132" s="242">
        <v>176</v>
      </c>
      <c r="L132" s="242">
        <v>496</v>
      </c>
      <c r="M132" s="243" t="str">
        <f t="shared" si="5"/>
        <v>176х496</v>
      </c>
      <c r="N132" s="242">
        <v>2</v>
      </c>
      <c r="O132" s="242">
        <v>356</v>
      </c>
      <c r="P132" s="242">
        <v>496</v>
      </c>
      <c r="Q132" s="243" t="str">
        <f t="shared" si="85"/>
        <v>356х496</v>
      </c>
      <c r="R132" s="242">
        <v>1</v>
      </c>
      <c r="S132" s="242">
        <v>0</v>
      </c>
      <c r="T132" s="242">
        <v>3</v>
      </c>
      <c r="U132" s="243">
        <f t="shared" ref="U132:V132" si="272">IF(K132&gt;0,K132-40,0)</f>
        <v>136</v>
      </c>
      <c r="V132" s="243">
        <f t="shared" si="272"/>
        <v>456</v>
      </c>
      <c r="W132" s="292">
        <f t="shared" si="8"/>
        <v>6.2016000000000002E-2</v>
      </c>
      <c r="X132" s="243">
        <f t="shared" ref="X132:Y132" si="273">IF(O132&gt;0,O132-40,0)</f>
        <v>316</v>
      </c>
      <c r="Y132" s="243">
        <f t="shared" si="273"/>
        <v>456</v>
      </c>
      <c r="Z132" s="292">
        <f t="shared" si="10"/>
        <v>0.144096</v>
      </c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</row>
    <row r="133" spans="1:40" ht="22.5" customHeight="1" x14ac:dyDescent="0.25">
      <c r="A133" s="294">
        <v>45</v>
      </c>
      <c r="B133" s="295" t="s">
        <v>471</v>
      </c>
      <c r="C133" s="288" t="s">
        <v>2970</v>
      </c>
      <c r="D133" s="297"/>
      <c r="E133" s="291">
        <v>2635.7999999999997</v>
      </c>
      <c r="F133" s="243" t="str">
        <f t="shared" si="170"/>
        <v>820</v>
      </c>
      <c r="G133" s="243" t="str">
        <f t="shared" si="171"/>
        <v>820х500</v>
      </c>
      <c r="H133" s="243" t="str">
        <f t="shared" si="172"/>
        <v>500</v>
      </c>
      <c r="I133" s="243" t="str">
        <f t="shared" si="173"/>
        <v>515</v>
      </c>
      <c r="J133" s="243"/>
      <c r="K133" s="242">
        <v>176</v>
      </c>
      <c r="L133" s="242">
        <v>496</v>
      </c>
      <c r="M133" s="243" t="str">
        <f t="shared" si="5"/>
        <v>176х496</v>
      </c>
      <c r="N133" s="242">
        <v>2</v>
      </c>
      <c r="O133" s="242">
        <v>356</v>
      </c>
      <c r="P133" s="242">
        <v>496</v>
      </c>
      <c r="Q133" s="243" t="str">
        <f t="shared" si="85"/>
        <v>356х496</v>
      </c>
      <c r="R133" s="242">
        <v>1</v>
      </c>
      <c r="S133" s="242">
        <v>0</v>
      </c>
      <c r="T133" s="242">
        <v>3</v>
      </c>
      <c r="U133" s="243">
        <f t="shared" ref="U133:V133" si="274">IF(K133&gt;0,K133-40,0)</f>
        <v>136</v>
      </c>
      <c r="V133" s="243">
        <f t="shared" si="274"/>
        <v>456</v>
      </c>
      <c r="W133" s="292">
        <f t="shared" si="8"/>
        <v>6.2016000000000002E-2</v>
      </c>
      <c r="X133" s="243">
        <f t="shared" ref="X133:Y133" si="275">IF(O133&gt;0,O133-40,0)</f>
        <v>316</v>
      </c>
      <c r="Y133" s="243">
        <f t="shared" si="275"/>
        <v>456</v>
      </c>
      <c r="Z133" s="292">
        <f t="shared" si="10"/>
        <v>0.144096</v>
      </c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</row>
    <row r="134" spans="1:40" ht="22.5" customHeight="1" x14ac:dyDescent="0.25">
      <c r="A134" s="294">
        <v>46</v>
      </c>
      <c r="B134" s="295" t="s">
        <v>472</v>
      </c>
      <c r="C134" s="288" t="s">
        <v>2968</v>
      </c>
      <c r="D134" s="297"/>
      <c r="E134" s="291">
        <v>2453.333333333333</v>
      </c>
      <c r="F134" s="243" t="str">
        <f t="shared" si="170"/>
        <v>820</v>
      </c>
      <c r="G134" s="243" t="str">
        <f t="shared" si="171"/>
        <v>820х400</v>
      </c>
      <c r="H134" s="243" t="str">
        <f t="shared" si="172"/>
        <v>400</v>
      </c>
      <c r="I134" s="243" t="str">
        <f t="shared" si="173"/>
        <v>515</v>
      </c>
      <c r="J134" s="243"/>
      <c r="K134" s="242">
        <v>176</v>
      </c>
      <c r="L134" s="242">
        <v>396</v>
      </c>
      <c r="M134" s="243" t="str">
        <f t="shared" si="5"/>
        <v>176х396</v>
      </c>
      <c r="N134" s="242">
        <v>4</v>
      </c>
      <c r="O134" s="242">
        <v>0</v>
      </c>
      <c r="P134" s="242">
        <v>0</v>
      </c>
      <c r="Q134" s="243" t="str">
        <f t="shared" si="85"/>
        <v>0х0</v>
      </c>
      <c r="R134" s="242">
        <v>0</v>
      </c>
      <c r="S134" s="242">
        <v>0</v>
      </c>
      <c r="T134" s="242">
        <v>4</v>
      </c>
      <c r="U134" s="243">
        <f t="shared" ref="U134:V134" si="276">IF(K134&gt;0,K134-40,0)</f>
        <v>136</v>
      </c>
      <c r="V134" s="243">
        <f t="shared" si="276"/>
        <v>356</v>
      </c>
      <c r="W134" s="292">
        <f t="shared" si="8"/>
        <v>4.8416000000000001E-2</v>
      </c>
      <c r="X134" s="243">
        <f t="shared" ref="X134:Y134" si="277">IF(O134&gt;0,O134-40,0)</f>
        <v>0</v>
      </c>
      <c r="Y134" s="243">
        <f t="shared" si="277"/>
        <v>0</v>
      </c>
      <c r="Z134" s="292">
        <f t="shared" si="10"/>
        <v>0</v>
      </c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</row>
    <row r="135" spans="1:40" ht="22.5" customHeight="1" x14ac:dyDescent="0.25">
      <c r="A135" s="294">
        <v>47</v>
      </c>
      <c r="B135" s="295" t="s">
        <v>473</v>
      </c>
      <c r="C135" s="288" t="s">
        <v>2968</v>
      </c>
      <c r="D135" s="297"/>
      <c r="E135" s="291">
        <v>2513.1333333333332</v>
      </c>
      <c r="F135" s="243" t="str">
        <f t="shared" si="170"/>
        <v>820</v>
      </c>
      <c r="G135" s="243" t="str">
        <f t="shared" si="171"/>
        <v>820х400</v>
      </c>
      <c r="H135" s="243" t="str">
        <f t="shared" si="172"/>
        <v>400</v>
      </c>
      <c r="I135" s="243" t="str">
        <f t="shared" si="173"/>
        <v>515</v>
      </c>
      <c r="J135" s="243"/>
      <c r="K135" s="242">
        <v>176</v>
      </c>
      <c r="L135" s="242">
        <v>396</v>
      </c>
      <c r="M135" s="243" t="str">
        <f t="shared" si="5"/>
        <v>176х396</v>
      </c>
      <c r="N135" s="242">
        <v>4</v>
      </c>
      <c r="O135" s="242">
        <v>0</v>
      </c>
      <c r="P135" s="242">
        <v>0</v>
      </c>
      <c r="Q135" s="243" t="str">
        <f t="shared" si="85"/>
        <v>0х0</v>
      </c>
      <c r="R135" s="242">
        <v>0</v>
      </c>
      <c r="S135" s="242">
        <v>0</v>
      </c>
      <c r="T135" s="242">
        <v>4</v>
      </c>
      <c r="U135" s="243">
        <f t="shared" ref="U135:V135" si="278">IF(K135&gt;0,K135-40,0)</f>
        <v>136</v>
      </c>
      <c r="V135" s="243">
        <f t="shared" si="278"/>
        <v>356</v>
      </c>
      <c r="W135" s="292">
        <f t="shared" si="8"/>
        <v>4.8416000000000001E-2</v>
      </c>
      <c r="X135" s="243">
        <f t="shared" ref="X135:Y135" si="279">IF(O135&gt;0,O135-40,0)</f>
        <v>0</v>
      </c>
      <c r="Y135" s="243">
        <f t="shared" si="279"/>
        <v>0</v>
      </c>
      <c r="Z135" s="292">
        <f t="shared" si="10"/>
        <v>0</v>
      </c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</row>
    <row r="136" spans="1:40" ht="22.5" customHeight="1" x14ac:dyDescent="0.25">
      <c r="A136" s="294">
        <v>48</v>
      </c>
      <c r="B136" s="295" t="s">
        <v>474</v>
      </c>
      <c r="C136" s="288" t="s">
        <v>2969</v>
      </c>
      <c r="D136" s="297"/>
      <c r="E136" s="291">
        <v>2640.4</v>
      </c>
      <c r="F136" s="243" t="str">
        <f t="shared" si="170"/>
        <v>820</v>
      </c>
      <c r="G136" s="243" t="str">
        <f t="shared" si="171"/>
        <v>820х450</v>
      </c>
      <c r="H136" s="243" t="str">
        <f t="shared" si="172"/>
        <v>450</v>
      </c>
      <c r="I136" s="243" t="str">
        <f t="shared" si="173"/>
        <v>515</v>
      </c>
      <c r="J136" s="243"/>
      <c r="K136" s="242">
        <v>176</v>
      </c>
      <c r="L136" s="242">
        <v>446</v>
      </c>
      <c r="M136" s="243" t="str">
        <f t="shared" si="5"/>
        <v>176х446</v>
      </c>
      <c r="N136" s="242">
        <v>4</v>
      </c>
      <c r="O136" s="242">
        <v>0</v>
      </c>
      <c r="P136" s="242">
        <v>0</v>
      </c>
      <c r="Q136" s="243" t="str">
        <f t="shared" si="85"/>
        <v>0х0</v>
      </c>
      <c r="R136" s="242">
        <v>0</v>
      </c>
      <c r="S136" s="242">
        <v>0</v>
      </c>
      <c r="T136" s="242">
        <v>4</v>
      </c>
      <c r="U136" s="243">
        <f t="shared" ref="U136:V136" si="280">IF(K136&gt;0,K136-40,0)</f>
        <v>136</v>
      </c>
      <c r="V136" s="243">
        <f t="shared" si="280"/>
        <v>406</v>
      </c>
      <c r="W136" s="292">
        <f t="shared" si="8"/>
        <v>5.5216000000000001E-2</v>
      </c>
      <c r="X136" s="243">
        <f t="shared" ref="X136:Y136" si="281">IF(O136&gt;0,O136-40,0)</f>
        <v>0</v>
      </c>
      <c r="Y136" s="243">
        <f t="shared" si="281"/>
        <v>0</v>
      </c>
      <c r="Z136" s="292">
        <f t="shared" si="10"/>
        <v>0</v>
      </c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</row>
    <row r="137" spans="1:40" ht="22.5" customHeight="1" x14ac:dyDescent="0.25">
      <c r="A137" s="294">
        <v>49</v>
      </c>
      <c r="B137" s="295" t="s">
        <v>475</v>
      </c>
      <c r="C137" s="288" t="s">
        <v>2969</v>
      </c>
      <c r="D137" s="297"/>
      <c r="E137" s="291">
        <v>2697.1333333333332</v>
      </c>
      <c r="F137" s="243" t="str">
        <f t="shared" si="170"/>
        <v>820</v>
      </c>
      <c r="G137" s="243" t="str">
        <f t="shared" si="171"/>
        <v>820х450</v>
      </c>
      <c r="H137" s="243" t="str">
        <f t="shared" si="172"/>
        <v>450</v>
      </c>
      <c r="I137" s="243" t="str">
        <f t="shared" si="173"/>
        <v>515</v>
      </c>
      <c r="J137" s="243"/>
      <c r="K137" s="242">
        <v>176</v>
      </c>
      <c r="L137" s="242">
        <v>446</v>
      </c>
      <c r="M137" s="243" t="str">
        <f t="shared" si="5"/>
        <v>176х446</v>
      </c>
      <c r="N137" s="242">
        <v>4</v>
      </c>
      <c r="O137" s="242">
        <v>0</v>
      </c>
      <c r="P137" s="242">
        <v>0</v>
      </c>
      <c r="Q137" s="243" t="str">
        <f t="shared" si="85"/>
        <v>0х0</v>
      </c>
      <c r="R137" s="242">
        <v>0</v>
      </c>
      <c r="S137" s="242">
        <v>0</v>
      </c>
      <c r="T137" s="242">
        <v>4</v>
      </c>
      <c r="U137" s="243">
        <f t="shared" ref="U137:V137" si="282">IF(K137&gt;0,K137-40,0)</f>
        <v>136</v>
      </c>
      <c r="V137" s="243">
        <f t="shared" si="282"/>
        <v>406</v>
      </c>
      <c r="W137" s="292">
        <f t="shared" si="8"/>
        <v>5.5216000000000001E-2</v>
      </c>
      <c r="X137" s="243">
        <f t="shared" ref="X137:Y137" si="283">IF(O137&gt;0,O137-40,0)</f>
        <v>0</v>
      </c>
      <c r="Y137" s="243">
        <f t="shared" si="283"/>
        <v>0</v>
      </c>
      <c r="Z137" s="292">
        <f t="shared" si="10"/>
        <v>0</v>
      </c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</row>
    <row r="138" spans="1:40" ht="22.5" customHeight="1" x14ac:dyDescent="0.25">
      <c r="A138" s="294">
        <v>50</v>
      </c>
      <c r="B138" s="295" t="s">
        <v>476</v>
      </c>
      <c r="C138" s="288" t="s">
        <v>2970</v>
      </c>
      <c r="D138" s="297"/>
      <c r="E138" s="291">
        <v>2827.4666666666667</v>
      </c>
      <c r="F138" s="243" t="str">
        <f t="shared" si="170"/>
        <v>820</v>
      </c>
      <c r="G138" s="243" t="str">
        <f t="shared" si="171"/>
        <v>820х500</v>
      </c>
      <c r="H138" s="243" t="str">
        <f t="shared" si="172"/>
        <v>500</v>
      </c>
      <c r="I138" s="243" t="str">
        <f t="shared" si="173"/>
        <v>515</v>
      </c>
      <c r="J138" s="243"/>
      <c r="K138" s="242">
        <v>176</v>
      </c>
      <c r="L138" s="242">
        <v>496</v>
      </c>
      <c r="M138" s="243" t="str">
        <f t="shared" si="5"/>
        <v>176х496</v>
      </c>
      <c r="N138" s="242">
        <v>4</v>
      </c>
      <c r="O138" s="242">
        <v>0</v>
      </c>
      <c r="P138" s="242">
        <v>0</v>
      </c>
      <c r="Q138" s="243" t="str">
        <f t="shared" si="85"/>
        <v>0х0</v>
      </c>
      <c r="R138" s="242">
        <v>0</v>
      </c>
      <c r="S138" s="242">
        <v>0</v>
      </c>
      <c r="T138" s="242">
        <v>4</v>
      </c>
      <c r="U138" s="243">
        <f t="shared" ref="U138:V138" si="284">IF(K138&gt;0,K138-40,0)</f>
        <v>136</v>
      </c>
      <c r="V138" s="243">
        <f t="shared" si="284"/>
        <v>456</v>
      </c>
      <c r="W138" s="292">
        <f t="shared" si="8"/>
        <v>6.2016000000000002E-2</v>
      </c>
      <c r="X138" s="243">
        <f t="shared" ref="X138:Y138" si="285">IF(O138&gt;0,O138-40,0)</f>
        <v>0</v>
      </c>
      <c r="Y138" s="243">
        <f t="shared" si="285"/>
        <v>0</v>
      </c>
      <c r="Z138" s="292">
        <f t="shared" si="10"/>
        <v>0</v>
      </c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</row>
    <row r="139" spans="1:40" ht="22.5" customHeight="1" x14ac:dyDescent="0.25">
      <c r="A139" s="294">
        <v>51</v>
      </c>
      <c r="B139" s="295" t="s">
        <v>477</v>
      </c>
      <c r="C139" s="288" t="s">
        <v>2970</v>
      </c>
      <c r="D139" s="297"/>
      <c r="E139" s="291">
        <v>2896.4666666666667</v>
      </c>
      <c r="F139" s="243" t="str">
        <f t="shared" si="170"/>
        <v>820</v>
      </c>
      <c r="G139" s="243" t="str">
        <f t="shared" si="171"/>
        <v>820х500</v>
      </c>
      <c r="H139" s="243" t="str">
        <f t="shared" si="172"/>
        <v>500</v>
      </c>
      <c r="I139" s="243" t="str">
        <f t="shared" si="173"/>
        <v>515</v>
      </c>
      <c r="J139" s="243"/>
      <c r="K139" s="242">
        <v>176</v>
      </c>
      <c r="L139" s="242">
        <v>496</v>
      </c>
      <c r="M139" s="243" t="str">
        <f t="shared" si="5"/>
        <v>176х496</v>
      </c>
      <c r="N139" s="242">
        <v>4</v>
      </c>
      <c r="O139" s="242">
        <v>0</v>
      </c>
      <c r="P139" s="242">
        <v>0</v>
      </c>
      <c r="Q139" s="243" t="str">
        <f t="shared" si="85"/>
        <v>0х0</v>
      </c>
      <c r="R139" s="242">
        <v>0</v>
      </c>
      <c r="S139" s="242">
        <v>0</v>
      </c>
      <c r="T139" s="242">
        <v>4</v>
      </c>
      <c r="U139" s="243">
        <f t="shared" ref="U139:V139" si="286">IF(K139&gt;0,K139-40,0)</f>
        <v>136</v>
      </c>
      <c r="V139" s="243">
        <f t="shared" si="286"/>
        <v>456</v>
      </c>
      <c r="W139" s="292">
        <f t="shared" si="8"/>
        <v>6.2016000000000002E-2</v>
      </c>
      <c r="X139" s="243">
        <f t="shared" ref="X139:Y139" si="287">IF(O139&gt;0,O139-40,0)</f>
        <v>0</v>
      </c>
      <c r="Y139" s="243">
        <f t="shared" si="287"/>
        <v>0</v>
      </c>
      <c r="Z139" s="292">
        <f t="shared" si="10"/>
        <v>0</v>
      </c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</row>
    <row r="140" spans="1:40" ht="22.5" customHeight="1" x14ac:dyDescent="0.25">
      <c r="A140" s="294">
        <v>52</v>
      </c>
      <c r="B140" s="295" t="s">
        <v>478</v>
      </c>
      <c r="C140" s="288" t="s">
        <v>2971</v>
      </c>
      <c r="D140" s="297"/>
      <c r="E140" s="291">
        <v>1748</v>
      </c>
      <c r="F140" s="243" t="str">
        <f t="shared" si="170"/>
        <v>820</v>
      </c>
      <c r="G140" s="243" t="str">
        <f t="shared" si="171"/>
        <v>820х600</v>
      </c>
      <c r="H140" s="243" t="str">
        <f t="shared" si="172"/>
        <v>600</v>
      </c>
      <c r="I140" s="243" t="str">
        <f t="shared" si="173"/>
        <v>515</v>
      </c>
      <c r="J140" s="243"/>
      <c r="K140" s="298">
        <v>0</v>
      </c>
      <c r="L140" s="298">
        <v>0</v>
      </c>
      <c r="M140" s="243" t="str">
        <f t="shared" si="5"/>
        <v>0х0</v>
      </c>
      <c r="N140" s="242">
        <v>0</v>
      </c>
      <c r="O140" s="242">
        <v>0</v>
      </c>
      <c r="P140" s="242">
        <v>0</v>
      </c>
      <c r="Q140" s="243" t="str">
        <f t="shared" si="85"/>
        <v>0х0</v>
      </c>
      <c r="R140" s="242">
        <v>0</v>
      </c>
      <c r="S140" s="298">
        <v>0</v>
      </c>
      <c r="T140" s="298">
        <v>0</v>
      </c>
      <c r="U140" s="243">
        <f t="shared" ref="U140:V140" si="288">IF(K140&gt;0,K140-40,0)</f>
        <v>0</v>
      </c>
      <c r="V140" s="243">
        <f t="shared" si="288"/>
        <v>0</v>
      </c>
      <c r="W140" s="292">
        <f t="shared" si="8"/>
        <v>0</v>
      </c>
      <c r="X140" s="243">
        <f t="shared" ref="X140:Y140" si="289">IF(O140&gt;0,O140-40,0)</f>
        <v>0</v>
      </c>
      <c r="Y140" s="243">
        <f t="shared" si="289"/>
        <v>0</v>
      </c>
      <c r="Z140" s="292">
        <f t="shared" si="10"/>
        <v>0</v>
      </c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</row>
    <row r="141" spans="1:40" ht="22.5" customHeight="1" x14ac:dyDescent="0.25">
      <c r="A141" s="294">
        <v>53</v>
      </c>
      <c r="B141" s="295" t="s">
        <v>479</v>
      </c>
      <c r="C141" s="288" t="s">
        <v>2972</v>
      </c>
      <c r="D141" s="297"/>
      <c r="E141" s="291">
        <v>1861.4666666666665</v>
      </c>
      <c r="F141" s="243" t="str">
        <f t="shared" si="170"/>
        <v>820</v>
      </c>
      <c r="G141" s="243" t="str">
        <f t="shared" si="171"/>
        <v>820х700</v>
      </c>
      <c r="H141" s="243" t="str">
        <f t="shared" si="172"/>
        <v>700</v>
      </c>
      <c r="I141" s="243" t="str">
        <f t="shared" si="173"/>
        <v>515</v>
      </c>
      <c r="J141" s="243"/>
      <c r="K141" s="298">
        <v>0</v>
      </c>
      <c r="L141" s="298">
        <v>0</v>
      </c>
      <c r="M141" s="243" t="str">
        <f t="shared" si="5"/>
        <v>0х0</v>
      </c>
      <c r="N141" s="242">
        <v>0</v>
      </c>
      <c r="O141" s="242">
        <v>0</v>
      </c>
      <c r="P141" s="242">
        <v>0</v>
      </c>
      <c r="Q141" s="243" t="str">
        <f t="shared" si="85"/>
        <v>0х0</v>
      </c>
      <c r="R141" s="242">
        <v>0</v>
      </c>
      <c r="S141" s="298">
        <v>0</v>
      </c>
      <c r="T141" s="298">
        <v>0</v>
      </c>
      <c r="U141" s="243">
        <f t="shared" ref="U141:V141" si="290">IF(K141&gt;0,K141-40,0)</f>
        <v>0</v>
      </c>
      <c r="V141" s="243">
        <f t="shared" si="290"/>
        <v>0</v>
      </c>
      <c r="W141" s="292">
        <f t="shared" si="8"/>
        <v>0</v>
      </c>
      <c r="X141" s="243">
        <f t="shared" ref="X141:Y141" si="291">IF(O141&gt;0,O141-40,0)</f>
        <v>0</v>
      </c>
      <c r="Y141" s="243">
        <f t="shared" si="291"/>
        <v>0</v>
      </c>
      <c r="Z141" s="292">
        <f t="shared" si="10"/>
        <v>0</v>
      </c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</row>
    <row r="142" spans="1:40" ht="22.5" customHeight="1" x14ac:dyDescent="0.25">
      <c r="A142" s="294">
        <v>54</v>
      </c>
      <c r="B142" s="295" t="s">
        <v>480</v>
      </c>
      <c r="C142" s="288" t="s">
        <v>2973</v>
      </c>
      <c r="D142" s="297"/>
      <c r="E142" s="291">
        <v>1974.9333333333332</v>
      </c>
      <c r="F142" s="243" t="str">
        <f t="shared" si="170"/>
        <v>820</v>
      </c>
      <c r="G142" s="243" t="str">
        <f t="shared" si="171"/>
        <v>820х800</v>
      </c>
      <c r="H142" s="243" t="str">
        <f t="shared" si="172"/>
        <v>800</v>
      </c>
      <c r="I142" s="243" t="str">
        <f t="shared" si="173"/>
        <v>515</v>
      </c>
      <c r="J142" s="243"/>
      <c r="K142" s="298">
        <v>0</v>
      </c>
      <c r="L142" s="298">
        <v>0</v>
      </c>
      <c r="M142" s="243" t="str">
        <f t="shared" si="5"/>
        <v>0х0</v>
      </c>
      <c r="N142" s="242">
        <v>0</v>
      </c>
      <c r="O142" s="242">
        <v>0</v>
      </c>
      <c r="P142" s="242">
        <v>0</v>
      </c>
      <c r="Q142" s="243" t="str">
        <f t="shared" si="85"/>
        <v>0х0</v>
      </c>
      <c r="R142" s="242">
        <v>0</v>
      </c>
      <c r="S142" s="298">
        <v>0</v>
      </c>
      <c r="T142" s="298">
        <v>0</v>
      </c>
      <c r="U142" s="243">
        <f t="shared" ref="U142:V142" si="292">IF(K142&gt;0,K142-40,0)</f>
        <v>0</v>
      </c>
      <c r="V142" s="243">
        <f t="shared" si="292"/>
        <v>0</v>
      </c>
      <c r="W142" s="292">
        <f t="shared" si="8"/>
        <v>0</v>
      </c>
      <c r="X142" s="243">
        <f t="shared" ref="X142:Y142" si="293">IF(O142&gt;0,O142-40,0)</f>
        <v>0</v>
      </c>
      <c r="Y142" s="243">
        <f t="shared" si="293"/>
        <v>0</v>
      </c>
      <c r="Z142" s="292">
        <f t="shared" si="10"/>
        <v>0</v>
      </c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</row>
    <row r="143" spans="1:40" ht="22.5" customHeight="1" x14ac:dyDescent="0.25">
      <c r="A143" s="294">
        <v>55</v>
      </c>
      <c r="B143" s="295" t="s">
        <v>481</v>
      </c>
      <c r="C143" s="288" t="s">
        <v>2974</v>
      </c>
      <c r="D143" s="297"/>
      <c r="E143" s="291">
        <v>2088.4</v>
      </c>
      <c r="F143" s="243" t="str">
        <f t="shared" si="170"/>
        <v>820</v>
      </c>
      <c r="G143" s="243" t="str">
        <f t="shared" si="171"/>
        <v>820х900</v>
      </c>
      <c r="H143" s="243" t="str">
        <f t="shared" si="172"/>
        <v>900</v>
      </c>
      <c r="I143" s="243" t="str">
        <f t="shared" si="173"/>
        <v>515</v>
      </c>
      <c r="J143" s="243"/>
      <c r="K143" s="298">
        <v>0</v>
      </c>
      <c r="L143" s="298">
        <v>0</v>
      </c>
      <c r="M143" s="243" t="str">
        <f t="shared" si="5"/>
        <v>0х0</v>
      </c>
      <c r="N143" s="242">
        <v>0</v>
      </c>
      <c r="O143" s="242">
        <v>0</v>
      </c>
      <c r="P143" s="242">
        <v>0</v>
      </c>
      <c r="Q143" s="243" t="str">
        <f t="shared" si="85"/>
        <v>0х0</v>
      </c>
      <c r="R143" s="242">
        <v>0</v>
      </c>
      <c r="S143" s="298">
        <v>0</v>
      </c>
      <c r="T143" s="298">
        <v>0</v>
      </c>
      <c r="U143" s="243">
        <f t="shared" ref="U143:V143" si="294">IF(K143&gt;0,K143-40,0)</f>
        <v>0</v>
      </c>
      <c r="V143" s="243">
        <f t="shared" si="294"/>
        <v>0</v>
      </c>
      <c r="W143" s="292">
        <f t="shared" si="8"/>
        <v>0</v>
      </c>
      <c r="X143" s="243">
        <f t="shared" ref="X143:Y143" si="295">IF(O143&gt;0,O143-40,0)</f>
        <v>0</v>
      </c>
      <c r="Y143" s="243">
        <f t="shared" si="295"/>
        <v>0</v>
      </c>
      <c r="Z143" s="292">
        <f t="shared" si="10"/>
        <v>0</v>
      </c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</row>
    <row r="144" spans="1:40" ht="22.5" customHeight="1" x14ac:dyDescent="0.25">
      <c r="A144" s="294">
        <v>56</v>
      </c>
      <c r="B144" s="295" t="s">
        <v>482</v>
      </c>
      <c r="C144" s="288" t="s">
        <v>2971</v>
      </c>
      <c r="D144" s="297"/>
      <c r="E144" s="291">
        <v>2091.4666666666667</v>
      </c>
      <c r="F144" s="243" t="str">
        <f t="shared" si="170"/>
        <v>820</v>
      </c>
      <c r="G144" s="243" t="str">
        <f t="shared" si="171"/>
        <v>820х600</v>
      </c>
      <c r="H144" s="243" t="str">
        <f t="shared" si="172"/>
        <v>600</v>
      </c>
      <c r="I144" s="243" t="str">
        <f t="shared" si="173"/>
        <v>515</v>
      </c>
      <c r="J144" s="243"/>
      <c r="K144" s="242">
        <v>716</v>
      </c>
      <c r="L144" s="242">
        <v>596</v>
      </c>
      <c r="M144" s="243" t="str">
        <f t="shared" si="5"/>
        <v>716х596</v>
      </c>
      <c r="N144" s="242">
        <v>1</v>
      </c>
      <c r="O144" s="242">
        <v>0</v>
      </c>
      <c r="P144" s="242">
        <v>0</v>
      </c>
      <c r="Q144" s="243" t="str">
        <f t="shared" si="85"/>
        <v>0х0</v>
      </c>
      <c r="R144" s="242">
        <v>0</v>
      </c>
      <c r="S144" s="242">
        <v>2</v>
      </c>
      <c r="T144" s="242">
        <v>1</v>
      </c>
      <c r="U144" s="243">
        <f t="shared" ref="U144:V144" si="296">IF(K144&gt;0,K144-40,0)</f>
        <v>676</v>
      </c>
      <c r="V144" s="243">
        <f t="shared" si="296"/>
        <v>556</v>
      </c>
      <c r="W144" s="292">
        <f t="shared" si="8"/>
        <v>0.37585600000000002</v>
      </c>
      <c r="X144" s="243">
        <f t="shared" ref="X144:Y144" si="297">IF(O144&gt;0,O144-40,0)</f>
        <v>0</v>
      </c>
      <c r="Y144" s="243">
        <f t="shared" si="297"/>
        <v>0</v>
      </c>
      <c r="Z144" s="292">
        <f t="shared" si="10"/>
        <v>0</v>
      </c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</row>
    <row r="145" spans="1:40" ht="22.5" customHeight="1" x14ac:dyDescent="0.25">
      <c r="A145" s="294">
        <v>57</v>
      </c>
      <c r="B145" s="295" t="s">
        <v>483</v>
      </c>
      <c r="C145" s="288" t="s">
        <v>2971</v>
      </c>
      <c r="D145" s="297"/>
      <c r="E145" s="291">
        <v>2091.4666666666667</v>
      </c>
      <c r="F145" s="243" t="str">
        <f t="shared" si="170"/>
        <v>820</v>
      </c>
      <c r="G145" s="243" t="str">
        <f t="shared" si="171"/>
        <v>820х600</v>
      </c>
      <c r="H145" s="243" t="str">
        <f t="shared" si="172"/>
        <v>600</v>
      </c>
      <c r="I145" s="243" t="str">
        <f t="shared" si="173"/>
        <v>515</v>
      </c>
      <c r="J145" s="243"/>
      <c r="K145" s="242">
        <v>716</v>
      </c>
      <c r="L145" s="242">
        <v>296</v>
      </c>
      <c r="M145" s="243" t="str">
        <f t="shared" si="5"/>
        <v>716х296</v>
      </c>
      <c r="N145" s="242">
        <v>2</v>
      </c>
      <c r="O145" s="242">
        <v>0</v>
      </c>
      <c r="P145" s="242">
        <v>0</v>
      </c>
      <c r="Q145" s="243" t="str">
        <f t="shared" si="85"/>
        <v>0х0</v>
      </c>
      <c r="R145" s="242">
        <v>0</v>
      </c>
      <c r="S145" s="242">
        <v>4</v>
      </c>
      <c r="T145" s="242">
        <v>2</v>
      </c>
      <c r="U145" s="243">
        <f t="shared" ref="U145:V145" si="298">IF(K145&gt;0,K145-40,0)</f>
        <v>676</v>
      </c>
      <c r="V145" s="243">
        <f t="shared" si="298"/>
        <v>256</v>
      </c>
      <c r="W145" s="292">
        <f t="shared" si="8"/>
        <v>0.17305599999999999</v>
      </c>
      <c r="X145" s="243">
        <f t="shared" ref="X145:Y145" si="299">IF(O145&gt;0,O145-40,0)</f>
        <v>0</v>
      </c>
      <c r="Y145" s="243">
        <f t="shared" si="299"/>
        <v>0</v>
      </c>
      <c r="Z145" s="292">
        <f t="shared" si="10"/>
        <v>0</v>
      </c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</row>
    <row r="146" spans="1:40" ht="22.5" customHeight="1" x14ac:dyDescent="0.25">
      <c r="A146" s="294">
        <v>58</v>
      </c>
      <c r="B146" s="295" t="s">
        <v>484</v>
      </c>
      <c r="C146" s="288" t="s">
        <v>2972</v>
      </c>
      <c r="D146" s="297"/>
      <c r="E146" s="291">
        <v>2260.1333333333332</v>
      </c>
      <c r="F146" s="243" t="str">
        <f t="shared" si="170"/>
        <v>820</v>
      </c>
      <c r="G146" s="243" t="str">
        <f t="shared" si="171"/>
        <v>820х700</v>
      </c>
      <c r="H146" s="243" t="str">
        <f t="shared" si="172"/>
        <v>700</v>
      </c>
      <c r="I146" s="243" t="str">
        <f t="shared" si="173"/>
        <v>515</v>
      </c>
      <c r="J146" s="243"/>
      <c r="K146" s="242">
        <v>716</v>
      </c>
      <c r="L146" s="242">
        <v>346</v>
      </c>
      <c r="M146" s="243" t="str">
        <f t="shared" si="5"/>
        <v>716х346</v>
      </c>
      <c r="N146" s="242">
        <v>2</v>
      </c>
      <c r="O146" s="242">
        <v>0</v>
      </c>
      <c r="P146" s="242">
        <v>0</v>
      </c>
      <c r="Q146" s="243" t="str">
        <f t="shared" si="85"/>
        <v>0х0</v>
      </c>
      <c r="R146" s="242">
        <v>0</v>
      </c>
      <c r="S146" s="242">
        <v>4</v>
      </c>
      <c r="T146" s="242">
        <v>2</v>
      </c>
      <c r="U146" s="243">
        <f t="shared" ref="U146:V146" si="300">IF(K146&gt;0,K146-40,0)</f>
        <v>676</v>
      </c>
      <c r="V146" s="243">
        <f t="shared" si="300"/>
        <v>306</v>
      </c>
      <c r="W146" s="292">
        <f t="shared" si="8"/>
        <v>0.20685600000000001</v>
      </c>
      <c r="X146" s="243">
        <f t="shared" ref="X146:Y146" si="301">IF(O146&gt;0,O146-40,0)</f>
        <v>0</v>
      </c>
      <c r="Y146" s="243">
        <f t="shared" si="301"/>
        <v>0</v>
      </c>
      <c r="Z146" s="292">
        <f t="shared" si="10"/>
        <v>0</v>
      </c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</row>
    <row r="147" spans="1:40" ht="22.5" customHeight="1" x14ac:dyDescent="0.25">
      <c r="A147" s="294">
        <v>59</v>
      </c>
      <c r="B147" s="295" t="s">
        <v>485</v>
      </c>
      <c r="C147" s="288" t="s">
        <v>2973</v>
      </c>
      <c r="D147" s="297"/>
      <c r="E147" s="291">
        <v>2430.333333333333</v>
      </c>
      <c r="F147" s="243" t="str">
        <f t="shared" si="170"/>
        <v>820</v>
      </c>
      <c r="G147" s="243" t="str">
        <f t="shared" si="171"/>
        <v>820х800</v>
      </c>
      <c r="H147" s="243" t="str">
        <f t="shared" si="172"/>
        <v>800</v>
      </c>
      <c r="I147" s="243" t="str">
        <f t="shared" si="173"/>
        <v>515</v>
      </c>
      <c r="J147" s="243"/>
      <c r="K147" s="242">
        <v>716</v>
      </c>
      <c r="L147" s="242">
        <v>396</v>
      </c>
      <c r="M147" s="243" t="str">
        <f t="shared" si="5"/>
        <v>716х396</v>
      </c>
      <c r="N147" s="242">
        <v>2</v>
      </c>
      <c r="O147" s="242">
        <v>0</v>
      </c>
      <c r="P147" s="242">
        <v>0</v>
      </c>
      <c r="Q147" s="243" t="str">
        <f t="shared" si="85"/>
        <v>0х0</v>
      </c>
      <c r="R147" s="242">
        <v>0</v>
      </c>
      <c r="S147" s="242">
        <v>4</v>
      </c>
      <c r="T147" s="242">
        <v>2</v>
      </c>
      <c r="U147" s="243">
        <f t="shared" ref="U147:V147" si="302">IF(K147&gt;0,K147-40,0)</f>
        <v>676</v>
      </c>
      <c r="V147" s="243">
        <f t="shared" si="302"/>
        <v>356</v>
      </c>
      <c r="W147" s="292">
        <f t="shared" si="8"/>
        <v>0.24065600000000001</v>
      </c>
      <c r="X147" s="243">
        <f t="shared" ref="X147:Y147" si="303">IF(O147&gt;0,O147-40,0)</f>
        <v>0</v>
      </c>
      <c r="Y147" s="243">
        <f t="shared" si="303"/>
        <v>0</v>
      </c>
      <c r="Z147" s="292">
        <f t="shared" si="10"/>
        <v>0</v>
      </c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</row>
    <row r="148" spans="1:40" ht="22.5" customHeight="1" x14ac:dyDescent="0.25">
      <c r="A148" s="294">
        <v>60</v>
      </c>
      <c r="B148" s="295" t="s">
        <v>486</v>
      </c>
      <c r="C148" s="288" t="s">
        <v>2974</v>
      </c>
      <c r="D148" s="297"/>
      <c r="E148" s="291">
        <v>2598.9999999999995</v>
      </c>
      <c r="F148" s="243" t="str">
        <f t="shared" si="170"/>
        <v>820</v>
      </c>
      <c r="G148" s="243" t="str">
        <f t="shared" si="171"/>
        <v>820х900</v>
      </c>
      <c r="H148" s="243" t="str">
        <f t="shared" si="172"/>
        <v>900</v>
      </c>
      <c r="I148" s="243" t="str">
        <f t="shared" si="173"/>
        <v>515</v>
      </c>
      <c r="J148" s="243"/>
      <c r="K148" s="242">
        <v>716</v>
      </c>
      <c r="L148" s="242">
        <v>446</v>
      </c>
      <c r="M148" s="243" t="str">
        <f t="shared" si="5"/>
        <v>716х446</v>
      </c>
      <c r="N148" s="242">
        <v>2</v>
      </c>
      <c r="O148" s="242">
        <v>0</v>
      </c>
      <c r="P148" s="242">
        <v>0</v>
      </c>
      <c r="Q148" s="243" t="str">
        <f t="shared" si="85"/>
        <v>0х0</v>
      </c>
      <c r="R148" s="242">
        <v>0</v>
      </c>
      <c r="S148" s="242">
        <v>4</v>
      </c>
      <c r="T148" s="242">
        <v>2</v>
      </c>
      <c r="U148" s="243">
        <f t="shared" ref="U148:V148" si="304">IF(K148&gt;0,K148-40,0)</f>
        <v>676</v>
      </c>
      <c r="V148" s="243">
        <f t="shared" si="304"/>
        <v>406</v>
      </c>
      <c r="W148" s="292">
        <f t="shared" si="8"/>
        <v>0.27445599999999998</v>
      </c>
      <c r="X148" s="243">
        <f t="shared" ref="X148:Y148" si="305">IF(O148&gt;0,O148-40,0)</f>
        <v>0</v>
      </c>
      <c r="Y148" s="243">
        <f t="shared" si="305"/>
        <v>0</v>
      </c>
      <c r="Z148" s="292">
        <f t="shared" si="10"/>
        <v>0</v>
      </c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</row>
    <row r="149" spans="1:40" ht="22.5" customHeight="1" x14ac:dyDescent="0.25">
      <c r="A149" s="294">
        <v>61</v>
      </c>
      <c r="B149" s="295" t="s">
        <v>487</v>
      </c>
      <c r="C149" s="288" t="s">
        <v>2971</v>
      </c>
      <c r="D149" s="297"/>
      <c r="E149" s="291">
        <v>3729.0666666666662</v>
      </c>
      <c r="F149" s="243" t="str">
        <f t="shared" si="170"/>
        <v>820</v>
      </c>
      <c r="G149" s="243" t="str">
        <f t="shared" si="171"/>
        <v>820х600</v>
      </c>
      <c r="H149" s="243" t="str">
        <f t="shared" si="172"/>
        <v>600</v>
      </c>
      <c r="I149" s="243" t="str">
        <f t="shared" si="173"/>
        <v>515</v>
      </c>
      <c r="J149" s="243"/>
      <c r="K149" s="242">
        <v>356</v>
      </c>
      <c r="L149" s="242">
        <v>596</v>
      </c>
      <c r="M149" s="243" t="str">
        <f t="shared" si="5"/>
        <v>356х596</v>
      </c>
      <c r="N149" s="242">
        <v>2</v>
      </c>
      <c r="O149" s="242">
        <v>0</v>
      </c>
      <c r="P149" s="242">
        <v>0</v>
      </c>
      <c r="Q149" s="243" t="str">
        <f t="shared" si="85"/>
        <v>0х0</v>
      </c>
      <c r="R149" s="242">
        <v>0</v>
      </c>
      <c r="S149" s="242">
        <v>0</v>
      </c>
      <c r="T149" s="242">
        <v>2</v>
      </c>
      <c r="U149" s="243">
        <f t="shared" ref="U149:V149" si="306">IF(K149&gt;0,K149-40,0)</f>
        <v>316</v>
      </c>
      <c r="V149" s="243">
        <f t="shared" si="306"/>
        <v>556</v>
      </c>
      <c r="W149" s="292">
        <f t="shared" si="8"/>
        <v>0.17569599999999999</v>
      </c>
      <c r="X149" s="243">
        <f t="shared" ref="X149:Y149" si="307">IF(O149&gt;0,O149-40,0)</f>
        <v>0</v>
      </c>
      <c r="Y149" s="243">
        <f t="shared" si="307"/>
        <v>0</v>
      </c>
      <c r="Z149" s="292">
        <f t="shared" si="10"/>
        <v>0</v>
      </c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</row>
    <row r="150" spans="1:40" ht="22.5" customHeight="1" x14ac:dyDescent="0.25">
      <c r="A150" s="294">
        <v>62</v>
      </c>
      <c r="B150" s="295" t="s">
        <v>488</v>
      </c>
      <c r="C150" s="288" t="s">
        <v>2972</v>
      </c>
      <c r="D150" s="297"/>
      <c r="E150" s="291">
        <v>3931.4666666666667</v>
      </c>
      <c r="F150" s="243" t="str">
        <f t="shared" si="170"/>
        <v>820</v>
      </c>
      <c r="G150" s="243" t="str">
        <f t="shared" si="171"/>
        <v>820х700</v>
      </c>
      <c r="H150" s="243" t="str">
        <f t="shared" si="172"/>
        <v>700</v>
      </c>
      <c r="I150" s="243" t="str">
        <f t="shared" si="173"/>
        <v>515</v>
      </c>
      <c r="J150" s="243"/>
      <c r="K150" s="242">
        <v>356</v>
      </c>
      <c r="L150" s="242">
        <v>696</v>
      </c>
      <c r="M150" s="243" t="str">
        <f t="shared" si="5"/>
        <v>356х696</v>
      </c>
      <c r="N150" s="242">
        <v>2</v>
      </c>
      <c r="O150" s="242">
        <v>0</v>
      </c>
      <c r="P150" s="242">
        <v>0</v>
      </c>
      <c r="Q150" s="243" t="str">
        <f t="shared" si="85"/>
        <v>0х0</v>
      </c>
      <c r="R150" s="242">
        <v>0</v>
      </c>
      <c r="S150" s="242">
        <v>0</v>
      </c>
      <c r="T150" s="242">
        <v>2</v>
      </c>
      <c r="U150" s="243">
        <f t="shared" ref="U150:V150" si="308">IF(K150&gt;0,K150-40,0)</f>
        <v>316</v>
      </c>
      <c r="V150" s="243">
        <f t="shared" si="308"/>
        <v>656</v>
      </c>
      <c r="W150" s="292">
        <f t="shared" si="8"/>
        <v>0.20729600000000001</v>
      </c>
      <c r="X150" s="243">
        <f t="shared" ref="X150:Y150" si="309">IF(O150&gt;0,O150-40,0)</f>
        <v>0</v>
      </c>
      <c r="Y150" s="243">
        <f t="shared" si="309"/>
        <v>0</v>
      </c>
      <c r="Z150" s="292">
        <f t="shared" si="10"/>
        <v>0</v>
      </c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</row>
    <row r="151" spans="1:40" ht="22.5" customHeight="1" x14ac:dyDescent="0.25">
      <c r="A151" s="294">
        <v>63</v>
      </c>
      <c r="B151" s="295" t="s">
        <v>489</v>
      </c>
      <c r="C151" s="288" t="s">
        <v>2973</v>
      </c>
      <c r="D151" s="297"/>
      <c r="E151" s="291">
        <v>4195.2</v>
      </c>
      <c r="F151" s="243" t="str">
        <f t="shared" si="170"/>
        <v>820</v>
      </c>
      <c r="G151" s="243" t="str">
        <f t="shared" si="171"/>
        <v>820х800</v>
      </c>
      <c r="H151" s="243" t="str">
        <f t="shared" si="172"/>
        <v>800</v>
      </c>
      <c r="I151" s="243" t="str">
        <f t="shared" si="173"/>
        <v>515</v>
      </c>
      <c r="J151" s="243"/>
      <c r="K151" s="242">
        <v>356</v>
      </c>
      <c r="L151" s="242">
        <v>796</v>
      </c>
      <c r="M151" s="243" t="str">
        <f t="shared" si="5"/>
        <v>356х796</v>
      </c>
      <c r="N151" s="242">
        <v>2</v>
      </c>
      <c r="O151" s="242">
        <v>0</v>
      </c>
      <c r="P151" s="242">
        <v>0</v>
      </c>
      <c r="Q151" s="243" t="str">
        <f t="shared" si="85"/>
        <v>0х0</v>
      </c>
      <c r="R151" s="242">
        <v>0</v>
      </c>
      <c r="S151" s="242">
        <v>0</v>
      </c>
      <c r="T151" s="242">
        <v>2</v>
      </c>
      <c r="U151" s="243">
        <f t="shared" ref="U151:V151" si="310">IF(K151&gt;0,K151-40,0)</f>
        <v>316</v>
      </c>
      <c r="V151" s="243">
        <f t="shared" si="310"/>
        <v>756</v>
      </c>
      <c r="W151" s="292">
        <f t="shared" si="8"/>
        <v>0.238896</v>
      </c>
      <c r="X151" s="243">
        <f t="shared" ref="X151:Y151" si="311">IF(O151&gt;0,O151-40,0)</f>
        <v>0</v>
      </c>
      <c r="Y151" s="243">
        <f t="shared" si="311"/>
        <v>0</v>
      </c>
      <c r="Z151" s="292">
        <f t="shared" si="10"/>
        <v>0</v>
      </c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</row>
    <row r="152" spans="1:40" ht="22.5" customHeight="1" x14ac:dyDescent="0.25">
      <c r="A152" s="294">
        <v>64</v>
      </c>
      <c r="B152" s="295" t="s">
        <v>490</v>
      </c>
      <c r="C152" s="288" t="s">
        <v>2974</v>
      </c>
      <c r="D152" s="297"/>
      <c r="E152" s="291">
        <v>4397.5999999999995</v>
      </c>
      <c r="F152" s="243" t="str">
        <f t="shared" si="170"/>
        <v>820</v>
      </c>
      <c r="G152" s="243" t="str">
        <f t="shared" si="171"/>
        <v>820х900</v>
      </c>
      <c r="H152" s="243" t="str">
        <f t="shared" si="172"/>
        <v>900</v>
      </c>
      <c r="I152" s="243" t="str">
        <f t="shared" si="173"/>
        <v>515</v>
      </c>
      <c r="J152" s="243"/>
      <c r="K152" s="242">
        <v>356</v>
      </c>
      <c r="L152" s="242">
        <v>896</v>
      </c>
      <c r="M152" s="243" t="str">
        <f t="shared" si="5"/>
        <v>356х896</v>
      </c>
      <c r="N152" s="242">
        <v>2</v>
      </c>
      <c r="O152" s="242">
        <v>0</v>
      </c>
      <c r="P152" s="242">
        <v>0</v>
      </c>
      <c r="Q152" s="243" t="str">
        <f t="shared" si="85"/>
        <v>0х0</v>
      </c>
      <c r="R152" s="242">
        <v>0</v>
      </c>
      <c r="S152" s="242">
        <v>0</v>
      </c>
      <c r="T152" s="242">
        <v>2</v>
      </c>
      <c r="U152" s="243">
        <f t="shared" ref="U152:V152" si="312">IF(K152&gt;0,K152-40,0)</f>
        <v>316</v>
      </c>
      <c r="V152" s="243">
        <f t="shared" si="312"/>
        <v>856</v>
      </c>
      <c r="W152" s="292">
        <f t="shared" si="8"/>
        <v>0.27049600000000001</v>
      </c>
      <c r="X152" s="243">
        <f t="shared" ref="X152:Y152" si="313">IF(O152&gt;0,O152-40,0)</f>
        <v>0</v>
      </c>
      <c r="Y152" s="243">
        <f t="shared" si="313"/>
        <v>0</v>
      </c>
      <c r="Z152" s="292">
        <f t="shared" si="10"/>
        <v>0</v>
      </c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</row>
    <row r="153" spans="1:40" ht="22.5" customHeight="1" x14ac:dyDescent="0.25">
      <c r="A153" s="294">
        <v>65</v>
      </c>
      <c r="B153" s="295" t="s">
        <v>491</v>
      </c>
      <c r="C153" s="288" t="s">
        <v>2971</v>
      </c>
      <c r="D153" s="297"/>
      <c r="E153" s="291">
        <v>4245.8</v>
      </c>
      <c r="F153" s="243" t="str">
        <f t="shared" si="170"/>
        <v>820</v>
      </c>
      <c r="G153" s="243" t="str">
        <f t="shared" si="171"/>
        <v>820х600</v>
      </c>
      <c r="H153" s="243" t="str">
        <f t="shared" si="172"/>
        <v>600</v>
      </c>
      <c r="I153" s="243" t="str">
        <f t="shared" si="173"/>
        <v>515</v>
      </c>
      <c r="J153" s="243"/>
      <c r="K153" s="242">
        <v>176</v>
      </c>
      <c r="L153" s="242">
        <v>596</v>
      </c>
      <c r="M153" s="243" t="str">
        <f t="shared" si="5"/>
        <v>176х596</v>
      </c>
      <c r="N153" s="242">
        <v>2</v>
      </c>
      <c r="O153" s="242">
        <v>356</v>
      </c>
      <c r="P153" s="242">
        <v>596</v>
      </c>
      <c r="Q153" s="243" t="str">
        <f t="shared" si="85"/>
        <v>356х596</v>
      </c>
      <c r="R153" s="242">
        <v>1</v>
      </c>
      <c r="S153" s="242">
        <v>0</v>
      </c>
      <c r="T153" s="242">
        <v>3</v>
      </c>
      <c r="U153" s="243">
        <f t="shared" ref="U153:V153" si="314">IF(K153&gt;0,K153-40,0)</f>
        <v>136</v>
      </c>
      <c r="V153" s="243">
        <f t="shared" si="314"/>
        <v>556</v>
      </c>
      <c r="W153" s="292">
        <f t="shared" si="8"/>
        <v>7.5616000000000003E-2</v>
      </c>
      <c r="X153" s="243">
        <f t="shared" ref="X153:Y153" si="315">IF(O153&gt;0,O153-40,0)</f>
        <v>316</v>
      </c>
      <c r="Y153" s="243">
        <f t="shared" si="315"/>
        <v>556</v>
      </c>
      <c r="Z153" s="292">
        <f t="shared" si="10"/>
        <v>0.17569599999999999</v>
      </c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</row>
    <row r="154" spans="1:40" ht="22.5" customHeight="1" x14ac:dyDescent="0.25">
      <c r="A154" s="294">
        <v>66</v>
      </c>
      <c r="B154" s="295" t="s">
        <v>492</v>
      </c>
      <c r="C154" s="288" t="s">
        <v>2972</v>
      </c>
      <c r="D154" s="297"/>
      <c r="E154" s="291">
        <v>4466.5999999999995</v>
      </c>
      <c r="F154" s="243" t="str">
        <f t="shared" si="170"/>
        <v>820</v>
      </c>
      <c r="G154" s="243" t="str">
        <f t="shared" si="171"/>
        <v>820х700</v>
      </c>
      <c r="H154" s="243" t="str">
        <f t="shared" si="172"/>
        <v>700</v>
      </c>
      <c r="I154" s="243" t="str">
        <f t="shared" si="173"/>
        <v>515</v>
      </c>
      <c r="J154" s="243"/>
      <c r="K154" s="242">
        <v>176</v>
      </c>
      <c r="L154" s="242">
        <v>696</v>
      </c>
      <c r="M154" s="243" t="str">
        <f t="shared" si="5"/>
        <v>176х696</v>
      </c>
      <c r="N154" s="242">
        <v>2</v>
      </c>
      <c r="O154" s="242">
        <v>356</v>
      </c>
      <c r="P154" s="242">
        <v>596</v>
      </c>
      <c r="Q154" s="243" t="str">
        <f t="shared" si="85"/>
        <v>356х596</v>
      </c>
      <c r="R154" s="242">
        <v>1</v>
      </c>
      <c r="S154" s="242">
        <v>0</v>
      </c>
      <c r="T154" s="242">
        <v>3</v>
      </c>
      <c r="U154" s="243">
        <f t="shared" ref="U154:V154" si="316">IF(K154&gt;0,K154-40,0)</f>
        <v>136</v>
      </c>
      <c r="V154" s="243">
        <f t="shared" si="316"/>
        <v>656</v>
      </c>
      <c r="W154" s="292">
        <f t="shared" si="8"/>
        <v>8.9216000000000004E-2</v>
      </c>
      <c r="X154" s="243">
        <f t="shared" ref="X154:Y154" si="317">IF(O154&gt;0,O154-40,0)</f>
        <v>316</v>
      </c>
      <c r="Y154" s="243">
        <f t="shared" si="317"/>
        <v>556</v>
      </c>
      <c r="Z154" s="292">
        <f t="shared" si="10"/>
        <v>0.17569599999999999</v>
      </c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</row>
    <row r="155" spans="1:40" ht="22.5" customHeight="1" x14ac:dyDescent="0.25">
      <c r="A155" s="294">
        <v>67</v>
      </c>
      <c r="B155" s="295" t="s">
        <v>493</v>
      </c>
      <c r="C155" s="288" t="s">
        <v>2973</v>
      </c>
      <c r="D155" s="297"/>
      <c r="E155" s="291">
        <v>4767.1333333333332</v>
      </c>
      <c r="F155" s="243" t="str">
        <f t="shared" si="170"/>
        <v>820</v>
      </c>
      <c r="G155" s="243" t="str">
        <f t="shared" si="171"/>
        <v>820х800</v>
      </c>
      <c r="H155" s="243" t="str">
        <f t="shared" si="172"/>
        <v>800</v>
      </c>
      <c r="I155" s="243" t="str">
        <f t="shared" si="173"/>
        <v>515</v>
      </c>
      <c r="J155" s="243"/>
      <c r="K155" s="242">
        <v>176</v>
      </c>
      <c r="L155" s="242">
        <v>796</v>
      </c>
      <c r="M155" s="243" t="str">
        <f t="shared" si="5"/>
        <v>176х796</v>
      </c>
      <c r="N155" s="242">
        <v>2</v>
      </c>
      <c r="O155" s="242">
        <v>356</v>
      </c>
      <c r="P155" s="242">
        <v>596</v>
      </c>
      <c r="Q155" s="243" t="str">
        <f t="shared" si="85"/>
        <v>356х596</v>
      </c>
      <c r="R155" s="242">
        <v>1</v>
      </c>
      <c r="S155" s="242">
        <v>0</v>
      </c>
      <c r="T155" s="242">
        <v>3</v>
      </c>
      <c r="U155" s="243">
        <f t="shared" ref="U155:V155" si="318">IF(K155&gt;0,K155-40,0)</f>
        <v>136</v>
      </c>
      <c r="V155" s="243">
        <f t="shared" si="318"/>
        <v>756</v>
      </c>
      <c r="W155" s="292">
        <f t="shared" si="8"/>
        <v>0.102816</v>
      </c>
      <c r="X155" s="243">
        <f t="shared" ref="X155:Y155" si="319">IF(O155&gt;0,O155-40,0)</f>
        <v>316</v>
      </c>
      <c r="Y155" s="243">
        <f t="shared" si="319"/>
        <v>556</v>
      </c>
      <c r="Z155" s="292">
        <f t="shared" si="10"/>
        <v>0.17569599999999999</v>
      </c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</row>
    <row r="156" spans="1:40" ht="22.5" customHeight="1" x14ac:dyDescent="0.25">
      <c r="A156" s="294">
        <v>68</v>
      </c>
      <c r="B156" s="295" t="s">
        <v>494</v>
      </c>
      <c r="C156" s="288" t="s">
        <v>2974</v>
      </c>
      <c r="D156" s="297"/>
      <c r="E156" s="291">
        <v>4987.9333333333334</v>
      </c>
      <c r="F156" s="243" t="str">
        <f t="shared" si="170"/>
        <v>820</v>
      </c>
      <c r="G156" s="243" t="str">
        <f t="shared" si="171"/>
        <v>820х900</v>
      </c>
      <c r="H156" s="243" t="str">
        <f t="shared" si="172"/>
        <v>900</v>
      </c>
      <c r="I156" s="243" t="str">
        <f t="shared" si="173"/>
        <v>515</v>
      </c>
      <c r="J156" s="243"/>
      <c r="K156" s="242">
        <v>176</v>
      </c>
      <c r="L156" s="242">
        <v>896</v>
      </c>
      <c r="M156" s="243" t="str">
        <f t="shared" si="5"/>
        <v>176х896</v>
      </c>
      <c r="N156" s="242">
        <v>2</v>
      </c>
      <c r="O156" s="242">
        <v>356</v>
      </c>
      <c r="P156" s="242">
        <v>596</v>
      </c>
      <c r="Q156" s="243" t="str">
        <f t="shared" si="85"/>
        <v>356х596</v>
      </c>
      <c r="R156" s="242">
        <v>1</v>
      </c>
      <c r="S156" s="242">
        <v>0</v>
      </c>
      <c r="T156" s="242">
        <v>3</v>
      </c>
      <c r="U156" s="243">
        <f t="shared" ref="U156:V156" si="320">IF(K156&gt;0,K156-40,0)</f>
        <v>136</v>
      </c>
      <c r="V156" s="243">
        <f t="shared" si="320"/>
        <v>856</v>
      </c>
      <c r="W156" s="292">
        <f t="shared" si="8"/>
        <v>0.11641600000000001</v>
      </c>
      <c r="X156" s="243">
        <f t="shared" ref="X156:Y156" si="321">IF(O156&gt;0,O156-40,0)</f>
        <v>316</v>
      </c>
      <c r="Y156" s="243">
        <f t="shared" si="321"/>
        <v>556</v>
      </c>
      <c r="Z156" s="292">
        <f t="shared" si="10"/>
        <v>0.17569599999999999</v>
      </c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</row>
    <row r="157" spans="1:40" ht="22.5" customHeight="1" x14ac:dyDescent="0.25">
      <c r="A157" s="294">
        <v>69</v>
      </c>
      <c r="B157" s="295" t="s">
        <v>495</v>
      </c>
      <c r="C157" s="288" t="s">
        <v>2971</v>
      </c>
      <c r="D157" s="297"/>
      <c r="E157" s="291">
        <v>4760.9999999999991</v>
      </c>
      <c r="F157" s="243" t="str">
        <f t="shared" si="170"/>
        <v>820</v>
      </c>
      <c r="G157" s="243" t="str">
        <f t="shared" si="171"/>
        <v>820х600</v>
      </c>
      <c r="H157" s="243" t="str">
        <f t="shared" si="172"/>
        <v>600</v>
      </c>
      <c r="I157" s="243" t="str">
        <f t="shared" si="173"/>
        <v>515</v>
      </c>
      <c r="J157" s="243"/>
      <c r="K157" s="242">
        <v>176</v>
      </c>
      <c r="L157" s="242">
        <v>596</v>
      </c>
      <c r="M157" s="243" t="str">
        <f t="shared" si="5"/>
        <v>176х596</v>
      </c>
      <c r="N157" s="242">
        <v>4</v>
      </c>
      <c r="O157" s="242">
        <v>0</v>
      </c>
      <c r="P157" s="242">
        <v>0</v>
      </c>
      <c r="Q157" s="243" t="str">
        <f t="shared" si="85"/>
        <v>0х0</v>
      </c>
      <c r="R157" s="242">
        <v>0</v>
      </c>
      <c r="S157" s="242">
        <v>0</v>
      </c>
      <c r="T157" s="242">
        <v>4</v>
      </c>
      <c r="U157" s="243">
        <f t="shared" ref="U157:V157" si="322">IF(K157&gt;0,K157-40,0)</f>
        <v>136</v>
      </c>
      <c r="V157" s="243">
        <f t="shared" si="322"/>
        <v>556</v>
      </c>
      <c r="W157" s="292">
        <f t="shared" si="8"/>
        <v>7.5616000000000003E-2</v>
      </c>
      <c r="X157" s="243">
        <f t="shared" ref="X157:Y157" si="323">IF(O157&gt;0,O157-40,0)</f>
        <v>0</v>
      </c>
      <c r="Y157" s="243">
        <f t="shared" si="323"/>
        <v>0</v>
      </c>
      <c r="Z157" s="292">
        <f t="shared" si="10"/>
        <v>0</v>
      </c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</row>
    <row r="158" spans="1:40" ht="22.5" customHeight="1" x14ac:dyDescent="0.25">
      <c r="A158" s="294">
        <v>70</v>
      </c>
      <c r="B158" s="295" t="s">
        <v>496</v>
      </c>
      <c r="C158" s="288" t="s">
        <v>2972</v>
      </c>
      <c r="D158" s="297"/>
      <c r="E158" s="291">
        <v>5000.2</v>
      </c>
      <c r="F158" s="243" t="str">
        <f t="shared" si="170"/>
        <v>820</v>
      </c>
      <c r="G158" s="243" t="str">
        <f t="shared" si="171"/>
        <v>820х700</v>
      </c>
      <c r="H158" s="243" t="str">
        <f t="shared" si="172"/>
        <v>700</v>
      </c>
      <c r="I158" s="243" t="str">
        <f t="shared" si="173"/>
        <v>515</v>
      </c>
      <c r="J158" s="243"/>
      <c r="K158" s="242">
        <v>176</v>
      </c>
      <c r="L158" s="242">
        <v>696</v>
      </c>
      <c r="M158" s="243" t="str">
        <f t="shared" si="5"/>
        <v>176х696</v>
      </c>
      <c r="N158" s="242">
        <v>4</v>
      </c>
      <c r="O158" s="242">
        <v>0</v>
      </c>
      <c r="P158" s="242">
        <v>0</v>
      </c>
      <c r="Q158" s="243" t="str">
        <f t="shared" si="85"/>
        <v>0х0</v>
      </c>
      <c r="R158" s="242">
        <v>0</v>
      </c>
      <c r="S158" s="242">
        <v>0</v>
      </c>
      <c r="T158" s="242">
        <v>4</v>
      </c>
      <c r="U158" s="243">
        <f t="shared" ref="U158:V158" si="324">IF(K158&gt;0,K158-40,0)</f>
        <v>136</v>
      </c>
      <c r="V158" s="243">
        <f t="shared" si="324"/>
        <v>656</v>
      </c>
      <c r="W158" s="292">
        <f t="shared" si="8"/>
        <v>8.9216000000000004E-2</v>
      </c>
      <c r="X158" s="243">
        <f t="shared" ref="X158:Y158" si="325">IF(O158&gt;0,O158-40,0)</f>
        <v>0</v>
      </c>
      <c r="Y158" s="243">
        <f t="shared" si="325"/>
        <v>0</v>
      </c>
      <c r="Z158" s="292">
        <f t="shared" si="10"/>
        <v>0</v>
      </c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</row>
    <row r="159" spans="1:40" ht="22.5" customHeight="1" x14ac:dyDescent="0.25">
      <c r="A159" s="294">
        <v>71</v>
      </c>
      <c r="B159" s="295" t="s">
        <v>497</v>
      </c>
      <c r="C159" s="288" t="s">
        <v>2973</v>
      </c>
      <c r="D159" s="297"/>
      <c r="E159" s="291">
        <v>5339.0666666666666</v>
      </c>
      <c r="F159" s="243" t="str">
        <f t="shared" si="170"/>
        <v>820</v>
      </c>
      <c r="G159" s="243" t="str">
        <f t="shared" si="171"/>
        <v>820х800</v>
      </c>
      <c r="H159" s="243" t="str">
        <f t="shared" si="172"/>
        <v>800</v>
      </c>
      <c r="I159" s="243" t="str">
        <f t="shared" si="173"/>
        <v>515</v>
      </c>
      <c r="J159" s="243"/>
      <c r="K159" s="242">
        <v>176</v>
      </c>
      <c r="L159" s="242">
        <v>796</v>
      </c>
      <c r="M159" s="243" t="str">
        <f t="shared" si="5"/>
        <v>176х796</v>
      </c>
      <c r="N159" s="242">
        <v>4</v>
      </c>
      <c r="O159" s="242">
        <v>0</v>
      </c>
      <c r="P159" s="242">
        <v>0</v>
      </c>
      <c r="Q159" s="243" t="str">
        <f t="shared" si="85"/>
        <v>0х0</v>
      </c>
      <c r="R159" s="242">
        <v>0</v>
      </c>
      <c r="S159" s="242">
        <v>0</v>
      </c>
      <c r="T159" s="242">
        <v>4</v>
      </c>
      <c r="U159" s="243">
        <f t="shared" ref="U159:V159" si="326">IF(K159&gt;0,K159-40,0)</f>
        <v>136</v>
      </c>
      <c r="V159" s="243">
        <f t="shared" si="326"/>
        <v>756</v>
      </c>
      <c r="W159" s="292">
        <f t="shared" si="8"/>
        <v>0.102816</v>
      </c>
      <c r="X159" s="243">
        <f t="shared" ref="X159:Y159" si="327">IF(O159&gt;0,O159-40,0)</f>
        <v>0</v>
      </c>
      <c r="Y159" s="243">
        <f t="shared" si="327"/>
        <v>0</v>
      </c>
      <c r="Z159" s="292">
        <f t="shared" si="10"/>
        <v>0</v>
      </c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40" ht="22.5" customHeight="1" x14ac:dyDescent="0.25">
      <c r="A160" s="294">
        <v>72</v>
      </c>
      <c r="B160" s="295" t="s">
        <v>498</v>
      </c>
      <c r="C160" s="288" t="s">
        <v>2974</v>
      </c>
      <c r="D160" s="297"/>
      <c r="E160" s="291">
        <v>5576.7333333333327</v>
      </c>
      <c r="F160" s="243" t="str">
        <f t="shared" si="170"/>
        <v>820</v>
      </c>
      <c r="G160" s="243" t="str">
        <f t="shared" si="171"/>
        <v>820х900</v>
      </c>
      <c r="H160" s="243" t="str">
        <f t="shared" si="172"/>
        <v>900</v>
      </c>
      <c r="I160" s="243" t="str">
        <f t="shared" si="173"/>
        <v>515</v>
      </c>
      <c r="J160" s="243"/>
      <c r="K160" s="242">
        <v>176</v>
      </c>
      <c r="L160" s="242">
        <v>896</v>
      </c>
      <c r="M160" s="243" t="str">
        <f t="shared" si="5"/>
        <v>176х896</v>
      </c>
      <c r="N160" s="242">
        <v>4</v>
      </c>
      <c r="O160" s="242">
        <v>0</v>
      </c>
      <c r="P160" s="242">
        <v>0</v>
      </c>
      <c r="Q160" s="243" t="str">
        <f t="shared" si="85"/>
        <v>0х0</v>
      </c>
      <c r="R160" s="242">
        <v>0</v>
      </c>
      <c r="S160" s="242">
        <v>0</v>
      </c>
      <c r="T160" s="242">
        <v>4</v>
      </c>
      <c r="U160" s="243">
        <f t="shared" ref="U160:V160" si="328">IF(K160&gt;0,K160-40,0)</f>
        <v>136</v>
      </c>
      <c r="V160" s="243">
        <f t="shared" si="328"/>
        <v>856</v>
      </c>
      <c r="W160" s="292">
        <f t="shared" si="8"/>
        <v>0.11641600000000001</v>
      </c>
      <c r="X160" s="243">
        <f t="shared" ref="X160:Y160" si="329">IF(O160&gt;0,O160-40,0)</f>
        <v>0</v>
      </c>
      <c r="Y160" s="243">
        <f t="shared" si="329"/>
        <v>0</v>
      </c>
      <c r="Z160" s="292">
        <f t="shared" si="10"/>
        <v>0</v>
      </c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ht="22.5" customHeight="1" x14ac:dyDescent="0.25">
      <c r="A161" s="294">
        <v>73</v>
      </c>
      <c r="B161" s="295" t="s">
        <v>499</v>
      </c>
      <c r="C161" s="288" t="s">
        <v>2971</v>
      </c>
      <c r="D161" s="297"/>
      <c r="E161" s="291">
        <v>4966.4666666666662</v>
      </c>
      <c r="F161" s="243" t="str">
        <f t="shared" si="170"/>
        <v>820</v>
      </c>
      <c r="G161" s="243" t="str">
        <f t="shared" si="171"/>
        <v>820х600</v>
      </c>
      <c r="H161" s="243" t="str">
        <f t="shared" si="172"/>
        <v>600</v>
      </c>
      <c r="I161" s="243" t="str">
        <f t="shared" si="173"/>
        <v>515</v>
      </c>
      <c r="J161" s="243"/>
      <c r="K161" s="242">
        <v>356</v>
      </c>
      <c r="L161" s="242">
        <v>596</v>
      </c>
      <c r="M161" s="243" t="str">
        <f t="shared" si="5"/>
        <v>356х596</v>
      </c>
      <c r="N161" s="242">
        <v>2</v>
      </c>
      <c r="O161" s="242">
        <v>0</v>
      </c>
      <c r="P161" s="242">
        <v>0</v>
      </c>
      <c r="Q161" s="243" t="str">
        <f t="shared" si="85"/>
        <v>0х0</v>
      </c>
      <c r="R161" s="242">
        <v>0</v>
      </c>
      <c r="S161" s="242">
        <v>0</v>
      </c>
      <c r="T161" s="242">
        <v>2</v>
      </c>
      <c r="U161" s="243">
        <f t="shared" ref="U161:V161" si="330">IF(K161&gt;0,K161-40,0)</f>
        <v>316</v>
      </c>
      <c r="V161" s="243">
        <f t="shared" si="330"/>
        <v>556</v>
      </c>
      <c r="W161" s="292">
        <f t="shared" si="8"/>
        <v>0.17569599999999999</v>
      </c>
      <c r="X161" s="243">
        <f t="shared" ref="X161:Y161" si="331">IF(O161&gt;0,O161-40,0)</f>
        <v>0</v>
      </c>
      <c r="Y161" s="243">
        <f t="shared" si="331"/>
        <v>0</v>
      </c>
      <c r="Z161" s="292">
        <f t="shared" si="10"/>
        <v>0</v>
      </c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ht="22.5" customHeight="1" x14ac:dyDescent="0.25">
      <c r="A162" s="294">
        <v>74</v>
      </c>
      <c r="B162" s="295" t="s">
        <v>500</v>
      </c>
      <c r="C162" s="288" t="s">
        <v>2972</v>
      </c>
      <c r="D162" s="297"/>
      <c r="E162" s="291">
        <v>5239.3999999999996</v>
      </c>
      <c r="F162" s="243" t="str">
        <f t="shared" si="170"/>
        <v>820</v>
      </c>
      <c r="G162" s="243" t="str">
        <f t="shared" si="171"/>
        <v>820х700</v>
      </c>
      <c r="H162" s="243" t="str">
        <f t="shared" si="172"/>
        <v>700</v>
      </c>
      <c r="I162" s="243" t="str">
        <f t="shared" si="173"/>
        <v>515</v>
      </c>
      <c r="J162" s="243"/>
      <c r="K162" s="242">
        <v>356</v>
      </c>
      <c r="L162" s="242">
        <v>696</v>
      </c>
      <c r="M162" s="243" t="str">
        <f t="shared" si="5"/>
        <v>356х696</v>
      </c>
      <c r="N162" s="242">
        <v>2</v>
      </c>
      <c r="O162" s="242">
        <v>0</v>
      </c>
      <c r="P162" s="242">
        <v>0</v>
      </c>
      <c r="Q162" s="243" t="str">
        <f t="shared" si="85"/>
        <v>0х0</v>
      </c>
      <c r="R162" s="242">
        <v>0</v>
      </c>
      <c r="S162" s="242">
        <v>0</v>
      </c>
      <c r="T162" s="242">
        <v>2</v>
      </c>
      <c r="U162" s="243">
        <f t="shared" ref="U162:V162" si="332">IF(K162&gt;0,K162-40,0)</f>
        <v>316</v>
      </c>
      <c r="V162" s="243">
        <f t="shared" si="332"/>
        <v>656</v>
      </c>
      <c r="W162" s="292">
        <f t="shared" si="8"/>
        <v>0.20729600000000001</v>
      </c>
      <c r="X162" s="243">
        <f t="shared" ref="X162:Y162" si="333">IF(O162&gt;0,O162-40,0)</f>
        <v>0</v>
      </c>
      <c r="Y162" s="243">
        <f t="shared" si="333"/>
        <v>0</v>
      </c>
      <c r="Z162" s="292">
        <f t="shared" si="10"/>
        <v>0</v>
      </c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ht="22.5" customHeight="1" x14ac:dyDescent="0.25">
      <c r="A163" s="294">
        <v>75</v>
      </c>
      <c r="B163" s="295" t="s">
        <v>501</v>
      </c>
      <c r="C163" s="288" t="s">
        <v>2973</v>
      </c>
      <c r="D163" s="297"/>
      <c r="E163" s="291">
        <v>5510.7999999999993</v>
      </c>
      <c r="F163" s="243" t="str">
        <f t="shared" si="170"/>
        <v>820</v>
      </c>
      <c r="G163" s="243" t="str">
        <f t="shared" si="171"/>
        <v>820х800</v>
      </c>
      <c r="H163" s="243" t="str">
        <f t="shared" si="172"/>
        <v>800</v>
      </c>
      <c r="I163" s="243" t="str">
        <f t="shared" si="173"/>
        <v>515</v>
      </c>
      <c r="J163" s="243"/>
      <c r="K163" s="242">
        <v>356</v>
      </c>
      <c r="L163" s="242">
        <v>796</v>
      </c>
      <c r="M163" s="243" t="str">
        <f t="shared" si="5"/>
        <v>356х796</v>
      </c>
      <c r="N163" s="242">
        <v>2</v>
      </c>
      <c r="O163" s="242">
        <v>0</v>
      </c>
      <c r="P163" s="242">
        <v>0</v>
      </c>
      <c r="Q163" s="243" t="str">
        <f t="shared" si="85"/>
        <v>0х0</v>
      </c>
      <c r="R163" s="242">
        <v>0</v>
      </c>
      <c r="S163" s="242">
        <v>0</v>
      </c>
      <c r="T163" s="242">
        <v>2</v>
      </c>
      <c r="U163" s="243">
        <f t="shared" ref="U163:V163" si="334">IF(K163&gt;0,K163-40,0)</f>
        <v>316</v>
      </c>
      <c r="V163" s="243">
        <f t="shared" si="334"/>
        <v>756</v>
      </c>
      <c r="W163" s="292">
        <f t="shared" si="8"/>
        <v>0.238896</v>
      </c>
      <c r="X163" s="243">
        <f t="shared" ref="X163:Y163" si="335">IF(O163&gt;0,O163-40,0)</f>
        <v>0</v>
      </c>
      <c r="Y163" s="243">
        <f t="shared" si="335"/>
        <v>0</v>
      </c>
      <c r="Z163" s="292">
        <f t="shared" si="10"/>
        <v>0</v>
      </c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ht="22.5" customHeight="1" x14ac:dyDescent="0.25">
      <c r="A164" s="294">
        <v>76</v>
      </c>
      <c r="B164" s="295" t="s">
        <v>502</v>
      </c>
      <c r="C164" s="288" t="s">
        <v>2974</v>
      </c>
      <c r="D164" s="297"/>
      <c r="E164" s="291">
        <v>5783.7333333333327</v>
      </c>
      <c r="F164" s="243" t="str">
        <f t="shared" si="170"/>
        <v>820</v>
      </c>
      <c r="G164" s="243" t="str">
        <f t="shared" si="171"/>
        <v>820х900</v>
      </c>
      <c r="H164" s="243" t="str">
        <f t="shared" si="172"/>
        <v>900</v>
      </c>
      <c r="I164" s="243" t="str">
        <f t="shared" si="173"/>
        <v>515</v>
      </c>
      <c r="J164" s="243"/>
      <c r="K164" s="242">
        <v>356</v>
      </c>
      <c r="L164" s="242">
        <v>896</v>
      </c>
      <c r="M164" s="243" t="str">
        <f t="shared" si="5"/>
        <v>356х896</v>
      </c>
      <c r="N164" s="242">
        <v>2</v>
      </c>
      <c r="O164" s="242">
        <v>0</v>
      </c>
      <c r="P164" s="242">
        <v>0</v>
      </c>
      <c r="Q164" s="243" t="str">
        <f t="shared" si="85"/>
        <v>0х0</v>
      </c>
      <c r="R164" s="242">
        <v>0</v>
      </c>
      <c r="S164" s="242">
        <v>0</v>
      </c>
      <c r="T164" s="242">
        <v>2</v>
      </c>
      <c r="U164" s="243">
        <f t="shared" ref="U164:V164" si="336">IF(K164&gt;0,K164-40,0)</f>
        <v>316</v>
      </c>
      <c r="V164" s="243">
        <f t="shared" si="336"/>
        <v>856</v>
      </c>
      <c r="W164" s="292">
        <f t="shared" si="8"/>
        <v>0.27049600000000001</v>
      </c>
      <c r="X164" s="243">
        <f t="shared" ref="X164:Y164" si="337">IF(O164&gt;0,O164-40,0)</f>
        <v>0</v>
      </c>
      <c r="Y164" s="243">
        <f t="shared" si="337"/>
        <v>0</v>
      </c>
      <c r="Z164" s="292">
        <f t="shared" si="10"/>
        <v>0</v>
      </c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ht="22.5" customHeight="1" x14ac:dyDescent="0.25">
      <c r="A165" s="294">
        <v>77</v>
      </c>
      <c r="B165" s="295" t="s">
        <v>503</v>
      </c>
      <c r="C165" s="288" t="s">
        <v>2971</v>
      </c>
      <c r="D165" s="297"/>
      <c r="E165" s="291">
        <v>5213.333333333333</v>
      </c>
      <c r="F165" s="243" t="str">
        <f t="shared" si="170"/>
        <v>820</v>
      </c>
      <c r="G165" s="243" t="str">
        <f t="shared" si="171"/>
        <v>820х600</v>
      </c>
      <c r="H165" s="243" t="str">
        <f t="shared" si="172"/>
        <v>600</v>
      </c>
      <c r="I165" s="243" t="str">
        <f t="shared" si="173"/>
        <v>515</v>
      </c>
      <c r="J165" s="243"/>
      <c r="K165" s="242">
        <v>176</v>
      </c>
      <c r="L165" s="242">
        <v>596</v>
      </c>
      <c r="M165" s="243" t="str">
        <f t="shared" si="5"/>
        <v>176х596</v>
      </c>
      <c r="N165" s="242">
        <v>2</v>
      </c>
      <c r="O165" s="242">
        <v>356</v>
      </c>
      <c r="P165" s="242">
        <v>596</v>
      </c>
      <c r="Q165" s="243" t="str">
        <f t="shared" si="85"/>
        <v>356х596</v>
      </c>
      <c r="R165" s="242">
        <v>1</v>
      </c>
      <c r="S165" s="242">
        <v>0</v>
      </c>
      <c r="T165" s="242">
        <v>3</v>
      </c>
      <c r="U165" s="243">
        <f t="shared" ref="U165:V165" si="338">IF(K165&gt;0,K165-40,0)</f>
        <v>136</v>
      </c>
      <c r="V165" s="243">
        <f t="shared" si="338"/>
        <v>556</v>
      </c>
      <c r="W165" s="292">
        <f t="shared" si="8"/>
        <v>7.5616000000000003E-2</v>
      </c>
      <c r="X165" s="243">
        <f t="shared" ref="X165:Y165" si="339">IF(O165&gt;0,O165-40,0)</f>
        <v>316</v>
      </c>
      <c r="Y165" s="243">
        <f t="shared" si="339"/>
        <v>556</v>
      </c>
      <c r="Z165" s="292">
        <f t="shared" si="10"/>
        <v>0.17569599999999999</v>
      </c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ht="22.5" customHeight="1" x14ac:dyDescent="0.25">
      <c r="A166" s="294">
        <v>78</v>
      </c>
      <c r="B166" s="295" t="s">
        <v>504</v>
      </c>
      <c r="C166" s="288" t="s">
        <v>2972</v>
      </c>
      <c r="D166" s="297"/>
      <c r="E166" s="291">
        <v>5535.333333333333</v>
      </c>
      <c r="F166" s="243" t="str">
        <f t="shared" si="170"/>
        <v>820</v>
      </c>
      <c r="G166" s="243" t="str">
        <f t="shared" si="171"/>
        <v>820х700</v>
      </c>
      <c r="H166" s="243" t="str">
        <f t="shared" si="172"/>
        <v>700</v>
      </c>
      <c r="I166" s="243" t="str">
        <f t="shared" si="173"/>
        <v>515</v>
      </c>
      <c r="J166" s="243"/>
      <c r="K166" s="242">
        <v>176</v>
      </c>
      <c r="L166" s="242">
        <v>696</v>
      </c>
      <c r="M166" s="243" t="str">
        <f t="shared" si="5"/>
        <v>176х696</v>
      </c>
      <c r="N166" s="242">
        <v>2</v>
      </c>
      <c r="O166" s="242">
        <v>356</v>
      </c>
      <c r="P166" s="242">
        <v>596</v>
      </c>
      <c r="Q166" s="243" t="str">
        <f t="shared" si="85"/>
        <v>356х596</v>
      </c>
      <c r="R166" s="242">
        <v>1</v>
      </c>
      <c r="S166" s="242">
        <v>0</v>
      </c>
      <c r="T166" s="242">
        <v>3</v>
      </c>
      <c r="U166" s="243">
        <f t="shared" ref="U166:V166" si="340">IF(K166&gt;0,K166-40,0)</f>
        <v>136</v>
      </c>
      <c r="V166" s="243">
        <f t="shared" si="340"/>
        <v>656</v>
      </c>
      <c r="W166" s="292">
        <f t="shared" si="8"/>
        <v>8.9216000000000004E-2</v>
      </c>
      <c r="X166" s="243">
        <f t="shared" ref="X166:Y166" si="341">IF(O166&gt;0,O166-40,0)</f>
        <v>316</v>
      </c>
      <c r="Y166" s="243">
        <f t="shared" si="341"/>
        <v>556</v>
      </c>
      <c r="Z166" s="292">
        <f t="shared" si="10"/>
        <v>0.17569599999999999</v>
      </c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ht="22.5" customHeight="1" x14ac:dyDescent="0.25">
      <c r="A167" s="294">
        <v>79</v>
      </c>
      <c r="B167" s="295" t="s">
        <v>505</v>
      </c>
      <c r="C167" s="288" t="s">
        <v>2973</v>
      </c>
      <c r="D167" s="297"/>
      <c r="E167" s="291">
        <v>5855.7999999999993</v>
      </c>
      <c r="F167" s="243" t="str">
        <f t="shared" si="170"/>
        <v>820</v>
      </c>
      <c r="G167" s="243" t="str">
        <f t="shared" si="171"/>
        <v>820х800</v>
      </c>
      <c r="H167" s="243" t="str">
        <f t="shared" si="172"/>
        <v>800</v>
      </c>
      <c r="I167" s="243" t="str">
        <f t="shared" si="173"/>
        <v>515</v>
      </c>
      <c r="J167" s="243"/>
      <c r="K167" s="242">
        <v>176</v>
      </c>
      <c r="L167" s="242">
        <v>796</v>
      </c>
      <c r="M167" s="243" t="str">
        <f t="shared" si="5"/>
        <v>176х796</v>
      </c>
      <c r="N167" s="242">
        <v>2</v>
      </c>
      <c r="O167" s="242">
        <v>356</v>
      </c>
      <c r="P167" s="242">
        <v>596</v>
      </c>
      <c r="Q167" s="243" t="str">
        <f t="shared" si="85"/>
        <v>356х596</v>
      </c>
      <c r="R167" s="242">
        <v>1</v>
      </c>
      <c r="S167" s="242">
        <v>0</v>
      </c>
      <c r="T167" s="242">
        <v>3</v>
      </c>
      <c r="U167" s="243">
        <f t="shared" ref="U167:V167" si="342">IF(K167&gt;0,K167-40,0)</f>
        <v>136</v>
      </c>
      <c r="V167" s="243">
        <f t="shared" si="342"/>
        <v>756</v>
      </c>
      <c r="W167" s="292">
        <f t="shared" si="8"/>
        <v>0.102816</v>
      </c>
      <c r="X167" s="243">
        <f t="shared" ref="X167:Y167" si="343">IF(O167&gt;0,O167-40,0)</f>
        <v>316</v>
      </c>
      <c r="Y167" s="243">
        <f t="shared" si="343"/>
        <v>556</v>
      </c>
      <c r="Z167" s="292">
        <f t="shared" si="10"/>
        <v>0.17569599999999999</v>
      </c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ht="22.5" customHeight="1" x14ac:dyDescent="0.25">
      <c r="A168" s="294">
        <v>80</v>
      </c>
      <c r="B168" s="295" t="s">
        <v>506</v>
      </c>
      <c r="C168" s="288" t="s">
        <v>2974</v>
      </c>
      <c r="D168" s="297"/>
      <c r="E168" s="291">
        <v>6177.7999999999993</v>
      </c>
      <c r="F168" s="243" t="str">
        <f t="shared" si="170"/>
        <v>820</v>
      </c>
      <c r="G168" s="243" t="str">
        <f t="shared" si="171"/>
        <v>820х900</v>
      </c>
      <c r="H168" s="243" t="str">
        <f t="shared" si="172"/>
        <v>900</v>
      </c>
      <c r="I168" s="243" t="str">
        <f t="shared" si="173"/>
        <v>515</v>
      </c>
      <c r="J168" s="243"/>
      <c r="K168" s="242">
        <v>176</v>
      </c>
      <c r="L168" s="242">
        <v>896</v>
      </c>
      <c r="M168" s="243" t="str">
        <f t="shared" si="5"/>
        <v>176х896</v>
      </c>
      <c r="N168" s="242">
        <v>2</v>
      </c>
      <c r="O168" s="242">
        <v>356</v>
      </c>
      <c r="P168" s="242">
        <v>596</v>
      </c>
      <c r="Q168" s="243" t="str">
        <f t="shared" si="85"/>
        <v>356х596</v>
      </c>
      <c r="R168" s="242">
        <v>1</v>
      </c>
      <c r="S168" s="242">
        <v>0</v>
      </c>
      <c r="T168" s="242">
        <v>3</v>
      </c>
      <c r="U168" s="243">
        <f t="shared" ref="U168:V168" si="344">IF(K168&gt;0,K168-40,0)</f>
        <v>136</v>
      </c>
      <c r="V168" s="243">
        <f t="shared" si="344"/>
        <v>856</v>
      </c>
      <c r="W168" s="292">
        <f t="shared" si="8"/>
        <v>0.11641600000000001</v>
      </c>
      <c r="X168" s="243">
        <f t="shared" ref="X168:Y168" si="345">IF(O168&gt;0,O168-40,0)</f>
        <v>316</v>
      </c>
      <c r="Y168" s="243">
        <f t="shared" si="345"/>
        <v>556</v>
      </c>
      <c r="Z168" s="292">
        <f t="shared" si="10"/>
        <v>0.17569599999999999</v>
      </c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ht="22.5" customHeight="1" x14ac:dyDescent="0.25">
      <c r="A169" s="294">
        <v>81</v>
      </c>
      <c r="B169" s="295" t="s">
        <v>507</v>
      </c>
      <c r="C169" s="288" t="s">
        <v>2971</v>
      </c>
      <c r="D169" s="297"/>
      <c r="E169" s="291">
        <v>5460.2</v>
      </c>
      <c r="F169" s="243" t="str">
        <f t="shared" si="170"/>
        <v>820</v>
      </c>
      <c r="G169" s="243" t="str">
        <f t="shared" si="171"/>
        <v>820х600</v>
      </c>
      <c r="H169" s="243" t="str">
        <f t="shared" si="172"/>
        <v>600</v>
      </c>
      <c r="I169" s="243" t="str">
        <f t="shared" si="173"/>
        <v>515</v>
      </c>
      <c r="J169" s="243"/>
      <c r="K169" s="242">
        <v>176</v>
      </c>
      <c r="L169" s="242">
        <v>596</v>
      </c>
      <c r="M169" s="243" t="str">
        <f t="shared" si="5"/>
        <v>176х596</v>
      </c>
      <c r="N169" s="242">
        <v>4</v>
      </c>
      <c r="O169" s="242">
        <v>0</v>
      </c>
      <c r="P169" s="242">
        <v>0</v>
      </c>
      <c r="Q169" s="243" t="str">
        <f t="shared" si="85"/>
        <v>0х0</v>
      </c>
      <c r="R169" s="242">
        <v>0</v>
      </c>
      <c r="S169" s="242">
        <v>0</v>
      </c>
      <c r="T169" s="242">
        <v>4</v>
      </c>
      <c r="U169" s="243">
        <f t="shared" ref="U169:V169" si="346">IF(K169&gt;0,K169-40,0)</f>
        <v>136</v>
      </c>
      <c r="V169" s="243">
        <f t="shared" si="346"/>
        <v>556</v>
      </c>
      <c r="W169" s="292">
        <f t="shared" si="8"/>
        <v>7.5616000000000003E-2</v>
      </c>
      <c r="X169" s="243">
        <f t="shared" ref="X169:Y169" si="347">IF(O169&gt;0,O169-40,0)</f>
        <v>0</v>
      </c>
      <c r="Y169" s="243">
        <f t="shared" si="347"/>
        <v>0</v>
      </c>
      <c r="Z169" s="292">
        <f t="shared" si="10"/>
        <v>0</v>
      </c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ht="22.5" customHeight="1" x14ac:dyDescent="0.25">
      <c r="A170" s="294">
        <v>82</v>
      </c>
      <c r="B170" s="295" t="s">
        <v>508</v>
      </c>
      <c r="C170" s="288" t="s">
        <v>2972</v>
      </c>
      <c r="D170" s="297"/>
      <c r="E170" s="291">
        <v>5831.2666666666664</v>
      </c>
      <c r="F170" s="243" t="str">
        <f t="shared" si="170"/>
        <v>820</v>
      </c>
      <c r="G170" s="243" t="str">
        <f t="shared" si="171"/>
        <v>820х700</v>
      </c>
      <c r="H170" s="243" t="str">
        <f t="shared" si="172"/>
        <v>700</v>
      </c>
      <c r="I170" s="243" t="str">
        <f t="shared" si="173"/>
        <v>515</v>
      </c>
      <c r="J170" s="243"/>
      <c r="K170" s="242">
        <v>176</v>
      </c>
      <c r="L170" s="242">
        <v>696</v>
      </c>
      <c r="M170" s="243" t="str">
        <f t="shared" si="5"/>
        <v>176х696</v>
      </c>
      <c r="N170" s="242">
        <v>4</v>
      </c>
      <c r="O170" s="242">
        <v>0</v>
      </c>
      <c r="P170" s="242">
        <v>0</v>
      </c>
      <c r="Q170" s="243" t="str">
        <f t="shared" si="85"/>
        <v>0х0</v>
      </c>
      <c r="R170" s="242">
        <v>0</v>
      </c>
      <c r="S170" s="242">
        <v>0</v>
      </c>
      <c r="T170" s="242">
        <v>4</v>
      </c>
      <c r="U170" s="243">
        <f t="shared" ref="U170:V170" si="348">IF(K170&gt;0,K170-40,0)</f>
        <v>136</v>
      </c>
      <c r="V170" s="243">
        <f t="shared" si="348"/>
        <v>656</v>
      </c>
      <c r="W170" s="292">
        <f t="shared" si="8"/>
        <v>8.9216000000000004E-2</v>
      </c>
      <c r="X170" s="243">
        <f t="shared" ref="X170:Y170" si="349">IF(O170&gt;0,O170-40,0)</f>
        <v>0</v>
      </c>
      <c r="Y170" s="243">
        <f t="shared" si="349"/>
        <v>0</v>
      </c>
      <c r="Z170" s="292">
        <f t="shared" si="10"/>
        <v>0</v>
      </c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ht="22.5" customHeight="1" x14ac:dyDescent="0.25">
      <c r="A171" s="294">
        <v>83</v>
      </c>
      <c r="B171" s="295" t="s">
        <v>509</v>
      </c>
      <c r="C171" s="288" t="s">
        <v>2973</v>
      </c>
      <c r="D171" s="297"/>
      <c r="E171" s="291">
        <v>6200.7999999999993</v>
      </c>
      <c r="F171" s="243" t="str">
        <f t="shared" si="170"/>
        <v>820</v>
      </c>
      <c r="G171" s="243" t="str">
        <f t="shared" si="171"/>
        <v>820х800</v>
      </c>
      <c r="H171" s="243" t="str">
        <f t="shared" si="172"/>
        <v>800</v>
      </c>
      <c r="I171" s="243" t="str">
        <f t="shared" si="173"/>
        <v>515</v>
      </c>
      <c r="J171" s="243"/>
      <c r="K171" s="242">
        <v>176</v>
      </c>
      <c r="L171" s="242">
        <v>796</v>
      </c>
      <c r="M171" s="243" t="str">
        <f t="shared" si="5"/>
        <v>176х796</v>
      </c>
      <c r="N171" s="242">
        <v>4</v>
      </c>
      <c r="O171" s="242">
        <v>0</v>
      </c>
      <c r="P171" s="242">
        <v>0</v>
      </c>
      <c r="Q171" s="243" t="str">
        <f t="shared" si="85"/>
        <v>0х0</v>
      </c>
      <c r="R171" s="242">
        <v>0</v>
      </c>
      <c r="S171" s="242">
        <v>0</v>
      </c>
      <c r="T171" s="242">
        <v>4</v>
      </c>
      <c r="U171" s="243">
        <f t="shared" ref="U171:V171" si="350">IF(K171&gt;0,K171-40,0)</f>
        <v>136</v>
      </c>
      <c r="V171" s="243">
        <f t="shared" si="350"/>
        <v>756</v>
      </c>
      <c r="W171" s="292">
        <f t="shared" si="8"/>
        <v>0.102816</v>
      </c>
      <c r="X171" s="243">
        <f t="shared" ref="X171:Y171" si="351">IF(O171&gt;0,O171-40,0)</f>
        <v>0</v>
      </c>
      <c r="Y171" s="243">
        <f t="shared" si="351"/>
        <v>0</v>
      </c>
      <c r="Z171" s="292">
        <f t="shared" si="10"/>
        <v>0</v>
      </c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1:40" ht="22.5" customHeight="1" x14ac:dyDescent="0.25">
      <c r="A172" s="294">
        <v>84</v>
      </c>
      <c r="B172" s="295" t="s">
        <v>510</v>
      </c>
      <c r="C172" s="288" t="s">
        <v>2974</v>
      </c>
      <c r="D172" s="297"/>
      <c r="E172" s="291">
        <v>6571.8666666666659</v>
      </c>
      <c r="F172" s="243" t="str">
        <f t="shared" si="170"/>
        <v>820</v>
      </c>
      <c r="G172" s="243" t="str">
        <f t="shared" si="171"/>
        <v>820х900</v>
      </c>
      <c r="H172" s="243" t="str">
        <f t="shared" si="172"/>
        <v>900</v>
      </c>
      <c r="I172" s="243" t="str">
        <f t="shared" si="173"/>
        <v>515</v>
      </c>
      <c r="J172" s="243"/>
      <c r="K172" s="242">
        <v>176</v>
      </c>
      <c r="L172" s="242">
        <v>896</v>
      </c>
      <c r="M172" s="243" t="str">
        <f t="shared" si="5"/>
        <v>176х896</v>
      </c>
      <c r="N172" s="242">
        <v>4</v>
      </c>
      <c r="O172" s="242">
        <v>0</v>
      </c>
      <c r="P172" s="242">
        <v>0</v>
      </c>
      <c r="Q172" s="243" t="str">
        <f t="shared" si="85"/>
        <v>0х0</v>
      </c>
      <c r="R172" s="242">
        <v>0</v>
      </c>
      <c r="S172" s="242">
        <v>0</v>
      </c>
      <c r="T172" s="242">
        <v>4</v>
      </c>
      <c r="U172" s="243">
        <f t="shared" ref="U172:V172" si="352">IF(K172&gt;0,K172-40,0)</f>
        <v>136</v>
      </c>
      <c r="V172" s="243">
        <f t="shared" si="352"/>
        <v>856</v>
      </c>
      <c r="W172" s="292">
        <f t="shared" si="8"/>
        <v>0.11641600000000001</v>
      </c>
      <c r="X172" s="243">
        <f t="shared" ref="X172:Y172" si="353">IF(O172&gt;0,O172-40,0)</f>
        <v>0</v>
      </c>
      <c r="Y172" s="243">
        <f t="shared" si="353"/>
        <v>0</v>
      </c>
      <c r="Z172" s="292">
        <f t="shared" si="10"/>
        <v>0</v>
      </c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ht="22.5" customHeight="1" x14ac:dyDescent="0.25">
      <c r="A173" s="294">
        <v>85</v>
      </c>
      <c r="B173" s="295" t="s">
        <v>511</v>
      </c>
      <c r="C173" s="288" t="s">
        <v>2971</v>
      </c>
      <c r="D173" s="297"/>
      <c r="E173" s="291">
        <v>2623.5333333333333</v>
      </c>
      <c r="F173" s="243" t="str">
        <f t="shared" si="170"/>
        <v>820</v>
      </c>
      <c r="G173" s="243" t="str">
        <f t="shared" si="171"/>
        <v>820х600</v>
      </c>
      <c r="H173" s="243" t="str">
        <f t="shared" si="172"/>
        <v>600</v>
      </c>
      <c r="I173" s="243" t="str">
        <f t="shared" si="173"/>
        <v>515</v>
      </c>
      <c r="J173" s="243"/>
      <c r="K173" s="242">
        <v>356</v>
      </c>
      <c r="L173" s="242">
        <v>596</v>
      </c>
      <c r="M173" s="243" t="str">
        <f t="shared" si="5"/>
        <v>356х596</v>
      </c>
      <c r="N173" s="242">
        <v>2</v>
      </c>
      <c r="O173" s="242">
        <v>0</v>
      </c>
      <c r="P173" s="242">
        <v>0</v>
      </c>
      <c r="Q173" s="243" t="str">
        <f t="shared" si="85"/>
        <v>0х0</v>
      </c>
      <c r="R173" s="242">
        <v>0</v>
      </c>
      <c r="S173" s="242">
        <v>0</v>
      </c>
      <c r="T173" s="242">
        <v>2</v>
      </c>
      <c r="U173" s="243">
        <f t="shared" ref="U173:V173" si="354">IF(K173&gt;0,K173-40,0)</f>
        <v>316</v>
      </c>
      <c r="V173" s="243">
        <f t="shared" si="354"/>
        <v>556</v>
      </c>
      <c r="W173" s="292">
        <f t="shared" si="8"/>
        <v>0.17569599999999999</v>
      </c>
      <c r="X173" s="243">
        <f t="shared" ref="X173:Y173" si="355">IF(O173&gt;0,O173-40,0)</f>
        <v>0</v>
      </c>
      <c r="Y173" s="243">
        <f t="shared" si="355"/>
        <v>0</v>
      </c>
      <c r="Z173" s="292">
        <f t="shared" si="10"/>
        <v>0</v>
      </c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1:40" ht="22.5" customHeight="1" x14ac:dyDescent="0.25">
      <c r="A174" s="294">
        <v>86</v>
      </c>
      <c r="B174" s="295" t="s">
        <v>512</v>
      </c>
      <c r="C174" s="288" t="s">
        <v>2971</v>
      </c>
      <c r="D174" s="297"/>
      <c r="E174" s="291">
        <v>2652.6666666666665</v>
      </c>
      <c r="F174" s="243" t="str">
        <f t="shared" si="170"/>
        <v>820</v>
      </c>
      <c r="G174" s="243" t="str">
        <f t="shared" si="171"/>
        <v>820х600</v>
      </c>
      <c r="H174" s="243" t="str">
        <f t="shared" si="172"/>
        <v>600</v>
      </c>
      <c r="I174" s="243" t="str">
        <f t="shared" si="173"/>
        <v>515</v>
      </c>
      <c r="J174" s="243"/>
      <c r="K174" s="242">
        <v>356</v>
      </c>
      <c r="L174" s="242">
        <v>596</v>
      </c>
      <c r="M174" s="243" t="str">
        <f t="shared" si="5"/>
        <v>356х596</v>
      </c>
      <c r="N174" s="242">
        <v>2</v>
      </c>
      <c r="O174" s="242">
        <v>0</v>
      </c>
      <c r="P174" s="242">
        <v>0</v>
      </c>
      <c r="Q174" s="243" t="str">
        <f t="shared" si="85"/>
        <v>0х0</v>
      </c>
      <c r="R174" s="242">
        <v>0</v>
      </c>
      <c r="S174" s="242">
        <v>0</v>
      </c>
      <c r="T174" s="242">
        <v>2</v>
      </c>
      <c r="U174" s="243">
        <f t="shared" ref="U174:V174" si="356">IF(K174&gt;0,K174-40,0)</f>
        <v>316</v>
      </c>
      <c r="V174" s="243">
        <f t="shared" si="356"/>
        <v>556</v>
      </c>
      <c r="W174" s="292">
        <f t="shared" si="8"/>
        <v>0.17569599999999999</v>
      </c>
      <c r="X174" s="243">
        <f t="shared" ref="X174:Y174" si="357">IF(O174&gt;0,O174-40,0)</f>
        <v>0</v>
      </c>
      <c r="Y174" s="243">
        <f t="shared" si="357"/>
        <v>0</v>
      </c>
      <c r="Z174" s="292">
        <f t="shared" si="10"/>
        <v>0</v>
      </c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ht="22.5" customHeight="1" x14ac:dyDescent="0.25">
      <c r="A175" s="294">
        <v>87</v>
      </c>
      <c r="B175" s="295" t="s">
        <v>513</v>
      </c>
      <c r="C175" s="288" t="s">
        <v>2972</v>
      </c>
      <c r="D175" s="297"/>
      <c r="E175" s="291">
        <v>2891.8666666666663</v>
      </c>
      <c r="F175" s="243" t="str">
        <f t="shared" si="170"/>
        <v>820</v>
      </c>
      <c r="G175" s="243" t="str">
        <f t="shared" si="171"/>
        <v>820х700</v>
      </c>
      <c r="H175" s="243" t="str">
        <f t="shared" si="172"/>
        <v>700</v>
      </c>
      <c r="I175" s="243" t="str">
        <f t="shared" si="173"/>
        <v>515</v>
      </c>
      <c r="J175" s="243"/>
      <c r="K175" s="242">
        <v>356</v>
      </c>
      <c r="L175" s="242">
        <v>696</v>
      </c>
      <c r="M175" s="243" t="str">
        <f t="shared" si="5"/>
        <v>356х696</v>
      </c>
      <c r="N175" s="242">
        <v>2</v>
      </c>
      <c r="O175" s="242">
        <v>0</v>
      </c>
      <c r="P175" s="242">
        <v>0</v>
      </c>
      <c r="Q175" s="243" t="str">
        <f t="shared" si="85"/>
        <v>0х0</v>
      </c>
      <c r="R175" s="242">
        <v>0</v>
      </c>
      <c r="S175" s="242">
        <v>0</v>
      </c>
      <c r="T175" s="242">
        <v>2</v>
      </c>
      <c r="U175" s="243">
        <f t="shared" ref="U175:V175" si="358">IF(K175&gt;0,K175-40,0)</f>
        <v>316</v>
      </c>
      <c r="V175" s="243">
        <f t="shared" si="358"/>
        <v>656</v>
      </c>
      <c r="W175" s="292">
        <f t="shared" si="8"/>
        <v>0.20729600000000001</v>
      </c>
      <c r="X175" s="243">
        <f t="shared" ref="X175:Y175" si="359">IF(O175&gt;0,O175-40,0)</f>
        <v>0</v>
      </c>
      <c r="Y175" s="243">
        <f t="shared" si="359"/>
        <v>0</v>
      </c>
      <c r="Z175" s="292">
        <f t="shared" si="10"/>
        <v>0</v>
      </c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ht="22.5" customHeight="1" x14ac:dyDescent="0.25">
      <c r="A176" s="294">
        <v>88</v>
      </c>
      <c r="B176" s="295" t="s">
        <v>514</v>
      </c>
      <c r="C176" s="288" t="s">
        <v>2972</v>
      </c>
      <c r="D176" s="297"/>
      <c r="E176" s="291">
        <v>2916.3999999999996</v>
      </c>
      <c r="F176" s="243" t="str">
        <f t="shared" si="170"/>
        <v>820</v>
      </c>
      <c r="G176" s="243" t="str">
        <f t="shared" si="171"/>
        <v>820х700</v>
      </c>
      <c r="H176" s="243" t="str">
        <f t="shared" si="172"/>
        <v>700</v>
      </c>
      <c r="I176" s="243" t="str">
        <f t="shared" si="173"/>
        <v>515</v>
      </c>
      <c r="J176" s="243"/>
      <c r="K176" s="242">
        <v>356</v>
      </c>
      <c r="L176" s="242">
        <v>696</v>
      </c>
      <c r="M176" s="243" t="str">
        <f t="shared" si="5"/>
        <v>356х696</v>
      </c>
      <c r="N176" s="242">
        <v>2</v>
      </c>
      <c r="O176" s="242">
        <v>0</v>
      </c>
      <c r="P176" s="242">
        <v>0</v>
      </c>
      <c r="Q176" s="243" t="str">
        <f t="shared" si="85"/>
        <v>0х0</v>
      </c>
      <c r="R176" s="242">
        <v>0</v>
      </c>
      <c r="S176" s="242">
        <v>0</v>
      </c>
      <c r="T176" s="242">
        <v>2</v>
      </c>
      <c r="U176" s="243">
        <f t="shared" ref="U176:V176" si="360">IF(K176&gt;0,K176-40,0)</f>
        <v>316</v>
      </c>
      <c r="V176" s="243">
        <f t="shared" si="360"/>
        <v>656</v>
      </c>
      <c r="W176" s="292">
        <f t="shared" si="8"/>
        <v>0.20729600000000001</v>
      </c>
      <c r="X176" s="243">
        <f t="shared" ref="X176:Y176" si="361">IF(O176&gt;0,O176-40,0)</f>
        <v>0</v>
      </c>
      <c r="Y176" s="243">
        <f t="shared" si="361"/>
        <v>0</v>
      </c>
      <c r="Z176" s="292">
        <f t="shared" si="10"/>
        <v>0</v>
      </c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ht="22.5" customHeight="1" x14ac:dyDescent="0.25">
      <c r="A177" s="294">
        <v>89</v>
      </c>
      <c r="B177" s="295" t="s">
        <v>515</v>
      </c>
      <c r="C177" s="288" t="s">
        <v>2973</v>
      </c>
      <c r="D177" s="297"/>
      <c r="E177" s="291">
        <v>3158.6666666666665</v>
      </c>
      <c r="F177" s="243" t="str">
        <f t="shared" si="170"/>
        <v>820</v>
      </c>
      <c r="G177" s="243" t="str">
        <f t="shared" si="171"/>
        <v>820х800</v>
      </c>
      <c r="H177" s="243" t="str">
        <f t="shared" si="172"/>
        <v>800</v>
      </c>
      <c r="I177" s="243" t="str">
        <f t="shared" si="173"/>
        <v>515</v>
      </c>
      <c r="J177" s="243"/>
      <c r="K177" s="242">
        <v>356</v>
      </c>
      <c r="L177" s="242">
        <v>796</v>
      </c>
      <c r="M177" s="243" t="str">
        <f t="shared" si="5"/>
        <v>356х796</v>
      </c>
      <c r="N177" s="242">
        <v>2</v>
      </c>
      <c r="O177" s="242">
        <v>0</v>
      </c>
      <c r="P177" s="242">
        <v>0</v>
      </c>
      <c r="Q177" s="243" t="str">
        <f t="shared" si="85"/>
        <v>0х0</v>
      </c>
      <c r="R177" s="242">
        <v>0</v>
      </c>
      <c r="S177" s="242">
        <v>0</v>
      </c>
      <c r="T177" s="242">
        <v>2</v>
      </c>
      <c r="U177" s="243">
        <f t="shared" ref="U177:V177" si="362">IF(K177&gt;0,K177-40,0)</f>
        <v>316</v>
      </c>
      <c r="V177" s="243">
        <f t="shared" si="362"/>
        <v>756</v>
      </c>
      <c r="W177" s="292">
        <f t="shared" si="8"/>
        <v>0.238896</v>
      </c>
      <c r="X177" s="243">
        <f t="shared" ref="X177:Y177" si="363">IF(O177&gt;0,O177-40,0)</f>
        <v>0</v>
      </c>
      <c r="Y177" s="243">
        <f t="shared" si="363"/>
        <v>0</v>
      </c>
      <c r="Z177" s="292">
        <f t="shared" si="10"/>
        <v>0</v>
      </c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ht="22.5" customHeight="1" x14ac:dyDescent="0.25">
      <c r="A178" s="294">
        <v>90</v>
      </c>
      <c r="B178" s="295" t="s">
        <v>516</v>
      </c>
      <c r="C178" s="288" t="s">
        <v>2973</v>
      </c>
      <c r="D178" s="297"/>
      <c r="E178" s="291">
        <v>3212.3333333333335</v>
      </c>
      <c r="F178" s="243" t="str">
        <f t="shared" si="170"/>
        <v>820</v>
      </c>
      <c r="G178" s="243" t="str">
        <f t="shared" si="171"/>
        <v>820х800</v>
      </c>
      <c r="H178" s="243" t="str">
        <f t="shared" si="172"/>
        <v>800</v>
      </c>
      <c r="I178" s="243" t="str">
        <f t="shared" si="173"/>
        <v>515</v>
      </c>
      <c r="J178" s="243"/>
      <c r="K178" s="242">
        <v>356</v>
      </c>
      <c r="L178" s="242">
        <v>796</v>
      </c>
      <c r="M178" s="243" t="str">
        <f t="shared" si="5"/>
        <v>356х796</v>
      </c>
      <c r="N178" s="242">
        <v>2</v>
      </c>
      <c r="O178" s="242">
        <v>0</v>
      </c>
      <c r="P178" s="242">
        <v>0</v>
      </c>
      <c r="Q178" s="243" t="str">
        <f t="shared" si="85"/>
        <v>0х0</v>
      </c>
      <c r="R178" s="242">
        <v>0</v>
      </c>
      <c r="S178" s="242">
        <v>0</v>
      </c>
      <c r="T178" s="242">
        <v>2</v>
      </c>
      <c r="U178" s="243">
        <f t="shared" ref="U178:V178" si="364">IF(K178&gt;0,K178-40,0)</f>
        <v>316</v>
      </c>
      <c r="V178" s="243">
        <f t="shared" si="364"/>
        <v>756</v>
      </c>
      <c r="W178" s="292">
        <f t="shared" si="8"/>
        <v>0.238896</v>
      </c>
      <c r="X178" s="243">
        <f t="shared" ref="X178:Y178" si="365">IF(O178&gt;0,O178-40,0)</f>
        <v>0</v>
      </c>
      <c r="Y178" s="243">
        <f t="shared" si="365"/>
        <v>0</v>
      </c>
      <c r="Z178" s="292">
        <f t="shared" si="10"/>
        <v>0</v>
      </c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ht="22.5" customHeight="1" x14ac:dyDescent="0.25">
      <c r="A179" s="294">
        <v>91</v>
      </c>
      <c r="B179" s="295" t="s">
        <v>517</v>
      </c>
      <c r="C179" s="288" t="s">
        <v>2974</v>
      </c>
      <c r="D179" s="297"/>
      <c r="E179" s="291">
        <v>3476.0666666666662</v>
      </c>
      <c r="F179" s="243" t="str">
        <f t="shared" si="170"/>
        <v>820</v>
      </c>
      <c r="G179" s="243" t="str">
        <f t="shared" si="171"/>
        <v>820х900</v>
      </c>
      <c r="H179" s="243" t="str">
        <f t="shared" si="172"/>
        <v>900</v>
      </c>
      <c r="I179" s="243" t="str">
        <f t="shared" si="173"/>
        <v>515</v>
      </c>
      <c r="J179" s="243"/>
      <c r="K179" s="242">
        <v>356</v>
      </c>
      <c r="L179" s="242">
        <v>896</v>
      </c>
      <c r="M179" s="243" t="str">
        <f t="shared" si="5"/>
        <v>356х896</v>
      </c>
      <c r="N179" s="242">
        <v>2</v>
      </c>
      <c r="O179" s="242">
        <v>0</v>
      </c>
      <c r="P179" s="242">
        <v>0</v>
      </c>
      <c r="Q179" s="243" t="str">
        <f t="shared" si="85"/>
        <v>0х0</v>
      </c>
      <c r="R179" s="242">
        <v>0</v>
      </c>
      <c r="S179" s="242">
        <v>0</v>
      </c>
      <c r="T179" s="242">
        <v>2</v>
      </c>
      <c r="U179" s="243">
        <f t="shared" ref="U179:V179" si="366">IF(K179&gt;0,K179-40,0)</f>
        <v>316</v>
      </c>
      <c r="V179" s="243">
        <f t="shared" si="366"/>
        <v>856</v>
      </c>
      <c r="W179" s="292">
        <f t="shared" si="8"/>
        <v>0.27049600000000001</v>
      </c>
      <c r="X179" s="243">
        <f t="shared" ref="X179:Y179" si="367">IF(O179&gt;0,O179-40,0)</f>
        <v>0</v>
      </c>
      <c r="Y179" s="243">
        <f t="shared" si="367"/>
        <v>0</v>
      </c>
      <c r="Z179" s="292">
        <f t="shared" si="10"/>
        <v>0</v>
      </c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ht="22.5" customHeight="1" x14ac:dyDescent="0.25">
      <c r="A180" s="294">
        <v>92</v>
      </c>
      <c r="B180" s="295" t="s">
        <v>518</v>
      </c>
      <c r="C180" s="288" t="s">
        <v>2974</v>
      </c>
      <c r="D180" s="297"/>
      <c r="E180" s="291">
        <v>3474.5333333333328</v>
      </c>
      <c r="F180" s="243" t="str">
        <f t="shared" si="170"/>
        <v>820</v>
      </c>
      <c r="G180" s="243" t="str">
        <f t="shared" si="171"/>
        <v>820х900</v>
      </c>
      <c r="H180" s="243" t="str">
        <f t="shared" si="172"/>
        <v>900</v>
      </c>
      <c r="I180" s="243" t="str">
        <f t="shared" si="173"/>
        <v>515</v>
      </c>
      <c r="J180" s="243"/>
      <c r="K180" s="242">
        <v>356</v>
      </c>
      <c r="L180" s="242">
        <v>896</v>
      </c>
      <c r="M180" s="243" t="str">
        <f t="shared" si="5"/>
        <v>356х896</v>
      </c>
      <c r="N180" s="242">
        <v>2</v>
      </c>
      <c r="O180" s="242">
        <v>0</v>
      </c>
      <c r="P180" s="242">
        <v>0</v>
      </c>
      <c r="Q180" s="243" t="str">
        <f t="shared" si="85"/>
        <v>0х0</v>
      </c>
      <c r="R180" s="242">
        <v>0</v>
      </c>
      <c r="S180" s="242">
        <v>0</v>
      </c>
      <c r="T180" s="242">
        <v>2</v>
      </c>
      <c r="U180" s="243">
        <f t="shared" ref="U180:V180" si="368">IF(K180&gt;0,K180-40,0)</f>
        <v>316</v>
      </c>
      <c r="V180" s="243">
        <f t="shared" si="368"/>
        <v>856</v>
      </c>
      <c r="W180" s="292">
        <f t="shared" si="8"/>
        <v>0.27049600000000001</v>
      </c>
      <c r="X180" s="243">
        <f t="shared" ref="X180:Y180" si="369">IF(O180&gt;0,O180-40,0)</f>
        <v>0</v>
      </c>
      <c r="Y180" s="243">
        <f t="shared" si="369"/>
        <v>0</v>
      </c>
      <c r="Z180" s="292">
        <f t="shared" si="10"/>
        <v>0</v>
      </c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1:40" ht="22.5" customHeight="1" x14ac:dyDescent="0.25">
      <c r="A181" s="294">
        <v>93</v>
      </c>
      <c r="B181" s="295" t="s">
        <v>519</v>
      </c>
      <c r="C181" s="288" t="s">
        <v>2971</v>
      </c>
      <c r="D181" s="297"/>
      <c r="E181" s="291">
        <v>2927.1333333333332</v>
      </c>
      <c r="F181" s="243" t="str">
        <f t="shared" si="170"/>
        <v>820</v>
      </c>
      <c r="G181" s="243" t="str">
        <f t="shared" si="171"/>
        <v>820х600</v>
      </c>
      <c r="H181" s="243" t="str">
        <f t="shared" si="172"/>
        <v>600</v>
      </c>
      <c r="I181" s="243" t="str">
        <f t="shared" si="173"/>
        <v>515</v>
      </c>
      <c r="J181" s="243"/>
      <c r="K181" s="242">
        <v>176</v>
      </c>
      <c r="L181" s="242">
        <v>596</v>
      </c>
      <c r="M181" s="243" t="str">
        <f t="shared" si="5"/>
        <v>176х596</v>
      </c>
      <c r="N181" s="242">
        <v>2</v>
      </c>
      <c r="O181" s="242">
        <v>356</v>
      </c>
      <c r="P181" s="242">
        <v>596</v>
      </c>
      <c r="Q181" s="243" t="str">
        <f t="shared" si="85"/>
        <v>356х596</v>
      </c>
      <c r="R181" s="242">
        <v>1</v>
      </c>
      <c r="S181" s="242">
        <v>0</v>
      </c>
      <c r="T181" s="242">
        <v>3</v>
      </c>
      <c r="U181" s="243">
        <f t="shared" ref="U181:V181" si="370">IF(K181&gt;0,K181-40,0)</f>
        <v>136</v>
      </c>
      <c r="V181" s="243">
        <f t="shared" si="370"/>
        <v>556</v>
      </c>
      <c r="W181" s="292">
        <f t="shared" si="8"/>
        <v>7.5616000000000003E-2</v>
      </c>
      <c r="X181" s="243">
        <f t="shared" ref="X181:Y181" si="371">IF(O181&gt;0,O181-40,0)</f>
        <v>316</v>
      </c>
      <c r="Y181" s="243">
        <f t="shared" si="371"/>
        <v>556</v>
      </c>
      <c r="Z181" s="292">
        <f t="shared" si="10"/>
        <v>0.17569599999999999</v>
      </c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ht="22.5" customHeight="1" x14ac:dyDescent="0.25">
      <c r="A182" s="294">
        <v>94</v>
      </c>
      <c r="B182" s="295" t="s">
        <v>520</v>
      </c>
      <c r="C182" s="288" t="s">
        <v>2971</v>
      </c>
      <c r="D182" s="297"/>
      <c r="E182" s="291">
        <v>2953.1999999999994</v>
      </c>
      <c r="F182" s="243" t="str">
        <f t="shared" si="170"/>
        <v>820</v>
      </c>
      <c r="G182" s="243" t="str">
        <f t="shared" si="171"/>
        <v>820х600</v>
      </c>
      <c r="H182" s="243" t="str">
        <f t="shared" si="172"/>
        <v>600</v>
      </c>
      <c r="I182" s="243" t="str">
        <f t="shared" si="173"/>
        <v>515</v>
      </c>
      <c r="J182" s="243"/>
      <c r="K182" s="242">
        <v>176</v>
      </c>
      <c r="L182" s="242">
        <v>596</v>
      </c>
      <c r="M182" s="243" t="str">
        <f t="shared" si="5"/>
        <v>176х596</v>
      </c>
      <c r="N182" s="242">
        <v>2</v>
      </c>
      <c r="O182" s="242">
        <v>356</v>
      </c>
      <c r="P182" s="242">
        <v>596</v>
      </c>
      <c r="Q182" s="243" t="str">
        <f t="shared" si="85"/>
        <v>356х596</v>
      </c>
      <c r="R182" s="242">
        <v>1</v>
      </c>
      <c r="S182" s="242">
        <v>0</v>
      </c>
      <c r="T182" s="242">
        <v>3</v>
      </c>
      <c r="U182" s="243">
        <f t="shared" ref="U182:V182" si="372">IF(K182&gt;0,K182-40,0)</f>
        <v>136</v>
      </c>
      <c r="V182" s="243">
        <f t="shared" si="372"/>
        <v>556</v>
      </c>
      <c r="W182" s="292">
        <f t="shared" si="8"/>
        <v>7.5616000000000003E-2</v>
      </c>
      <c r="X182" s="243">
        <f t="shared" ref="X182:Y182" si="373">IF(O182&gt;0,O182-40,0)</f>
        <v>316</v>
      </c>
      <c r="Y182" s="243">
        <f t="shared" si="373"/>
        <v>556</v>
      </c>
      <c r="Z182" s="292">
        <f t="shared" si="10"/>
        <v>0.17569599999999999</v>
      </c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ht="22.5" customHeight="1" x14ac:dyDescent="0.25">
      <c r="A183" s="294">
        <v>95</v>
      </c>
      <c r="B183" s="295" t="s">
        <v>521</v>
      </c>
      <c r="C183" s="288" t="s">
        <v>2972</v>
      </c>
      <c r="D183" s="297"/>
      <c r="E183" s="291">
        <v>3247.6</v>
      </c>
      <c r="F183" s="243" t="str">
        <f t="shared" si="170"/>
        <v>820</v>
      </c>
      <c r="G183" s="243" t="str">
        <f t="shared" si="171"/>
        <v>820х700</v>
      </c>
      <c r="H183" s="243" t="str">
        <f t="shared" si="172"/>
        <v>700</v>
      </c>
      <c r="I183" s="243" t="str">
        <f t="shared" si="173"/>
        <v>515</v>
      </c>
      <c r="J183" s="243"/>
      <c r="K183" s="242">
        <v>176</v>
      </c>
      <c r="L183" s="242">
        <v>696</v>
      </c>
      <c r="M183" s="243" t="str">
        <f t="shared" si="5"/>
        <v>176х696</v>
      </c>
      <c r="N183" s="242">
        <v>2</v>
      </c>
      <c r="O183" s="242">
        <v>356</v>
      </c>
      <c r="P183" s="242">
        <v>596</v>
      </c>
      <c r="Q183" s="243" t="str">
        <f t="shared" si="85"/>
        <v>356х596</v>
      </c>
      <c r="R183" s="242">
        <v>1</v>
      </c>
      <c r="S183" s="242">
        <v>0</v>
      </c>
      <c r="T183" s="242">
        <v>3</v>
      </c>
      <c r="U183" s="243">
        <f t="shared" ref="U183:V183" si="374">IF(K183&gt;0,K183-40,0)</f>
        <v>136</v>
      </c>
      <c r="V183" s="243">
        <f t="shared" si="374"/>
        <v>656</v>
      </c>
      <c r="W183" s="292">
        <f t="shared" si="8"/>
        <v>8.9216000000000004E-2</v>
      </c>
      <c r="X183" s="243">
        <f t="shared" ref="X183:Y183" si="375">IF(O183&gt;0,O183-40,0)</f>
        <v>316</v>
      </c>
      <c r="Y183" s="243">
        <f t="shared" si="375"/>
        <v>556</v>
      </c>
      <c r="Z183" s="292">
        <f t="shared" si="10"/>
        <v>0.17569599999999999</v>
      </c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ht="22.5" customHeight="1" x14ac:dyDescent="0.25">
      <c r="A184" s="294">
        <v>96</v>
      </c>
      <c r="B184" s="295" t="s">
        <v>522</v>
      </c>
      <c r="C184" s="288" t="s">
        <v>2972</v>
      </c>
      <c r="D184" s="297"/>
      <c r="E184" s="291">
        <v>3269.0666666666662</v>
      </c>
      <c r="F184" s="243" t="str">
        <f t="shared" si="170"/>
        <v>820</v>
      </c>
      <c r="G184" s="243" t="str">
        <f t="shared" si="171"/>
        <v>820х700</v>
      </c>
      <c r="H184" s="243" t="str">
        <f t="shared" si="172"/>
        <v>700</v>
      </c>
      <c r="I184" s="243" t="str">
        <f t="shared" si="173"/>
        <v>515</v>
      </c>
      <c r="J184" s="243"/>
      <c r="K184" s="242">
        <v>176</v>
      </c>
      <c r="L184" s="242">
        <v>696</v>
      </c>
      <c r="M184" s="243" t="str">
        <f t="shared" si="5"/>
        <v>176х696</v>
      </c>
      <c r="N184" s="242">
        <v>2</v>
      </c>
      <c r="O184" s="242">
        <v>356</v>
      </c>
      <c r="P184" s="242">
        <v>596</v>
      </c>
      <c r="Q184" s="243" t="str">
        <f t="shared" si="85"/>
        <v>356х596</v>
      </c>
      <c r="R184" s="242">
        <v>1</v>
      </c>
      <c r="S184" s="242">
        <v>0</v>
      </c>
      <c r="T184" s="242">
        <v>3</v>
      </c>
      <c r="U184" s="243">
        <f t="shared" ref="U184:V184" si="376">IF(K184&gt;0,K184-40,0)</f>
        <v>136</v>
      </c>
      <c r="V184" s="243">
        <f t="shared" si="376"/>
        <v>656</v>
      </c>
      <c r="W184" s="292">
        <f t="shared" si="8"/>
        <v>8.9216000000000004E-2</v>
      </c>
      <c r="X184" s="243">
        <f t="shared" ref="X184:Y184" si="377">IF(O184&gt;0,O184-40,0)</f>
        <v>316</v>
      </c>
      <c r="Y184" s="243">
        <f t="shared" si="377"/>
        <v>556</v>
      </c>
      <c r="Z184" s="292">
        <f t="shared" si="10"/>
        <v>0.17569599999999999</v>
      </c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ht="22.5" customHeight="1" x14ac:dyDescent="0.25">
      <c r="A185" s="294">
        <v>97</v>
      </c>
      <c r="B185" s="295" t="s">
        <v>523</v>
      </c>
      <c r="C185" s="288" t="s">
        <v>2973</v>
      </c>
      <c r="D185" s="297"/>
      <c r="E185" s="291">
        <v>3618.6666666666665</v>
      </c>
      <c r="F185" s="243" t="str">
        <f t="shared" si="170"/>
        <v>820</v>
      </c>
      <c r="G185" s="243" t="str">
        <f t="shared" si="171"/>
        <v>820х800</v>
      </c>
      <c r="H185" s="243" t="str">
        <f t="shared" si="172"/>
        <v>800</v>
      </c>
      <c r="I185" s="243" t="str">
        <f t="shared" si="173"/>
        <v>515</v>
      </c>
      <c r="J185" s="243"/>
      <c r="K185" s="242">
        <v>176</v>
      </c>
      <c r="L185" s="242">
        <v>796</v>
      </c>
      <c r="M185" s="243" t="str">
        <f t="shared" si="5"/>
        <v>176х796</v>
      </c>
      <c r="N185" s="242">
        <v>2</v>
      </c>
      <c r="O185" s="242">
        <v>356</v>
      </c>
      <c r="P185" s="242">
        <v>596</v>
      </c>
      <c r="Q185" s="243" t="str">
        <f t="shared" si="85"/>
        <v>356х596</v>
      </c>
      <c r="R185" s="242">
        <v>1</v>
      </c>
      <c r="S185" s="242">
        <v>0</v>
      </c>
      <c r="T185" s="242">
        <v>3</v>
      </c>
      <c r="U185" s="243">
        <f t="shared" ref="U185:V185" si="378">IF(K185&gt;0,K185-40,0)</f>
        <v>136</v>
      </c>
      <c r="V185" s="243">
        <f t="shared" si="378"/>
        <v>756</v>
      </c>
      <c r="W185" s="292">
        <f t="shared" si="8"/>
        <v>0.102816</v>
      </c>
      <c r="X185" s="243">
        <f t="shared" ref="X185:Y185" si="379">IF(O185&gt;0,O185-40,0)</f>
        <v>316</v>
      </c>
      <c r="Y185" s="243">
        <f t="shared" si="379"/>
        <v>556</v>
      </c>
      <c r="Z185" s="292">
        <f t="shared" si="10"/>
        <v>0.17569599999999999</v>
      </c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ht="22.5" customHeight="1" x14ac:dyDescent="0.25">
      <c r="A186" s="294">
        <v>98</v>
      </c>
      <c r="B186" s="295" t="s">
        <v>524</v>
      </c>
      <c r="C186" s="288" t="s">
        <v>2973</v>
      </c>
      <c r="D186" s="297"/>
      <c r="E186" s="291">
        <v>3629.3999999999996</v>
      </c>
      <c r="F186" s="243" t="str">
        <f t="shared" si="170"/>
        <v>820</v>
      </c>
      <c r="G186" s="243" t="str">
        <f t="shared" si="171"/>
        <v>820х800</v>
      </c>
      <c r="H186" s="243" t="str">
        <f t="shared" si="172"/>
        <v>800</v>
      </c>
      <c r="I186" s="243" t="str">
        <f t="shared" si="173"/>
        <v>515</v>
      </c>
      <c r="J186" s="243"/>
      <c r="K186" s="242">
        <v>176</v>
      </c>
      <c r="L186" s="242">
        <v>796</v>
      </c>
      <c r="M186" s="243" t="str">
        <f t="shared" si="5"/>
        <v>176х796</v>
      </c>
      <c r="N186" s="242">
        <v>2</v>
      </c>
      <c r="O186" s="242">
        <v>356</v>
      </c>
      <c r="P186" s="242">
        <v>596</v>
      </c>
      <c r="Q186" s="243" t="str">
        <f t="shared" si="85"/>
        <v>356х596</v>
      </c>
      <c r="R186" s="242">
        <v>1</v>
      </c>
      <c r="S186" s="242">
        <v>0</v>
      </c>
      <c r="T186" s="242">
        <v>3</v>
      </c>
      <c r="U186" s="243">
        <f t="shared" ref="U186:V186" si="380">IF(K186&gt;0,K186-40,0)</f>
        <v>136</v>
      </c>
      <c r="V186" s="243">
        <f t="shared" si="380"/>
        <v>756</v>
      </c>
      <c r="W186" s="292">
        <f t="shared" si="8"/>
        <v>0.102816</v>
      </c>
      <c r="X186" s="243">
        <f t="shared" ref="X186:Y186" si="381">IF(O186&gt;0,O186-40,0)</f>
        <v>316</v>
      </c>
      <c r="Y186" s="243">
        <f t="shared" si="381"/>
        <v>556</v>
      </c>
      <c r="Z186" s="292">
        <f t="shared" si="10"/>
        <v>0.17569599999999999</v>
      </c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1:40" ht="22.5" customHeight="1" x14ac:dyDescent="0.25">
      <c r="A187" s="294">
        <v>99</v>
      </c>
      <c r="B187" s="295" t="s">
        <v>525</v>
      </c>
      <c r="C187" s="288" t="s">
        <v>2974</v>
      </c>
      <c r="D187" s="297"/>
      <c r="E187" s="291">
        <v>3940.6666666666661</v>
      </c>
      <c r="F187" s="243" t="str">
        <f t="shared" si="170"/>
        <v>820</v>
      </c>
      <c r="G187" s="243" t="str">
        <f t="shared" si="171"/>
        <v>820х900</v>
      </c>
      <c r="H187" s="243" t="str">
        <f t="shared" si="172"/>
        <v>900</v>
      </c>
      <c r="I187" s="243" t="str">
        <f t="shared" si="173"/>
        <v>515</v>
      </c>
      <c r="J187" s="243"/>
      <c r="K187" s="242">
        <v>176</v>
      </c>
      <c r="L187" s="242">
        <v>896</v>
      </c>
      <c r="M187" s="243" t="str">
        <f t="shared" si="5"/>
        <v>176х896</v>
      </c>
      <c r="N187" s="242">
        <v>2</v>
      </c>
      <c r="O187" s="242">
        <v>356</v>
      </c>
      <c r="P187" s="242">
        <v>596</v>
      </c>
      <c r="Q187" s="243" t="str">
        <f t="shared" si="85"/>
        <v>356х596</v>
      </c>
      <c r="R187" s="242">
        <v>1</v>
      </c>
      <c r="S187" s="242">
        <v>0</v>
      </c>
      <c r="T187" s="242">
        <v>3</v>
      </c>
      <c r="U187" s="243">
        <f t="shared" ref="U187:V187" si="382">IF(K187&gt;0,K187-40,0)</f>
        <v>136</v>
      </c>
      <c r="V187" s="243">
        <f t="shared" si="382"/>
        <v>856</v>
      </c>
      <c r="W187" s="292">
        <f t="shared" si="8"/>
        <v>0.11641600000000001</v>
      </c>
      <c r="X187" s="243">
        <f t="shared" ref="X187:Y187" si="383">IF(O187&gt;0,O187-40,0)</f>
        <v>316</v>
      </c>
      <c r="Y187" s="243">
        <f t="shared" si="383"/>
        <v>556</v>
      </c>
      <c r="Z187" s="292">
        <f t="shared" si="10"/>
        <v>0.17569599999999999</v>
      </c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1:40" ht="22.5" customHeight="1" x14ac:dyDescent="0.25">
      <c r="A188" s="294">
        <v>100</v>
      </c>
      <c r="B188" s="295" t="s">
        <v>526</v>
      </c>
      <c r="C188" s="288" t="s">
        <v>2974</v>
      </c>
      <c r="D188" s="297"/>
      <c r="E188" s="291">
        <v>3945.2666666666664</v>
      </c>
      <c r="F188" s="243" t="str">
        <f t="shared" si="170"/>
        <v>820</v>
      </c>
      <c r="G188" s="243" t="str">
        <f t="shared" si="171"/>
        <v>820х900</v>
      </c>
      <c r="H188" s="243" t="str">
        <f t="shared" si="172"/>
        <v>900</v>
      </c>
      <c r="I188" s="243" t="str">
        <f t="shared" si="173"/>
        <v>515</v>
      </c>
      <c r="J188" s="243"/>
      <c r="K188" s="242">
        <v>176</v>
      </c>
      <c r="L188" s="242">
        <v>896</v>
      </c>
      <c r="M188" s="243" t="str">
        <f t="shared" si="5"/>
        <v>176х896</v>
      </c>
      <c r="N188" s="242">
        <v>2</v>
      </c>
      <c r="O188" s="242">
        <v>356</v>
      </c>
      <c r="P188" s="242">
        <v>596</v>
      </c>
      <c r="Q188" s="243" t="str">
        <f t="shared" si="85"/>
        <v>356х596</v>
      </c>
      <c r="R188" s="242">
        <v>1</v>
      </c>
      <c r="S188" s="242">
        <v>0</v>
      </c>
      <c r="T188" s="242">
        <v>3</v>
      </c>
      <c r="U188" s="243">
        <f t="shared" ref="U188:V188" si="384">IF(K188&gt;0,K188-40,0)</f>
        <v>136</v>
      </c>
      <c r="V188" s="243">
        <f t="shared" si="384"/>
        <v>856</v>
      </c>
      <c r="W188" s="292">
        <f t="shared" si="8"/>
        <v>0.11641600000000001</v>
      </c>
      <c r="X188" s="243">
        <f t="shared" ref="X188:Y188" si="385">IF(O188&gt;0,O188-40,0)</f>
        <v>316</v>
      </c>
      <c r="Y188" s="243">
        <f t="shared" si="385"/>
        <v>556</v>
      </c>
      <c r="Z188" s="292">
        <f t="shared" si="10"/>
        <v>0.17569599999999999</v>
      </c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ht="22.5" customHeight="1" x14ac:dyDescent="0.25">
      <c r="A189" s="294">
        <v>101</v>
      </c>
      <c r="B189" s="295" t="s">
        <v>527</v>
      </c>
      <c r="C189" s="288" t="s">
        <v>2971</v>
      </c>
      <c r="D189" s="297"/>
      <c r="E189" s="291">
        <v>3230.7333333333331</v>
      </c>
      <c r="F189" s="243" t="str">
        <f t="shared" si="170"/>
        <v>820</v>
      </c>
      <c r="G189" s="243" t="str">
        <f t="shared" si="171"/>
        <v>820х600</v>
      </c>
      <c r="H189" s="243" t="str">
        <f t="shared" si="172"/>
        <v>600</v>
      </c>
      <c r="I189" s="243" t="str">
        <f t="shared" si="173"/>
        <v>515</v>
      </c>
      <c r="J189" s="243"/>
      <c r="K189" s="242">
        <v>176</v>
      </c>
      <c r="L189" s="242">
        <v>596</v>
      </c>
      <c r="M189" s="243" t="str">
        <f t="shared" si="5"/>
        <v>176х596</v>
      </c>
      <c r="N189" s="242">
        <v>4</v>
      </c>
      <c r="O189" s="242">
        <v>0</v>
      </c>
      <c r="P189" s="242">
        <v>0</v>
      </c>
      <c r="Q189" s="243" t="str">
        <f t="shared" si="85"/>
        <v>0х0</v>
      </c>
      <c r="R189" s="242">
        <v>0</v>
      </c>
      <c r="S189" s="242">
        <v>0</v>
      </c>
      <c r="T189" s="242">
        <v>4</v>
      </c>
      <c r="U189" s="243">
        <f t="shared" ref="U189:V189" si="386">IF(K189&gt;0,K189-40,0)</f>
        <v>136</v>
      </c>
      <c r="V189" s="243">
        <f t="shared" si="386"/>
        <v>556</v>
      </c>
      <c r="W189" s="292">
        <f t="shared" si="8"/>
        <v>7.5616000000000003E-2</v>
      </c>
      <c r="X189" s="243">
        <f t="shared" ref="X189:Y189" si="387">IF(O189&gt;0,O189-40,0)</f>
        <v>0</v>
      </c>
      <c r="Y189" s="243">
        <f t="shared" si="387"/>
        <v>0</v>
      </c>
      <c r="Z189" s="292">
        <f t="shared" si="10"/>
        <v>0</v>
      </c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ht="22.5" customHeight="1" x14ac:dyDescent="0.25">
      <c r="A190" s="294">
        <v>102</v>
      </c>
      <c r="B190" s="295" t="s">
        <v>528</v>
      </c>
      <c r="C190" s="288" t="s">
        <v>2971</v>
      </c>
      <c r="D190" s="297"/>
      <c r="E190" s="291">
        <v>3276.7333333333331</v>
      </c>
      <c r="F190" s="243" t="str">
        <f t="shared" si="170"/>
        <v>820</v>
      </c>
      <c r="G190" s="243" t="str">
        <f t="shared" si="171"/>
        <v>820х600</v>
      </c>
      <c r="H190" s="243" t="str">
        <f t="shared" si="172"/>
        <v>600</v>
      </c>
      <c r="I190" s="243" t="str">
        <f t="shared" si="173"/>
        <v>515</v>
      </c>
      <c r="J190" s="243"/>
      <c r="K190" s="242">
        <v>176</v>
      </c>
      <c r="L190" s="242">
        <v>596</v>
      </c>
      <c r="M190" s="243" t="str">
        <f t="shared" si="5"/>
        <v>176х596</v>
      </c>
      <c r="N190" s="242">
        <v>4</v>
      </c>
      <c r="O190" s="242">
        <v>0</v>
      </c>
      <c r="P190" s="242">
        <v>0</v>
      </c>
      <c r="Q190" s="243" t="str">
        <f t="shared" si="85"/>
        <v>0х0</v>
      </c>
      <c r="R190" s="242">
        <v>0</v>
      </c>
      <c r="S190" s="242">
        <v>0</v>
      </c>
      <c r="T190" s="242">
        <v>4</v>
      </c>
      <c r="U190" s="243">
        <f t="shared" ref="U190:V190" si="388">IF(K190&gt;0,K190-40,0)</f>
        <v>136</v>
      </c>
      <c r="V190" s="243">
        <f t="shared" si="388"/>
        <v>556</v>
      </c>
      <c r="W190" s="292">
        <f t="shared" si="8"/>
        <v>7.5616000000000003E-2</v>
      </c>
      <c r="X190" s="243">
        <f t="shared" ref="X190:Y190" si="389">IF(O190&gt;0,O190-40,0)</f>
        <v>0</v>
      </c>
      <c r="Y190" s="243">
        <f t="shared" si="389"/>
        <v>0</v>
      </c>
      <c r="Z190" s="292">
        <f t="shared" si="10"/>
        <v>0</v>
      </c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ht="22.5" customHeight="1" x14ac:dyDescent="0.25">
      <c r="A191" s="294">
        <v>103</v>
      </c>
      <c r="B191" s="295" t="s">
        <v>529</v>
      </c>
      <c r="C191" s="288" t="s">
        <v>2972</v>
      </c>
      <c r="D191" s="297"/>
      <c r="E191" s="291">
        <v>3604.8666666666663</v>
      </c>
      <c r="F191" s="243" t="str">
        <f t="shared" si="170"/>
        <v>820</v>
      </c>
      <c r="G191" s="243" t="str">
        <f t="shared" si="171"/>
        <v>820х700</v>
      </c>
      <c r="H191" s="243" t="str">
        <f t="shared" si="172"/>
        <v>700</v>
      </c>
      <c r="I191" s="243" t="str">
        <f t="shared" si="173"/>
        <v>515</v>
      </c>
      <c r="J191" s="243"/>
      <c r="K191" s="242">
        <v>176</v>
      </c>
      <c r="L191" s="242">
        <v>696</v>
      </c>
      <c r="M191" s="243" t="str">
        <f t="shared" si="5"/>
        <v>176х696</v>
      </c>
      <c r="N191" s="242">
        <v>4</v>
      </c>
      <c r="O191" s="242">
        <v>0</v>
      </c>
      <c r="P191" s="242">
        <v>0</v>
      </c>
      <c r="Q191" s="243" t="str">
        <f t="shared" si="85"/>
        <v>0х0</v>
      </c>
      <c r="R191" s="242">
        <v>0</v>
      </c>
      <c r="S191" s="242">
        <v>0</v>
      </c>
      <c r="T191" s="242">
        <v>4</v>
      </c>
      <c r="U191" s="243">
        <f t="shared" ref="U191:V191" si="390">IF(K191&gt;0,K191-40,0)</f>
        <v>136</v>
      </c>
      <c r="V191" s="243">
        <f t="shared" si="390"/>
        <v>656</v>
      </c>
      <c r="W191" s="292">
        <f t="shared" si="8"/>
        <v>8.9216000000000004E-2</v>
      </c>
      <c r="X191" s="243">
        <f t="shared" ref="X191:Y191" si="391">IF(O191&gt;0,O191-40,0)</f>
        <v>0</v>
      </c>
      <c r="Y191" s="243">
        <f t="shared" si="391"/>
        <v>0</v>
      </c>
      <c r="Z191" s="292">
        <f t="shared" si="10"/>
        <v>0</v>
      </c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ht="22.5" customHeight="1" x14ac:dyDescent="0.25">
      <c r="A192" s="294">
        <v>104</v>
      </c>
      <c r="B192" s="295" t="s">
        <v>530</v>
      </c>
      <c r="C192" s="288" t="s">
        <v>2972</v>
      </c>
      <c r="D192" s="297"/>
      <c r="E192" s="291">
        <v>3646.2666666666664</v>
      </c>
      <c r="F192" s="243" t="str">
        <f t="shared" si="170"/>
        <v>820</v>
      </c>
      <c r="G192" s="243" t="str">
        <f t="shared" si="171"/>
        <v>820х700</v>
      </c>
      <c r="H192" s="243" t="str">
        <f t="shared" si="172"/>
        <v>700</v>
      </c>
      <c r="I192" s="243" t="str">
        <f t="shared" si="173"/>
        <v>515</v>
      </c>
      <c r="J192" s="243"/>
      <c r="K192" s="242">
        <v>176</v>
      </c>
      <c r="L192" s="242">
        <v>696</v>
      </c>
      <c r="M192" s="243" t="str">
        <f t="shared" si="5"/>
        <v>176х696</v>
      </c>
      <c r="N192" s="242">
        <v>4</v>
      </c>
      <c r="O192" s="242">
        <v>0</v>
      </c>
      <c r="P192" s="242">
        <v>0</v>
      </c>
      <c r="Q192" s="243" t="str">
        <f t="shared" si="85"/>
        <v>0х0</v>
      </c>
      <c r="R192" s="242">
        <v>0</v>
      </c>
      <c r="S192" s="242">
        <v>0</v>
      </c>
      <c r="T192" s="242">
        <v>4</v>
      </c>
      <c r="U192" s="243">
        <f t="shared" ref="U192:V192" si="392">IF(K192&gt;0,K192-40,0)</f>
        <v>136</v>
      </c>
      <c r="V192" s="243">
        <f t="shared" si="392"/>
        <v>656</v>
      </c>
      <c r="W192" s="292">
        <f t="shared" si="8"/>
        <v>8.9216000000000004E-2</v>
      </c>
      <c r="X192" s="243">
        <f t="shared" ref="X192:Y192" si="393">IF(O192&gt;0,O192-40,0)</f>
        <v>0</v>
      </c>
      <c r="Y192" s="243">
        <f t="shared" si="393"/>
        <v>0</v>
      </c>
      <c r="Z192" s="292">
        <f t="shared" si="10"/>
        <v>0</v>
      </c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1:40" ht="22.5" customHeight="1" x14ac:dyDescent="0.25">
      <c r="A193" s="294">
        <v>105</v>
      </c>
      <c r="B193" s="295" t="s">
        <v>531</v>
      </c>
      <c r="C193" s="288" t="s">
        <v>2973</v>
      </c>
      <c r="D193" s="297"/>
      <c r="E193" s="291">
        <v>3978.9999999999995</v>
      </c>
      <c r="F193" s="243" t="str">
        <f t="shared" si="170"/>
        <v>820</v>
      </c>
      <c r="G193" s="243" t="str">
        <f t="shared" si="171"/>
        <v>820х800</v>
      </c>
      <c r="H193" s="243" t="str">
        <f t="shared" si="172"/>
        <v>800</v>
      </c>
      <c r="I193" s="243" t="str">
        <f t="shared" si="173"/>
        <v>515</v>
      </c>
      <c r="J193" s="243"/>
      <c r="K193" s="242">
        <v>176</v>
      </c>
      <c r="L193" s="242">
        <v>796</v>
      </c>
      <c r="M193" s="243" t="str">
        <f t="shared" si="5"/>
        <v>176х796</v>
      </c>
      <c r="N193" s="242">
        <v>4</v>
      </c>
      <c r="O193" s="242">
        <v>0</v>
      </c>
      <c r="P193" s="242">
        <v>0</v>
      </c>
      <c r="Q193" s="243" t="str">
        <f t="shared" si="85"/>
        <v>0х0</v>
      </c>
      <c r="R193" s="242">
        <v>0</v>
      </c>
      <c r="S193" s="242">
        <v>0</v>
      </c>
      <c r="T193" s="242">
        <v>4</v>
      </c>
      <c r="U193" s="243">
        <f t="shared" ref="U193:V193" si="394">IF(K193&gt;0,K193-40,0)</f>
        <v>136</v>
      </c>
      <c r="V193" s="243">
        <f t="shared" si="394"/>
        <v>756</v>
      </c>
      <c r="W193" s="292">
        <f t="shared" si="8"/>
        <v>0.102816</v>
      </c>
      <c r="X193" s="243">
        <f t="shared" ref="X193:Y193" si="395">IF(O193&gt;0,O193-40,0)</f>
        <v>0</v>
      </c>
      <c r="Y193" s="243">
        <f t="shared" si="395"/>
        <v>0</v>
      </c>
      <c r="Z193" s="292">
        <f t="shared" si="10"/>
        <v>0</v>
      </c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ht="22.5" customHeight="1" x14ac:dyDescent="0.25">
      <c r="A194" s="294">
        <v>106</v>
      </c>
      <c r="B194" s="295" t="s">
        <v>532</v>
      </c>
      <c r="C194" s="288" t="s">
        <v>2973</v>
      </c>
      <c r="D194" s="297"/>
      <c r="E194" s="291">
        <v>4046.4666666666667</v>
      </c>
      <c r="F194" s="243" t="str">
        <f t="shared" si="170"/>
        <v>820</v>
      </c>
      <c r="G194" s="243" t="str">
        <f t="shared" si="171"/>
        <v>820х800</v>
      </c>
      <c r="H194" s="243" t="str">
        <f t="shared" si="172"/>
        <v>800</v>
      </c>
      <c r="I194" s="243" t="str">
        <f t="shared" si="173"/>
        <v>515</v>
      </c>
      <c r="J194" s="243"/>
      <c r="K194" s="242">
        <v>176</v>
      </c>
      <c r="L194" s="242">
        <v>796</v>
      </c>
      <c r="M194" s="243" t="str">
        <f t="shared" si="5"/>
        <v>176х796</v>
      </c>
      <c r="N194" s="242">
        <v>4</v>
      </c>
      <c r="O194" s="242">
        <v>0</v>
      </c>
      <c r="P194" s="242">
        <v>0</v>
      </c>
      <c r="Q194" s="243" t="str">
        <f t="shared" si="85"/>
        <v>0х0</v>
      </c>
      <c r="R194" s="242">
        <v>0</v>
      </c>
      <c r="S194" s="242">
        <v>0</v>
      </c>
      <c r="T194" s="242">
        <v>4</v>
      </c>
      <c r="U194" s="243">
        <f t="shared" ref="U194:V194" si="396">IF(K194&gt;0,K194-40,0)</f>
        <v>136</v>
      </c>
      <c r="V194" s="243">
        <f t="shared" si="396"/>
        <v>756</v>
      </c>
      <c r="W194" s="292">
        <f t="shared" si="8"/>
        <v>0.102816</v>
      </c>
      <c r="X194" s="243">
        <f t="shared" ref="X194:Y194" si="397">IF(O194&gt;0,O194-40,0)</f>
        <v>0</v>
      </c>
      <c r="Y194" s="243">
        <f t="shared" si="397"/>
        <v>0</v>
      </c>
      <c r="Z194" s="292">
        <f t="shared" si="10"/>
        <v>0</v>
      </c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ht="22.5" customHeight="1" x14ac:dyDescent="0.25">
      <c r="A195" s="294">
        <v>107</v>
      </c>
      <c r="B195" s="295" t="s">
        <v>533</v>
      </c>
      <c r="C195" s="288" t="s">
        <v>2974</v>
      </c>
      <c r="D195" s="297"/>
      <c r="E195" s="291">
        <v>4353.1333333333332</v>
      </c>
      <c r="F195" s="243" t="str">
        <f t="shared" si="170"/>
        <v>820</v>
      </c>
      <c r="G195" s="243" t="str">
        <f t="shared" si="171"/>
        <v>820х900</v>
      </c>
      <c r="H195" s="243" t="str">
        <f t="shared" si="172"/>
        <v>900</v>
      </c>
      <c r="I195" s="243" t="str">
        <f t="shared" si="173"/>
        <v>515</v>
      </c>
      <c r="J195" s="243"/>
      <c r="K195" s="242">
        <v>176</v>
      </c>
      <c r="L195" s="242">
        <v>896</v>
      </c>
      <c r="M195" s="243" t="str">
        <f t="shared" si="5"/>
        <v>176х896</v>
      </c>
      <c r="N195" s="242">
        <v>4</v>
      </c>
      <c r="O195" s="242">
        <v>0</v>
      </c>
      <c r="P195" s="242">
        <v>0</v>
      </c>
      <c r="Q195" s="243" t="str">
        <f t="shared" si="85"/>
        <v>0х0</v>
      </c>
      <c r="R195" s="242">
        <v>0</v>
      </c>
      <c r="S195" s="242">
        <v>0</v>
      </c>
      <c r="T195" s="242">
        <v>4</v>
      </c>
      <c r="U195" s="243">
        <f t="shared" ref="U195:V195" si="398">IF(K195&gt;0,K195-40,0)</f>
        <v>136</v>
      </c>
      <c r="V195" s="243">
        <f t="shared" si="398"/>
        <v>856</v>
      </c>
      <c r="W195" s="292">
        <f t="shared" si="8"/>
        <v>0.11641600000000001</v>
      </c>
      <c r="X195" s="243">
        <f t="shared" ref="X195:Y195" si="399">IF(O195&gt;0,O195-40,0)</f>
        <v>0</v>
      </c>
      <c r="Y195" s="243">
        <f t="shared" si="399"/>
        <v>0</v>
      </c>
      <c r="Z195" s="292">
        <f t="shared" si="10"/>
        <v>0</v>
      </c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ht="22.5" customHeight="1" x14ac:dyDescent="0.25">
      <c r="A196" s="294">
        <v>108</v>
      </c>
      <c r="B196" s="295" t="s">
        <v>534</v>
      </c>
      <c r="C196" s="288" t="s">
        <v>2974</v>
      </c>
      <c r="D196" s="297"/>
      <c r="E196" s="291">
        <v>4414.4666666666662</v>
      </c>
      <c r="F196" s="243" t="str">
        <f t="shared" si="170"/>
        <v>820</v>
      </c>
      <c r="G196" s="243" t="str">
        <f t="shared" si="171"/>
        <v>820х900</v>
      </c>
      <c r="H196" s="243" t="str">
        <f t="shared" si="172"/>
        <v>900</v>
      </c>
      <c r="I196" s="243" t="str">
        <f t="shared" si="173"/>
        <v>515</v>
      </c>
      <c r="J196" s="243"/>
      <c r="K196" s="242">
        <v>176</v>
      </c>
      <c r="L196" s="242">
        <v>896</v>
      </c>
      <c r="M196" s="243" t="str">
        <f t="shared" si="5"/>
        <v>176х896</v>
      </c>
      <c r="N196" s="242">
        <v>4</v>
      </c>
      <c r="O196" s="242">
        <v>0</v>
      </c>
      <c r="P196" s="242">
        <v>0</v>
      </c>
      <c r="Q196" s="243" t="str">
        <f t="shared" si="85"/>
        <v>0х0</v>
      </c>
      <c r="R196" s="242">
        <v>0</v>
      </c>
      <c r="S196" s="242">
        <v>0</v>
      </c>
      <c r="T196" s="242">
        <v>4</v>
      </c>
      <c r="U196" s="243">
        <f t="shared" ref="U196:V196" si="400">IF(K196&gt;0,K196-40,0)</f>
        <v>136</v>
      </c>
      <c r="V196" s="243">
        <f t="shared" si="400"/>
        <v>856</v>
      </c>
      <c r="W196" s="292">
        <f t="shared" si="8"/>
        <v>0.11641600000000001</v>
      </c>
      <c r="X196" s="243">
        <f t="shared" ref="X196:Y196" si="401">IF(O196&gt;0,O196-40,0)</f>
        <v>0</v>
      </c>
      <c r="Y196" s="243">
        <f t="shared" si="401"/>
        <v>0</v>
      </c>
      <c r="Z196" s="292">
        <f t="shared" si="10"/>
        <v>0</v>
      </c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ht="22.5" customHeight="1" x14ac:dyDescent="0.25">
      <c r="A197" s="294">
        <v>109</v>
      </c>
      <c r="B197" s="295" t="s">
        <v>535</v>
      </c>
      <c r="C197" s="288" t="s">
        <v>2970</v>
      </c>
      <c r="D197" s="297"/>
      <c r="E197" s="291">
        <v>1518</v>
      </c>
      <c r="F197" s="243" t="str">
        <f t="shared" si="170"/>
        <v>820</v>
      </c>
      <c r="G197" s="243" t="str">
        <f t="shared" si="171"/>
        <v>820х500</v>
      </c>
      <c r="H197" s="243" t="str">
        <f t="shared" si="172"/>
        <v>500</v>
      </c>
      <c r="I197" s="243" t="str">
        <f t="shared" si="173"/>
        <v>515</v>
      </c>
      <c r="J197" s="243"/>
      <c r="K197" s="242">
        <v>716</v>
      </c>
      <c r="L197" s="242">
        <v>496</v>
      </c>
      <c r="M197" s="243" t="str">
        <f t="shared" si="5"/>
        <v>716х496</v>
      </c>
      <c r="N197" s="242">
        <v>1</v>
      </c>
      <c r="O197" s="242">
        <v>0</v>
      </c>
      <c r="P197" s="242">
        <v>0</v>
      </c>
      <c r="Q197" s="243" t="str">
        <f t="shared" si="85"/>
        <v>0х0</v>
      </c>
      <c r="R197" s="242">
        <v>0</v>
      </c>
      <c r="S197" s="242">
        <v>2</v>
      </c>
      <c r="T197" s="242">
        <v>1</v>
      </c>
      <c r="U197" s="243">
        <f t="shared" ref="U197:V197" si="402">IF(K197&gt;0,K197-40,0)</f>
        <v>676</v>
      </c>
      <c r="V197" s="243">
        <f t="shared" si="402"/>
        <v>456</v>
      </c>
      <c r="W197" s="292">
        <f t="shared" si="8"/>
        <v>0.30825599999999997</v>
      </c>
      <c r="X197" s="243">
        <f t="shared" ref="X197:Y197" si="403">IF(O197&gt;0,O197-40,0)</f>
        <v>0</v>
      </c>
      <c r="Y197" s="243">
        <f t="shared" si="403"/>
        <v>0</v>
      </c>
      <c r="Z197" s="292">
        <f t="shared" si="10"/>
        <v>0</v>
      </c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ht="22.5" customHeight="1" x14ac:dyDescent="0.25">
      <c r="A198" s="294">
        <v>110</v>
      </c>
      <c r="B198" s="295" t="s">
        <v>536</v>
      </c>
      <c r="C198" s="288" t="s">
        <v>2970</v>
      </c>
      <c r="D198" s="297"/>
      <c r="E198" s="291">
        <v>1518</v>
      </c>
      <c r="F198" s="243" t="str">
        <f t="shared" si="170"/>
        <v>820</v>
      </c>
      <c r="G198" s="243" t="str">
        <f t="shared" si="171"/>
        <v>820х500</v>
      </c>
      <c r="H198" s="243" t="str">
        <f t="shared" si="172"/>
        <v>500</v>
      </c>
      <c r="I198" s="243" t="str">
        <f t="shared" si="173"/>
        <v>515</v>
      </c>
      <c r="J198" s="243"/>
      <c r="K198" s="242">
        <v>716</v>
      </c>
      <c r="L198" s="242">
        <v>246</v>
      </c>
      <c r="M198" s="243" t="str">
        <f t="shared" si="5"/>
        <v>716х246</v>
      </c>
      <c r="N198" s="242">
        <v>2</v>
      </c>
      <c r="O198" s="242">
        <v>0</v>
      </c>
      <c r="P198" s="242">
        <v>0</v>
      </c>
      <c r="Q198" s="243" t="str">
        <f t="shared" si="85"/>
        <v>0х0</v>
      </c>
      <c r="R198" s="242">
        <v>0</v>
      </c>
      <c r="S198" s="242">
        <v>4</v>
      </c>
      <c r="T198" s="242">
        <v>2</v>
      </c>
      <c r="U198" s="243">
        <f t="shared" ref="U198:V198" si="404">IF(K198&gt;0,K198-40,0)</f>
        <v>676</v>
      </c>
      <c r="V198" s="243">
        <f t="shared" si="404"/>
        <v>206</v>
      </c>
      <c r="W198" s="292">
        <f t="shared" si="8"/>
        <v>0.13925599999999999</v>
      </c>
      <c r="X198" s="243">
        <f t="shared" ref="X198:Y198" si="405">IF(O198&gt;0,O198-40,0)</f>
        <v>0</v>
      </c>
      <c r="Y198" s="243">
        <f t="shared" si="405"/>
        <v>0</v>
      </c>
      <c r="Z198" s="292">
        <f t="shared" si="10"/>
        <v>0</v>
      </c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1:40" ht="22.5" customHeight="1" x14ac:dyDescent="0.25">
      <c r="A199" s="294">
        <v>111</v>
      </c>
      <c r="B199" s="295" t="s">
        <v>537</v>
      </c>
      <c r="C199" s="288" t="s">
        <v>2971</v>
      </c>
      <c r="D199" s="297"/>
      <c r="E199" s="291">
        <v>1597.7333333333333</v>
      </c>
      <c r="F199" s="243" t="str">
        <f t="shared" si="170"/>
        <v>820</v>
      </c>
      <c r="G199" s="243" t="str">
        <f t="shared" si="171"/>
        <v>820х600</v>
      </c>
      <c r="H199" s="243" t="str">
        <f t="shared" si="172"/>
        <v>600</v>
      </c>
      <c r="I199" s="243" t="str">
        <f t="shared" si="173"/>
        <v>515</v>
      </c>
      <c r="J199" s="243"/>
      <c r="K199" s="242">
        <v>716</v>
      </c>
      <c r="L199" s="242">
        <v>596</v>
      </c>
      <c r="M199" s="243" t="str">
        <f t="shared" si="5"/>
        <v>716х596</v>
      </c>
      <c r="N199" s="242">
        <v>1</v>
      </c>
      <c r="O199" s="242">
        <v>0</v>
      </c>
      <c r="P199" s="242">
        <v>0</v>
      </c>
      <c r="Q199" s="243" t="str">
        <f t="shared" si="85"/>
        <v>0х0</v>
      </c>
      <c r="R199" s="242">
        <v>0</v>
      </c>
      <c r="S199" s="242">
        <v>2</v>
      </c>
      <c r="T199" s="242">
        <v>1</v>
      </c>
      <c r="U199" s="243">
        <f t="shared" ref="U199:V199" si="406">IF(K199&gt;0,K199-40,0)</f>
        <v>676</v>
      </c>
      <c r="V199" s="243">
        <f t="shared" si="406"/>
        <v>556</v>
      </c>
      <c r="W199" s="292">
        <f t="shared" si="8"/>
        <v>0.37585600000000002</v>
      </c>
      <c r="X199" s="243">
        <f t="shared" ref="X199:Y199" si="407">IF(O199&gt;0,O199-40,0)</f>
        <v>0</v>
      </c>
      <c r="Y199" s="243">
        <f t="shared" si="407"/>
        <v>0</v>
      </c>
      <c r="Z199" s="292">
        <f t="shared" si="10"/>
        <v>0</v>
      </c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ht="22.5" customHeight="1" x14ac:dyDescent="0.25">
      <c r="A200" s="294">
        <v>112</v>
      </c>
      <c r="B200" s="295" t="s">
        <v>538</v>
      </c>
      <c r="C200" s="288" t="s">
        <v>2971</v>
      </c>
      <c r="D200" s="297"/>
      <c r="E200" s="291">
        <v>1597.7333333333333</v>
      </c>
      <c r="F200" s="243" t="str">
        <f t="shared" si="170"/>
        <v>820</v>
      </c>
      <c r="G200" s="243" t="str">
        <f t="shared" si="171"/>
        <v>820х600</v>
      </c>
      <c r="H200" s="243" t="str">
        <f t="shared" si="172"/>
        <v>600</v>
      </c>
      <c r="I200" s="243" t="str">
        <f t="shared" si="173"/>
        <v>515</v>
      </c>
      <c r="J200" s="243"/>
      <c r="K200" s="242">
        <v>716</v>
      </c>
      <c r="L200" s="242">
        <v>296</v>
      </c>
      <c r="M200" s="243" t="str">
        <f t="shared" si="5"/>
        <v>716х296</v>
      </c>
      <c r="N200" s="242">
        <v>2</v>
      </c>
      <c r="O200" s="242">
        <v>0</v>
      </c>
      <c r="P200" s="242">
        <v>0</v>
      </c>
      <c r="Q200" s="243" t="str">
        <f t="shared" si="85"/>
        <v>0х0</v>
      </c>
      <c r="R200" s="242">
        <v>0</v>
      </c>
      <c r="S200" s="242">
        <v>4</v>
      </c>
      <c r="T200" s="242">
        <v>2</v>
      </c>
      <c r="U200" s="243">
        <f t="shared" ref="U200:V200" si="408">IF(K200&gt;0,K200-40,0)</f>
        <v>676</v>
      </c>
      <c r="V200" s="243">
        <f t="shared" si="408"/>
        <v>256</v>
      </c>
      <c r="W200" s="292">
        <f t="shared" si="8"/>
        <v>0.17305599999999999</v>
      </c>
      <c r="X200" s="243">
        <f t="shared" ref="X200:Y200" si="409">IF(O200&gt;0,O200-40,0)</f>
        <v>0</v>
      </c>
      <c r="Y200" s="243">
        <f t="shared" si="409"/>
        <v>0</v>
      </c>
      <c r="Z200" s="292">
        <f t="shared" si="10"/>
        <v>0</v>
      </c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ht="22.5" customHeight="1" x14ac:dyDescent="0.25">
      <c r="A201" s="294">
        <v>113</v>
      </c>
      <c r="B201" s="295" t="s">
        <v>539</v>
      </c>
      <c r="C201" s="288" t="s">
        <v>2972</v>
      </c>
      <c r="D201" s="297"/>
      <c r="E201" s="291">
        <v>1679</v>
      </c>
      <c r="F201" s="243" t="str">
        <f t="shared" si="170"/>
        <v>820</v>
      </c>
      <c r="G201" s="243" t="str">
        <f t="shared" si="171"/>
        <v>820х700</v>
      </c>
      <c r="H201" s="243" t="str">
        <f t="shared" si="172"/>
        <v>700</v>
      </c>
      <c r="I201" s="243" t="str">
        <f t="shared" si="173"/>
        <v>515</v>
      </c>
      <c r="J201" s="243"/>
      <c r="K201" s="242">
        <v>716</v>
      </c>
      <c r="L201" s="242">
        <v>346</v>
      </c>
      <c r="M201" s="243" t="str">
        <f t="shared" si="5"/>
        <v>716х346</v>
      </c>
      <c r="N201" s="242">
        <v>2</v>
      </c>
      <c r="O201" s="242">
        <v>0</v>
      </c>
      <c r="P201" s="242">
        <v>0</v>
      </c>
      <c r="Q201" s="243" t="str">
        <f t="shared" si="85"/>
        <v>0х0</v>
      </c>
      <c r="R201" s="242">
        <v>0</v>
      </c>
      <c r="S201" s="242">
        <v>4</v>
      </c>
      <c r="T201" s="242">
        <v>2</v>
      </c>
      <c r="U201" s="243">
        <f t="shared" ref="U201:V201" si="410">IF(K201&gt;0,K201-40,0)</f>
        <v>676</v>
      </c>
      <c r="V201" s="243">
        <f t="shared" si="410"/>
        <v>306</v>
      </c>
      <c r="W201" s="292">
        <f t="shared" si="8"/>
        <v>0.20685600000000001</v>
      </c>
      <c r="X201" s="243">
        <f t="shared" ref="X201:Y201" si="411">IF(O201&gt;0,O201-40,0)</f>
        <v>0</v>
      </c>
      <c r="Y201" s="243">
        <f t="shared" si="411"/>
        <v>0</v>
      </c>
      <c r="Z201" s="292">
        <f t="shared" si="10"/>
        <v>0</v>
      </c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ht="22.5" customHeight="1" x14ac:dyDescent="0.25">
      <c r="A202" s="294">
        <v>114</v>
      </c>
      <c r="B202" s="295" t="s">
        <v>540</v>
      </c>
      <c r="C202" s="288" t="s">
        <v>2973</v>
      </c>
      <c r="D202" s="297"/>
      <c r="E202" s="291">
        <v>1838.4666666666665</v>
      </c>
      <c r="F202" s="243" t="str">
        <f t="shared" si="170"/>
        <v>820</v>
      </c>
      <c r="G202" s="243" t="str">
        <f t="shared" si="171"/>
        <v>820х800</v>
      </c>
      <c r="H202" s="243" t="str">
        <f t="shared" si="172"/>
        <v>800</v>
      </c>
      <c r="I202" s="243" t="str">
        <f t="shared" si="173"/>
        <v>515</v>
      </c>
      <c r="J202" s="243"/>
      <c r="K202" s="242">
        <v>716</v>
      </c>
      <c r="L202" s="242">
        <v>396</v>
      </c>
      <c r="M202" s="243" t="str">
        <f t="shared" si="5"/>
        <v>716х396</v>
      </c>
      <c r="N202" s="242">
        <v>2</v>
      </c>
      <c r="O202" s="242">
        <v>0</v>
      </c>
      <c r="P202" s="242">
        <v>0</v>
      </c>
      <c r="Q202" s="243" t="str">
        <f t="shared" si="85"/>
        <v>0х0</v>
      </c>
      <c r="R202" s="242">
        <v>0</v>
      </c>
      <c r="S202" s="242">
        <v>4</v>
      </c>
      <c r="T202" s="242">
        <v>2</v>
      </c>
      <c r="U202" s="243">
        <f t="shared" ref="U202:V202" si="412">IF(K202&gt;0,K202-40,0)</f>
        <v>676</v>
      </c>
      <c r="V202" s="243">
        <f t="shared" si="412"/>
        <v>356</v>
      </c>
      <c r="W202" s="292">
        <f t="shared" si="8"/>
        <v>0.24065600000000001</v>
      </c>
      <c r="X202" s="243">
        <f t="shared" ref="X202:Y202" si="413">IF(O202&gt;0,O202-40,0)</f>
        <v>0</v>
      </c>
      <c r="Y202" s="243">
        <f t="shared" si="413"/>
        <v>0</v>
      </c>
      <c r="Z202" s="292">
        <f t="shared" si="10"/>
        <v>0</v>
      </c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ht="22.5" customHeight="1" x14ac:dyDescent="0.25">
      <c r="A203" s="294">
        <v>115</v>
      </c>
      <c r="B203" s="295" t="s">
        <v>541</v>
      </c>
      <c r="C203" s="288" t="s">
        <v>2974</v>
      </c>
      <c r="D203" s="297"/>
      <c r="E203" s="291">
        <v>1919.7333333333333</v>
      </c>
      <c r="F203" s="243" t="str">
        <f t="shared" si="170"/>
        <v>820</v>
      </c>
      <c r="G203" s="243" t="str">
        <f t="shared" si="171"/>
        <v>820х900</v>
      </c>
      <c r="H203" s="243" t="str">
        <f t="shared" si="172"/>
        <v>900</v>
      </c>
      <c r="I203" s="243" t="str">
        <f t="shared" si="173"/>
        <v>515</v>
      </c>
      <c r="J203" s="243"/>
      <c r="K203" s="242">
        <v>716</v>
      </c>
      <c r="L203" s="242">
        <v>446</v>
      </c>
      <c r="M203" s="243" t="str">
        <f t="shared" si="5"/>
        <v>716х446</v>
      </c>
      <c r="N203" s="242">
        <v>2</v>
      </c>
      <c r="O203" s="242">
        <v>0</v>
      </c>
      <c r="P203" s="242">
        <v>0</v>
      </c>
      <c r="Q203" s="243" t="str">
        <f t="shared" si="85"/>
        <v>0х0</v>
      </c>
      <c r="R203" s="242">
        <v>0</v>
      </c>
      <c r="S203" s="242">
        <v>4</v>
      </c>
      <c r="T203" s="242">
        <v>2</v>
      </c>
      <c r="U203" s="243">
        <f t="shared" ref="U203:V203" si="414">IF(K203&gt;0,K203-40,0)</f>
        <v>676</v>
      </c>
      <c r="V203" s="243">
        <f t="shared" si="414"/>
        <v>406</v>
      </c>
      <c r="W203" s="292">
        <f t="shared" si="8"/>
        <v>0.27445599999999998</v>
      </c>
      <c r="X203" s="243">
        <f t="shared" ref="X203:Y203" si="415">IF(O203&gt;0,O203-40,0)</f>
        <v>0</v>
      </c>
      <c r="Y203" s="243">
        <f t="shared" si="415"/>
        <v>0</v>
      </c>
      <c r="Z203" s="292">
        <f t="shared" si="10"/>
        <v>0</v>
      </c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ht="22.5" customHeight="1" x14ac:dyDescent="0.25">
      <c r="A204" s="294">
        <v>116</v>
      </c>
      <c r="B204" s="295" t="s">
        <v>542</v>
      </c>
      <c r="C204" s="288" t="s">
        <v>2971</v>
      </c>
      <c r="D204" s="297"/>
      <c r="E204" s="291">
        <v>2598.9999999999995</v>
      </c>
      <c r="F204" s="243" t="str">
        <f t="shared" si="170"/>
        <v>820</v>
      </c>
      <c r="G204" s="243" t="str">
        <f t="shared" si="171"/>
        <v>820х600</v>
      </c>
      <c r="H204" s="243" t="str">
        <f t="shared" si="172"/>
        <v>600</v>
      </c>
      <c r="I204" s="243" t="str">
        <f t="shared" si="173"/>
        <v>515</v>
      </c>
      <c r="J204" s="243"/>
      <c r="K204" s="242">
        <v>116</v>
      </c>
      <c r="L204" s="242">
        <v>596</v>
      </c>
      <c r="M204" s="243" t="str">
        <f t="shared" si="5"/>
        <v>116х596</v>
      </c>
      <c r="N204" s="242">
        <v>1</v>
      </c>
      <c r="O204" s="242">
        <v>0</v>
      </c>
      <c r="P204" s="242">
        <v>0</v>
      </c>
      <c r="Q204" s="243" t="str">
        <f t="shared" si="85"/>
        <v>0х0</v>
      </c>
      <c r="R204" s="242">
        <v>0</v>
      </c>
      <c r="S204" s="242">
        <v>0</v>
      </c>
      <c r="T204" s="242">
        <v>1</v>
      </c>
      <c r="U204" s="243">
        <f t="shared" ref="U204:V204" si="416">IF(K204&gt;0,K204-40,0)</f>
        <v>76</v>
      </c>
      <c r="V204" s="243">
        <f t="shared" si="416"/>
        <v>556</v>
      </c>
      <c r="W204" s="292">
        <f t="shared" si="8"/>
        <v>4.2256000000000002E-2</v>
      </c>
      <c r="X204" s="243">
        <f t="shared" ref="X204:Y204" si="417">IF(O204&gt;0,O204-40,0)</f>
        <v>0</v>
      </c>
      <c r="Y204" s="243">
        <f t="shared" si="417"/>
        <v>0</v>
      </c>
      <c r="Z204" s="292">
        <f t="shared" si="10"/>
        <v>0</v>
      </c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ht="55.5" customHeight="1" x14ac:dyDescent="0.25">
      <c r="A205" s="294">
        <v>117</v>
      </c>
      <c r="B205" s="295" t="s">
        <v>543</v>
      </c>
      <c r="C205" s="288" t="s">
        <v>2861</v>
      </c>
      <c r="D205" s="297"/>
      <c r="E205" s="291">
        <v>2500.8666666666663</v>
      </c>
      <c r="F205" s="243" t="str">
        <f t="shared" si="170"/>
        <v>820</v>
      </c>
      <c r="G205" s="243" t="str">
        <f t="shared" ref="G205:G206" si="418">LEFT(C205,8)</f>
        <v>820*1000</v>
      </c>
      <c r="H205" s="243" t="str">
        <f t="shared" ref="H205:H206" si="419">RIGHT(G205,4)</f>
        <v>1000</v>
      </c>
      <c r="I205" s="243" t="str">
        <f t="shared" si="173"/>
        <v>464</v>
      </c>
      <c r="J205" s="243"/>
      <c r="K205" s="294">
        <v>716</v>
      </c>
      <c r="L205" s="294">
        <v>446</v>
      </c>
      <c r="M205" s="243" t="str">
        <f t="shared" si="5"/>
        <v>716х446</v>
      </c>
      <c r="N205" s="294">
        <v>2</v>
      </c>
      <c r="O205" s="294">
        <v>716</v>
      </c>
      <c r="P205" s="294">
        <v>100</v>
      </c>
      <c r="Q205" s="243" t="str">
        <f t="shared" si="85"/>
        <v>716х100</v>
      </c>
      <c r="R205" s="294">
        <v>2</v>
      </c>
      <c r="S205" s="294">
        <v>2</v>
      </c>
      <c r="T205" s="294">
        <v>1</v>
      </c>
      <c r="U205" s="243">
        <f t="shared" ref="U205:V205" si="420">IF(K205&gt;0,K205-40,0)</f>
        <v>676</v>
      </c>
      <c r="V205" s="243">
        <f t="shared" si="420"/>
        <v>406</v>
      </c>
      <c r="W205" s="292">
        <f t="shared" si="8"/>
        <v>0.27445599999999998</v>
      </c>
      <c r="X205" s="243">
        <f t="shared" ref="X205:Y205" si="421">IF(O205&gt;0,O205-40,0)</f>
        <v>676</v>
      </c>
      <c r="Y205" s="243">
        <f t="shared" si="421"/>
        <v>60</v>
      </c>
      <c r="Z205" s="292">
        <f t="shared" si="10"/>
        <v>4.0559999999999999E-2</v>
      </c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ht="55.5" customHeight="1" x14ac:dyDescent="0.25">
      <c r="A206" s="294">
        <v>118</v>
      </c>
      <c r="B206" s="295" t="s">
        <v>544</v>
      </c>
      <c r="C206" s="288" t="s">
        <v>2861</v>
      </c>
      <c r="D206" s="297"/>
      <c r="E206" s="291">
        <v>2500.8666666666663</v>
      </c>
      <c r="F206" s="243" t="str">
        <f t="shared" si="170"/>
        <v>820</v>
      </c>
      <c r="G206" s="243" t="str">
        <f t="shared" si="418"/>
        <v>820*1000</v>
      </c>
      <c r="H206" s="243" t="str">
        <f t="shared" si="419"/>
        <v>1000</v>
      </c>
      <c r="I206" s="243" t="str">
        <f t="shared" si="173"/>
        <v>464</v>
      </c>
      <c r="J206" s="243"/>
      <c r="K206" s="294">
        <v>716</v>
      </c>
      <c r="L206" s="294">
        <v>446</v>
      </c>
      <c r="M206" s="243" t="str">
        <f t="shared" si="5"/>
        <v>716х446</v>
      </c>
      <c r="N206" s="294">
        <v>2</v>
      </c>
      <c r="O206" s="294">
        <v>716</v>
      </c>
      <c r="P206" s="294">
        <v>100</v>
      </c>
      <c r="Q206" s="243" t="str">
        <f t="shared" si="85"/>
        <v>716х100</v>
      </c>
      <c r="R206" s="294">
        <v>2</v>
      </c>
      <c r="S206" s="294">
        <v>2</v>
      </c>
      <c r="T206" s="294">
        <v>1</v>
      </c>
      <c r="U206" s="243">
        <f t="shared" ref="U206:V206" si="422">IF(K206&gt;0,K206-40,0)</f>
        <v>676</v>
      </c>
      <c r="V206" s="243">
        <f t="shared" si="422"/>
        <v>406</v>
      </c>
      <c r="W206" s="292">
        <f t="shared" si="8"/>
        <v>0.27445599999999998</v>
      </c>
      <c r="X206" s="243">
        <f t="shared" ref="X206:Y206" si="423">IF(O206&gt;0,O206-40,0)</f>
        <v>676</v>
      </c>
      <c r="Y206" s="243">
        <f t="shared" si="423"/>
        <v>60</v>
      </c>
      <c r="Z206" s="292">
        <f t="shared" si="10"/>
        <v>4.0559999999999999E-2</v>
      </c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ht="46.5" customHeight="1" x14ac:dyDescent="0.25">
      <c r="A207" s="294">
        <v>119</v>
      </c>
      <c r="B207" s="295" t="s">
        <v>545</v>
      </c>
      <c r="C207" s="288" t="s">
        <v>2975</v>
      </c>
      <c r="D207" s="297"/>
      <c r="E207" s="291">
        <v>1784.8</v>
      </c>
      <c r="F207" s="243" t="str">
        <f t="shared" si="170"/>
        <v>820</v>
      </c>
      <c r="G207" s="243" t="str">
        <f t="shared" ref="G207:G208" si="424">LEFT(C207,7)</f>
        <v>820х300</v>
      </c>
      <c r="H207" s="243" t="str">
        <f t="shared" ref="H207:H323" si="425">RIGHT(G207,3)</f>
        <v>300</v>
      </c>
      <c r="I207" s="243" t="str">
        <f t="shared" si="173"/>
        <v>300</v>
      </c>
      <c r="J207" s="243"/>
      <c r="K207" s="298">
        <v>716</v>
      </c>
      <c r="L207" s="298">
        <v>300</v>
      </c>
      <c r="M207" s="243" t="str">
        <f t="shared" si="5"/>
        <v>716х300</v>
      </c>
      <c r="N207" s="298">
        <v>1</v>
      </c>
      <c r="O207" s="298">
        <v>716</v>
      </c>
      <c r="P207" s="298">
        <v>259</v>
      </c>
      <c r="Q207" s="243" t="str">
        <f t="shared" si="85"/>
        <v>716х259</v>
      </c>
      <c r="R207" s="298">
        <v>1</v>
      </c>
      <c r="S207" s="298">
        <v>2</v>
      </c>
      <c r="T207" s="298">
        <v>1</v>
      </c>
      <c r="U207" s="243">
        <f t="shared" ref="U207:V207" si="426">IF(K207&gt;0,K207-40,0)</f>
        <v>676</v>
      </c>
      <c r="V207" s="243">
        <f t="shared" si="426"/>
        <v>260</v>
      </c>
      <c r="W207" s="292">
        <f t="shared" si="8"/>
        <v>0.17576</v>
      </c>
      <c r="X207" s="243">
        <f t="shared" ref="X207:Y207" si="427">IF(O207&gt;0,O207-40,0)</f>
        <v>676</v>
      </c>
      <c r="Y207" s="243">
        <f t="shared" si="427"/>
        <v>219</v>
      </c>
      <c r="Z207" s="292">
        <f t="shared" si="10"/>
        <v>0.14804400000000001</v>
      </c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ht="46.5" customHeight="1" x14ac:dyDescent="0.25">
      <c r="A208" s="294">
        <v>120</v>
      </c>
      <c r="B208" s="295" t="s">
        <v>546</v>
      </c>
      <c r="C208" s="288" t="s">
        <v>2975</v>
      </c>
      <c r="D208" s="297"/>
      <c r="E208" s="291">
        <v>1784.8</v>
      </c>
      <c r="F208" s="243" t="str">
        <f t="shared" si="170"/>
        <v>820</v>
      </c>
      <c r="G208" s="243" t="str">
        <f t="shared" si="424"/>
        <v>820х300</v>
      </c>
      <c r="H208" s="243" t="str">
        <f t="shared" si="425"/>
        <v>300</v>
      </c>
      <c r="I208" s="243" t="str">
        <f t="shared" si="173"/>
        <v>300</v>
      </c>
      <c r="J208" s="243"/>
      <c r="K208" s="298">
        <v>716</v>
      </c>
      <c r="L208" s="298">
        <v>300</v>
      </c>
      <c r="M208" s="243" t="str">
        <f t="shared" si="5"/>
        <v>716х300</v>
      </c>
      <c r="N208" s="298">
        <v>1</v>
      </c>
      <c r="O208" s="298">
        <v>716</v>
      </c>
      <c r="P208" s="298">
        <v>259</v>
      </c>
      <c r="Q208" s="243" t="str">
        <f t="shared" si="85"/>
        <v>716х259</v>
      </c>
      <c r="R208" s="298">
        <v>1</v>
      </c>
      <c r="S208" s="298">
        <v>2</v>
      </c>
      <c r="T208" s="298">
        <v>1</v>
      </c>
      <c r="U208" s="243">
        <f t="shared" ref="U208:V208" si="428">IF(K208&gt;0,K208-40,0)</f>
        <v>676</v>
      </c>
      <c r="V208" s="243">
        <f t="shared" si="428"/>
        <v>260</v>
      </c>
      <c r="W208" s="292">
        <f t="shared" si="8"/>
        <v>0.17576</v>
      </c>
      <c r="X208" s="243">
        <f t="shared" ref="X208:Y208" si="429">IF(O208&gt;0,O208-40,0)</f>
        <v>676</v>
      </c>
      <c r="Y208" s="243">
        <f t="shared" si="429"/>
        <v>219</v>
      </c>
      <c r="Z208" s="292">
        <f t="shared" si="10"/>
        <v>0.14804400000000001</v>
      </c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ht="46.5" customHeight="1" x14ac:dyDescent="0.25">
      <c r="A209" s="294">
        <v>121</v>
      </c>
      <c r="B209" s="295" t="s">
        <v>547</v>
      </c>
      <c r="C209" s="288" t="s">
        <v>2863</v>
      </c>
      <c r="D209" s="297"/>
      <c r="E209" s="291">
        <v>5964.666666666667</v>
      </c>
      <c r="F209" s="243" t="str">
        <f t="shared" ref="F209:F216" si="430">LEFT(C209,4)</f>
        <v>2180</v>
      </c>
      <c r="G209" s="243" t="str">
        <f t="shared" ref="G209:G216" si="431">LEFT(C209,8)</f>
        <v>2180*600</v>
      </c>
      <c r="H209" s="243" t="str">
        <f t="shared" si="425"/>
        <v>600</v>
      </c>
      <c r="I209" s="243" t="str">
        <f t="shared" si="173"/>
        <v>550</v>
      </c>
      <c r="J209" s="243"/>
      <c r="K209" s="242">
        <v>734</v>
      </c>
      <c r="L209" s="242">
        <v>596</v>
      </c>
      <c r="M209" s="243" t="str">
        <f t="shared" si="5"/>
        <v>734х596</v>
      </c>
      <c r="N209" s="242">
        <v>1</v>
      </c>
      <c r="O209" s="242">
        <v>356</v>
      </c>
      <c r="P209" s="242">
        <v>596</v>
      </c>
      <c r="Q209" s="243" t="str">
        <f t="shared" si="85"/>
        <v>356х596</v>
      </c>
      <c r="R209" s="242">
        <v>1</v>
      </c>
      <c r="S209" s="242">
        <v>2</v>
      </c>
      <c r="T209" s="242">
        <v>2</v>
      </c>
      <c r="U209" s="243">
        <f t="shared" ref="U209:V209" si="432">IF(K209&gt;0,K209-40,0)</f>
        <v>694</v>
      </c>
      <c r="V209" s="243">
        <f t="shared" si="432"/>
        <v>556</v>
      </c>
      <c r="W209" s="292">
        <f t="shared" si="8"/>
        <v>0.38586399999999998</v>
      </c>
      <c r="X209" s="243">
        <f t="shared" ref="X209:Y209" si="433">IF(O209&gt;0,O209-40,0)</f>
        <v>316</v>
      </c>
      <c r="Y209" s="243">
        <f t="shared" si="433"/>
        <v>556</v>
      </c>
      <c r="Z209" s="292">
        <f t="shared" si="10"/>
        <v>0.17569599999999999</v>
      </c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ht="46.5" customHeight="1" x14ac:dyDescent="0.25">
      <c r="A210" s="294">
        <v>122</v>
      </c>
      <c r="B210" s="295" t="s">
        <v>548</v>
      </c>
      <c r="C210" s="288" t="s">
        <v>2863</v>
      </c>
      <c r="D210" s="297"/>
      <c r="E210" s="291">
        <v>6555</v>
      </c>
      <c r="F210" s="243" t="str">
        <f t="shared" si="430"/>
        <v>2180</v>
      </c>
      <c r="G210" s="243" t="str">
        <f t="shared" si="431"/>
        <v>2180*600</v>
      </c>
      <c r="H210" s="243" t="str">
        <f t="shared" si="425"/>
        <v>600</v>
      </c>
      <c r="I210" s="243" t="str">
        <f t="shared" si="173"/>
        <v>550</v>
      </c>
      <c r="J210" s="243"/>
      <c r="K210" s="242">
        <v>734</v>
      </c>
      <c r="L210" s="242">
        <v>596</v>
      </c>
      <c r="M210" s="243" t="str">
        <f t="shared" si="5"/>
        <v>734х596</v>
      </c>
      <c r="N210" s="242">
        <v>1</v>
      </c>
      <c r="O210" s="242">
        <v>356</v>
      </c>
      <c r="P210" s="242">
        <v>596</v>
      </c>
      <c r="Q210" s="243" t="str">
        <f t="shared" si="85"/>
        <v>356х596</v>
      </c>
      <c r="R210" s="242">
        <v>1</v>
      </c>
      <c r="S210" s="242">
        <v>2</v>
      </c>
      <c r="T210" s="242">
        <v>2</v>
      </c>
      <c r="U210" s="243">
        <f t="shared" ref="U210:V210" si="434">IF(K210&gt;0,K210-40,0)</f>
        <v>694</v>
      </c>
      <c r="V210" s="243">
        <f t="shared" si="434"/>
        <v>556</v>
      </c>
      <c r="W210" s="292">
        <f t="shared" si="8"/>
        <v>0.38586399999999998</v>
      </c>
      <c r="X210" s="243">
        <f t="shared" ref="X210:Y210" si="435">IF(O210&gt;0,O210-40,0)</f>
        <v>316</v>
      </c>
      <c r="Y210" s="243">
        <f t="shared" si="435"/>
        <v>556</v>
      </c>
      <c r="Z210" s="292">
        <f t="shared" si="10"/>
        <v>0.17569599999999999</v>
      </c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ht="46.5" customHeight="1" x14ac:dyDescent="0.25">
      <c r="A211" s="294">
        <v>123</v>
      </c>
      <c r="B211" s="295" t="s">
        <v>549</v>
      </c>
      <c r="C211" s="288" t="s">
        <v>2864</v>
      </c>
      <c r="D211" s="297"/>
      <c r="E211" s="291">
        <v>6660.7999999999993</v>
      </c>
      <c r="F211" s="243" t="str">
        <f t="shared" si="430"/>
        <v>2360</v>
      </c>
      <c r="G211" s="243" t="str">
        <f t="shared" si="431"/>
        <v>2360*600</v>
      </c>
      <c r="H211" s="243" t="str">
        <f t="shared" si="425"/>
        <v>600</v>
      </c>
      <c r="I211" s="243" t="str">
        <f t="shared" si="173"/>
        <v>550</v>
      </c>
      <c r="J211" s="243"/>
      <c r="K211" s="242">
        <v>756</v>
      </c>
      <c r="L211" s="242">
        <v>596</v>
      </c>
      <c r="M211" s="243" t="str">
        <f t="shared" si="5"/>
        <v>756х596</v>
      </c>
      <c r="N211" s="242">
        <v>1</v>
      </c>
      <c r="O211" s="242">
        <v>356</v>
      </c>
      <c r="P211" s="242">
        <v>596</v>
      </c>
      <c r="Q211" s="243" t="str">
        <f t="shared" si="85"/>
        <v>356х596</v>
      </c>
      <c r="R211" s="242">
        <v>2</v>
      </c>
      <c r="S211" s="242">
        <v>2</v>
      </c>
      <c r="T211" s="242">
        <v>3</v>
      </c>
      <c r="U211" s="243">
        <f t="shared" ref="U211:V211" si="436">IF(K211&gt;0,K211-40,0)</f>
        <v>716</v>
      </c>
      <c r="V211" s="243">
        <f t="shared" si="436"/>
        <v>556</v>
      </c>
      <c r="W211" s="292">
        <f t="shared" si="8"/>
        <v>0.39809600000000001</v>
      </c>
      <c r="X211" s="243">
        <f t="shared" ref="X211:Y211" si="437">IF(O211&gt;0,O211-40,0)</f>
        <v>316</v>
      </c>
      <c r="Y211" s="243">
        <f t="shared" si="437"/>
        <v>556</v>
      </c>
      <c r="Z211" s="292">
        <f t="shared" si="10"/>
        <v>0.17569599999999999</v>
      </c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ht="46.5" customHeight="1" x14ac:dyDescent="0.25">
      <c r="A212" s="294">
        <v>124</v>
      </c>
      <c r="B212" s="295" t="s">
        <v>550</v>
      </c>
      <c r="C212" s="288" t="s">
        <v>2863</v>
      </c>
      <c r="D212" s="297"/>
      <c r="E212" s="291">
        <v>7839.9333333333334</v>
      </c>
      <c r="F212" s="243" t="str">
        <f t="shared" si="430"/>
        <v>2180</v>
      </c>
      <c r="G212" s="243" t="str">
        <f t="shared" si="431"/>
        <v>2180*600</v>
      </c>
      <c r="H212" s="243" t="str">
        <f t="shared" si="425"/>
        <v>600</v>
      </c>
      <c r="I212" s="243" t="str">
        <f t="shared" si="173"/>
        <v>550</v>
      </c>
      <c r="J212" s="243"/>
      <c r="K212" s="242">
        <v>756</v>
      </c>
      <c r="L212" s="242">
        <v>596</v>
      </c>
      <c r="M212" s="243" t="str">
        <f t="shared" si="5"/>
        <v>756х596</v>
      </c>
      <c r="N212" s="242">
        <v>1</v>
      </c>
      <c r="O212" s="242">
        <v>356</v>
      </c>
      <c r="P212" s="242">
        <v>596</v>
      </c>
      <c r="Q212" s="243" t="str">
        <f t="shared" si="85"/>
        <v>356х596</v>
      </c>
      <c r="R212" s="242">
        <v>2</v>
      </c>
      <c r="S212" s="242">
        <v>2</v>
      </c>
      <c r="T212" s="242">
        <v>3</v>
      </c>
      <c r="U212" s="243">
        <f t="shared" ref="U212:V212" si="438">IF(K212&gt;0,K212-40,0)</f>
        <v>716</v>
      </c>
      <c r="V212" s="243">
        <f t="shared" si="438"/>
        <v>556</v>
      </c>
      <c r="W212" s="292">
        <f t="shared" si="8"/>
        <v>0.39809600000000001</v>
      </c>
      <c r="X212" s="243">
        <f t="shared" ref="X212:Y212" si="439">IF(O212&gt;0,O212-40,0)</f>
        <v>316</v>
      </c>
      <c r="Y212" s="243">
        <f t="shared" si="439"/>
        <v>556</v>
      </c>
      <c r="Z212" s="292">
        <f t="shared" si="10"/>
        <v>0.17569599999999999</v>
      </c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ht="46.5" customHeight="1" x14ac:dyDescent="0.25">
      <c r="A213" s="294">
        <v>125</v>
      </c>
      <c r="B213" s="295" t="s">
        <v>551</v>
      </c>
      <c r="C213" s="288" t="s">
        <v>2864</v>
      </c>
      <c r="D213" s="297"/>
      <c r="E213" s="291">
        <v>6194.666666666667</v>
      </c>
      <c r="F213" s="243" t="str">
        <f t="shared" si="430"/>
        <v>2360</v>
      </c>
      <c r="G213" s="243" t="str">
        <f t="shared" si="431"/>
        <v>2360*600</v>
      </c>
      <c r="H213" s="243" t="str">
        <f t="shared" si="425"/>
        <v>600</v>
      </c>
      <c r="I213" s="243" t="str">
        <f t="shared" si="173"/>
        <v>550</v>
      </c>
      <c r="J213" s="243"/>
      <c r="K213" s="242">
        <v>916</v>
      </c>
      <c r="L213" s="242">
        <v>596</v>
      </c>
      <c r="M213" s="243" t="str">
        <f t="shared" si="5"/>
        <v>916х596</v>
      </c>
      <c r="N213" s="242">
        <v>1</v>
      </c>
      <c r="O213" s="242">
        <v>356</v>
      </c>
      <c r="P213" s="242">
        <v>596</v>
      </c>
      <c r="Q213" s="243" t="str">
        <f t="shared" si="85"/>
        <v>356х596</v>
      </c>
      <c r="R213" s="242">
        <v>1</v>
      </c>
      <c r="S213" s="242">
        <v>2</v>
      </c>
      <c r="T213" s="242">
        <v>2</v>
      </c>
      <c r="U213" s="243">
        <f t="shared" ref="U213:V213" si="440">IF(K213&gt;0,K213-40,0)</f>
        <v>876</v>
      </c>
      <c r="V213" s="243">
        <f t="shared" si="440"/>
        <v>556</v>
      </c>
      <c r="W213" s="292">
        <f t="shared" si="8"/>
        <v>0.48705599999999999</v>
      </c>
      <c r="X213" s="243">
        <f t="shared" ref="X213:Y213" si="441">IF(O213&gt;0,O213-40,0)</f>
        <v>316</v>
      </c>
      <c r="Y213" s="243">
        <f t="shared" si="441"/>
        <v>556</v>
      </c>
      <c r="Z213" s="292">
        <f t="shared" si="10"/>
        <v>0.17569599999999999</v>
      </c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1:40" ht="46.5" customHeight="1" x14ac:dyDescent="0.25">
      <c r="A214" s="294">
        <v>126</v>
      </c>
      <c r="B214" s="295" t="s">
        <v>552</v>
      </c>
      <c r="C214" s="288" t="s">
        <v>2864</v>
      </c>
      <c r="D214" s="297"/>
      <c r="E214" s="291">
        <v>6783.4666666666662</v>
      </c>
      <c r="F214" s="243" t="str">
        <f t="shared" si="430"/>
        <v>2360</v>
      </c>
      <c r="G214" s="243" t="str">
        <f t="shared" si="431"/>
        <v>2360*600</v>
      </c>
      <c r="H214" s="243" t="str">
        <f t="shared" si="425"/>
        <v>600</v>
      </c>
      <c r="I214" s="243" t="str">
        <f t="shared" si="173"/>
        <v>550</v>
      </c>
      <c r="J214" s="243"/>
      <c r="K214" s="242">
        <v>916</v>
      </c>
      <c r="L214" s="242">
        <v>596</v>
      </c>
      <c r="M214" s="243" t="str">
        <f t="shared" si="5"/>
        <v>916х596</v>
      </c>
      <c r="N214" s="242">
        <v>1</v>
      </c>
      <c r="O214" s="242">
        <v>356</v>
      </c>
      <c r="P214" s="242">
        <v>596</v>
      </c>
      <c r="Q214" s="243" t="str">
        <f t="shared" si="85"/>
        <v>356х596</v>
      </c>
      <c r="R214" s="242">
        <v>1</v>
      </c>
      <c r="S214" s="242">
        <v>2</v>
      </c>
      <c r="T214" s="242">
        <v>2</v>
      </c>
      <c r="U214" s="243">
        <f t="shared" ref="U214:V214" si="442">IF(K214&gt;0,K214-40,0)</f>
        <v>876</v>
      </c>
      <c r="V214" s="243">
        <f t="shared" si="442"/>
        <v>556</v>
      </c>
      <c r="W214" s="292">
        <f t="shared" si="8"/>
        <v>0.48705599999999999</v>
      </c>
      <c r="X214" s="243">
        <f t="shared" ref="X214:Y214" si="443">IF(O214&gt;0,O214-40,0)</f>
        <v>316</v>
      </c>
      <c r="Y214" s="243">
        <f t="shared" si="443"/>
        <v>556</v>
      </c>
      <c r="Z214" s="292">
        <f t="shared" si="10"/>
        <v>0.17569599999999999</v>
      </c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ht="46.5" customHeight="1" x14ac:dyDescent="0.25">
      <c r="A215" s="294">
        <v>127</v>
      </c>
      <c r="B215" s="295" t="s">
        <v>553</v>
      </c>
      <c r="C215" s="288" t="s">
        <v>2864</v>
      </c>
      <c r="D215" s="297"/>
      <c r="E215" s="291">
        <v>6901.5333333333328</v>
      </c>
      <c r="F215" s="243" t="str">
        <f t="shared" si="430"/>
        <v>2360</v>
      </c>
      <c r="G215" s="243" t="str">
        <f t="shared" si="431"/>
        <v>2360*600</v>
      </c>
      <c r="H215" s="243" t="str">
        <f t="shared" si="425"/>
        <v>600</v>
      </c>
      <c r="I215" s="243" t="str">
        <f t="shared" si="173"/>
        <v>550</v>
      </c>
      <c r="J215" s="243"/>
      <c r="K215" s="242">
        <v>934</v>
      </c>
      <c r="L215" s="242">
        <v>596</v>
      </c>
      <c r="M215" s="243" t="str">
        <f t="shared" si="5"/>
        <v>934х596</v>
      </c>
      <c r="N215" s="242">
        <v>1</v>
      </c>
      <c r="O215" s="242">
        <v>356</v>
      </c>
      <c r="P215" s="242">
        <v>596</v>
      </c>
      <c r="Q215" s="243" t="str">
        <f t="shared" si="85"/>
        <v>356х596</v>
      </c>
      <c r="R215" s="242">
        <v>2</v>
      </c>
      <c r="S215" s="242">
        <v>2</v>
      </c>
      <c r="T215" s="242">
        <v>3</v>
      </c>
      <c r="U215" s="243">
        <f t="shared" ref="U215:V215" si="444">IF(K215&gt;0,K215-40,0)</f>
        <v>894</v>
      </c>
      <c r="V215" s="243">
        <f t="shared" si="444"/>
        <v>556</v>
      </c>
      <c r="W215" s="292">
        <f t="shared" si="8"/>
        <v>0.49706400000000001</v>
      </c>
      <c r="X215" s="243">
        <f t="shared" ref="X215:Y215" si="445">IF(O215&gt;0,O215-40,0)</f>
        <v>316</v>
      </c>
      <c r="Y215" s="243">
        <f t="shared" si="445"/>
        <v>556</v>
      </c>
      <c r="Z215" s="292">
        <f t="shared" si="10"/>
        <v>0.17569599999999999</v>
      </c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ht="46.5" customHeight="1" x14ac:dyDescent="0.25">
      <c r="A216" s="294">
        <v>128</v>
      </c>
      <c r="B216" s="295" t="s">
        <v>554</v>
      </c>
      <c r="C216" s="288" t="s">
        <v>2864</v>
      </c>
      <c r="D216" s="297"/>
      <c r="E216" s="291">
        <v>8092.9333333333334</v>
      </c>
      <c r="F216" s="243" t="str">
        <f t="shared" si="430"/>
        <v>2360</v>
      </c>
      <c r="G216" s="243" t="str">
        <f t="shared" si="431"/>
        <v>2360*600</v>
      </c>
      <c r="H216" s="243" t="str">
        <f t="shared" si="425"/>
        <v>600</v>
      </c>
      <c r="I216" s="243" t="str">
        <f t="shared" si="173"/>
        <v>550</v>
      </c>
      <c r="J216" s="243"/>
      <c r="K216" s="242">
        <v>934</v>
      </c>
      <c r="L216" s="242">
        <v>596</v>
      </c>
      <c r="M216" s="243" t="str">
        <f t="shared" si="5"/>
        <v>934х596</v>
      </c>
      <c r="N216" s="242">
        <v>1</v>
      </c>
      <c r="O216" s="242">
        <v>356</v>
      </c>
      <c r="P216" s="242">
        <v>596</v>
      </c>
      <c r="Q216" s="243" t="str">
        <f t="shared" si="85"/>
        <v>356х596</v>
      </c>
      <c r="R216" s="242">
        <v>2</v>
      </c>
      <c r="S216" s="242">
        <v>2</v>
      </c>
      <c r="T216" s="242">
        <v>3</v>
      </c>
      <c r="U216" s="243">
        <f t="shared" ref="U216:V216" si="446">IF(K216&gt;0,K216-40,0)</f>
        <v>894</v>
      </c>
      <c r="V216" s="243">
        <f t="shared" si="446"/>
        <v>556</v>
      </c>
      <c r="W216" s="292">
        <f t="shared" si="8"/>
        <v>0.49706400000000001</v>
      </c>
      <c r="X216" s="243">
        <f t="shared" ref="X216:Y216" si="447">IF(O216&gt;0,O216-40,0)</f>
        <v>316</v>
      </c>
      <c r="Y216" s="243">
        <f t="shared" si="447"/>
        <v>556</v>
      </c>
      <c r="Z216" s="292">
        <f t="shared" si="10"/>
        <v>0.17569599999999999</v>
      </c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ht="22.5" customHeight="1" x14ac:dyDescent="0.25">
      <c r="A217" s="299">
        <v>1</v>
      </c>
      <c r="B217" s="300" t="s">
        <v>555</v>
      </c>
      <c r="C217" s="288" t="s">
        <v>2941</v>
      </c>
      <c r="D217" s="301"/>
      <c r="E217" s="302">
        <v>1119.7166666666665</v>
      </c>
      <c r="F217" s="243" t="str">
        <f t="shared" ref="F217:F323" si="448">LEFT(C217,3)</f>
        <v>720</v>
      </c>
      <c r="G217" s="243" t="str">
        <f t="shared" ref="G217:G323" si="449">LEFT(C217,7)</f>
        <v>720х150</v>
      </c>
      <c r="H217" s="243" t="str">
        <f t="shared" si="425"/>
        <v>150</v>
      </c>
      <c r="I217" s="243" t="str">
        <f t="shared" si="173"/>
        <v>300</v>
      </c>
      <c r="J217" s="289" t="str">
        <f t="shared" ref="J217:J323" si="450">C217</f>
        <v>720х150х300</v>
      </c>
      <c r="K217" s="243">
        <v>0</v>
      </c>
      <c r="L217" s="243">
        <v>0</v>
      </c>
      <c r="M217" s="243" t="str">
        <f t="shared" si="5"/>
        <v>0х0</v>
      </c>
      <c r="N217" s="243">
        <v>0</v>
      </c>
      <c r="O217" s="243">
        <v>0</v>
      </c>
      <c r="P217" s="243">
        <v>0</v>
      </c>
      <c r="Q217" s="243" t="str">
        <f t="shared" si="85"/>
        <v>0х0</v>
      </c>
      <c r="R217" s="243">
        <v>0</v>
      </c>
      <c r="S217" s="243">
        <v>0</v>
      </c>
      <c r="T217" s="243">
        <v>0</v>
      </c>
      <c r="U217" s="243">
        <f t="shared" ref="U217:V217" si="451">IF(K217&gt;0,K217-40,0)</f>
        <v>0</v>
      </c>
      <c r="V217" s="243">
        <f t="shared" si="451"/>
        <v>0</v>
      </c>
      <c r="W217" s="292">
        <f t="shared" si="8"/>
        <v>0</v>
      </c>
      <c r="X217" s="243">
        <f t="shared" ref="X217:Y217" si="452">IF(O217&gt;0,O217-40,0)</f>
        <v>0</v>
      </c>
      <c r="Y217" s="243">
        <f t="shared" si="452"/>
        <v>0</v>
      </c>
      <c r="Z217" s="292">
        <f t="shared" si="10"/>
        <v>0</v>
      </c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ht="22.5" customHeight="1" x14ac:dyDescent="0.25">
      <c r="A218" s="299">
        <v>2</v>
      </c>
      <c r="B218" s="300" t="s">
        <v>556</v>
      </c>
      <c r="C218" s="288" t="s">
        <v>2941</v>
      </c>
      <c r="D218" s="301"/>
      <c r="E218" s="302">
        <v>1119.7166666666665</v>
      </c>
      <c r="F218" s="243" t="str">
        <f t="shared" si="448"/>
        <v>720</v>
      </c>
      <c r="G218" s="243" t="str">
        <f t="shared" si="449"/>
        <v>720х150</v>
      </c>
      <c r="H218" s="243" t="str">
        <f t="shared" si="425"/>
        <v>150</v>
      </c>
      <c r="I218" s="243" t="str">
        <f t="shared" si="173"/>
        <v>300</v>
      </c>
      <c r="J218" s="289" t="str">
        <f t="shared" si="450"/>
        <v>720х150х300</v>
      </c>
      <c r="K218" s="243">
        <v>716</v>
      </c>
      <c r="L218" s="243">
        <v>146</v>
      </c>
      <c r="M218" s="243" t="str">
        <f t="shared" si="5"/>
        <v>716х146</v>
      </c>
      <c r="N218" s="243">
        <v>1</v>
      </c>
      <c r="O218" s="243">
        <v>0</v>
      </c>
      <c r="P218" s="243">
        <v>0</v>
      </c>
      <c r="Q218" s="243" t="str">
        <f t="shared" si="85"/>
        <v>0х0</v>
      </c>
      <c r="R218" s="243">
        <v>0</v>
      </c>
      <c r="S218" s="243">
        <v>2</v>
      </c>
      <c r="T218" s="243">
        <v>1</v>
      </c>
      <c r="U218" s="243">
        <f t="shared" ref="U218:V218" si="453">IF(K218&gt;0,K218-40,0)</f>
        <v>676</v>
      </c>
      <c r="V218" s="243">
        <f t="shared" si="453"/>
        <v>106</v>
      </c>
      <c r="W218" s="292">
        <f t="shared" si="8"/>
        <v>7.1655999999999997E-2</v>
      </c>
      <c r="X218" s="243">
        <f t="shared" ref="X218:Y218" si="454">IF(O218&gt;0,O218-40,0)</f>
        <v>0</v>
      </c>
      <c r="Y218" s="243">
        <f t="shared" si="454"/>
        <v>0</v>
      </c>
      <c r="Z218" s="292">
        <f t="shared" si="10"/>
        <v>0</v>
      </c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ht="22.5" customHeight="1" x14ac:dyDescent="0.25">
      <c r="A219" s="299">
        <v>3</v>
      </c>
      <c r="B219" s="300" t="s">
        <v>557</v>
      </c>
      <c r="C219" s="288" t="s">
        <v>2942</v>
      </c>
      <c r="D219" s="301"/>
      <c r="E219" s="302">
        <v>1232.5699999999997</v>
      </c>
      <c r="F219" s="243" t="str">
        <f t="shared" si="448"/>
        <v>720</v>
      </c>
      <c r="G219" s="243" t="str">
        <f t="shared" si="449"/>
        <v>720х200</v>
      </c>
      <c r="H219" s="243" t="str">
        <f t="shared" si="425"/>
        <v>200</v>
      </c>
      <c r="I219" s="243" t="str">
        <f t="shared" si="173"/>
        <v>300</v>
      </c>
      <c r="J219" s="289" t="str">
        <f t="shared" si="450"/>
        <v>720х200х300</v>
      </c>
      <c r="K219" s="243">
        <v>0</v>
      </c>
      <c r="L219" s="243">
        <v>0</v>
      </c>
      <c r="M219" s="243" t="str">
        <f t="shared" si="5"/>
        <v>0х0</v>
      </c>
      <c r="N219" s="243">
        <v>0</v>
      </c>
      <c r="O219" s="243">
        <v>0</v>
      </c>
      <c r="P219" s="243">
        <v>0</v>
      </c>
      <c r="Q219" s="243" t="str">
        <f t="shared" si="85"/>
        <v>0х0</v>
      </c>
      <c r="R219" s="243">
        <v>0</v>
      </c>
      <c r="S219" s="243">
        <v>0</v>
      </c>
      <c r="T219" s="243">
        <v>0</v>
      </c>
      <c r="U219" s="243">
        <f t="shared" ref="U219:V219" si="455">IF(K219&gt;0,K219-40,0)</f>
        <v>0</v>
      </c>
      <c r="V219" s="243">
        <f t="shared" si="455"/>
        <v>0</v>
      </c>
      <c r="W219" s="292">
        <f t="shared" si="8"/>
        <v>0</v>
      </c>
      <c r="X219" s="243">
        <f t="shared" ref="X219:Y219" si="456">IF(O219&gt;0,O219-40,0)</f>
        <v>0</v>
      </c>
      <c r="Y219" s="243">
        <f t="shared" si="456"/>
        <v>0</v>
      </c>
      <c r="Z219" s="292">
        <f t="shared" si="10"/>
        <v>0</v>
      </c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ht="22.5" customHeight="1" x14ac:dyDescent="0.25">
      <c r="A220" s="299">
        <v>4</v>
      </c>
      <c r="B220" s="300" t="s">
        <v>559</v>
      </c>
      <c r="C220" s="288" t="s">
        <v>2942</v>
      </c>
      <c r="D220" s="301"/>
      <c r="E220" s="302">
        <v>1232.5699999999997</v>
      </c>
      <c r="F220" s="243" t="str">
        <f t="shared" si="448"/>
        <v>720</v>
      </c>
      <c r="G220" s="243" t="str">
        <f t="shared" si="449"/>
        <v>720х200</v>
      </c>
      <c r="H220" s="243" t="str">
        <f t="shared" si="425"/>
        <v>200</v>
      </c>
      <c r="I220" s="243" t="str">
        <f t="shared" si="173"/>
        <v>300</v>
      </c>
      <c r="J220" s="289" t="str">
        <f t="shared" si="450"/>
        <v>720х200х300</v>
      </c>
      <c r="K220" s="243">
        <v>716</v>
      </c>
      <c r="L220" s="243">
        <v>196</v>
      </c>
      <c r="M220" s="243" t="str">
        <f t="shared" si="5"/>
        <v>716х196</v>
      </c>
      <c r="N220" s="243">
        <v>1</v>
      </c>
      <c r="O220" s="243">
        <v>0</v>
      </c>
      <c r="P220" s="243">
        <v>0</v>
      </c>
      <c r="Q220" s="243" t="str">
        <f t="shared" si="85"/>
        <v>0х0</v>
      </c>
      <c r="R220" s="243">
        <v>0</v>
      </c>
      <c r="S220" s="243">
        <v>2</v>
      </c>
      <c r="T220" s="243">
        <v>1</v>
      </c>
      <c r="U220" s="243">
        <f t="shared" ref="U220:V220" si="457">IF(K220&gt;0,K220-40,0)</f>
        <v>676</v>
      </c>
      <c r="V220" s="243">
        <f t="shared" si="457"/>
        <v>156</v>
      </c>
      <c r="W220" s="292">
        <f t="shared" si="8"/>
        <v>0.10545599999999999</v>
      </c>
      <c r="X220" s="243">
        <f t="shared" ref="X220:Y220" si="458">IF(O220&gt;0,O220-40,0)</f>
        <v>0</v>
      </c>
      <c r="Y220" s="243">
        <f t="shared" si="458"/>
        <v>0</v>
      </c>
      <c r="Z220" s="292">
        <f t="shared" si="10"/>
        <v>0</v>
      </c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ht="22.5" customHeight="1" x14ac:dyDescent="0.25">
      <c r="A221" s="299">
        <v>5</v>
      </c>
      <c r="B221" s="300" t="s">
        <v>560</v>
      </c>
      <c r="C221" s="288" t="s">
        <v>2943</v>
      </c>
      <c r="D221" s="301"/>
      <c r="E221" s="302">
        <v>1303.1033333333332</v>
      </c>
      <c r="F221" s="243" t="str">
        <f t="shared" si="448"/>
        <v>720</v>
      </c>
      <c r="G221" s="243" t="str">
        <f t="shared" si="449"/>
        <v>720х250</v>
      </c>
      <c r="H221" s="243" t="str">
        <f t="shared" si="425"/>
        <v>250</v>
      </c>
      <c r="I221" s="243" t="str">
        <f t="shared" si="173"/>
        <v>300</v>
      </c>
      <c r="J221" s="289" t="str">
        <f t="shared" si="450"/>
        <v>720х250х300</v>
      </c>
      <c r="K221" s="243">
        <v>0</v>
      </c>
      <c r="L221" s="243">
        <v>0</v>
      </c>
      <c r="M221" s="243" t="str">
        <f t="shared" si="5"/>
        <v>0х0</v>
      </c>
      <c r="N221" s="243">
        <v>0</v>
      </c>
      <c r="O221" s="243">
        <v>0</v>
      </c>
      <c r="P221" s="243">
        <v>0</v>
      </c>
      <c r="Q221" s="243" t="str">
        <f t="shared" si="85"/>
        <v>0х0</v>
      </c>
      <c r="R221" s="243">
        <v>0</v>
      </c>
      <c r="S221" s="243">
        <v>0</v>
      </c>
      <c r="T221" s="243">
        <v>0</v>
      </c>
      <c r="U221" s="243">
        <f t="shared" ref="U221:V221" si="459">IF(K221&gt;0,K221-40,0)</f>
        <v>0</v>
      </c>
      <c r="V221" s="243">
        <f t="shared" si="459"/>
        <v>0</v>
      </c>
      <c r="W221" s="292">
        <f t="shared" si="8"/>
        <v>0</v>
      </c>
      <c r="X221" s="243">
        <f t="shared" ref="X221:Y221" si="460">IF(O221&gt;0,O221-40,0)</f>
        <v>0</v>
      </c>
      <c r="Y221" s="243">
        <f t="shared" si="460"/>
        <v>0</v>
      </c>
      <c r="Z221" s="292">
        <f t="shared" si="10"/>
        <v>0</v>
      </c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ht="22.5" customHeight="1" x14ac:dyDescent="0.25">
      <c r="A222" s="299">
        <v>6</v>
      </c>
      <c r="B222" s="300" t="s">
        <v>561</v>
      </c>
      <c r="C222" s="288" t="s">
        <v>2943</v>
      </c>
      <c r="D222" s="301"/>
      <c r="E222" s="302">
        <v>1303.1033333333332</v>
      </c>
      <c r="F222" s="243" t="str">
        <f t="shared" si="448"/>
        <v>720</v>
      </c>
      <c r="G222" s="243" t="str">
        <f t="shared" si="449"/>
        <v>720х250</v>
      </c>
      <c r="H222" s="243" t="str">
        <f t="shared" si="425"/>
        <v>250</v>
      </c>
      <c r="I222" s="243" t="str">
        <f t="shared" si="173"/>
        <v>300</v>
      </c>
      <c r="J222" s="289" t="str">
        <f t="shared" si="450"/>
        <v>720х250х300</v>
      </c>
      <c r="K222" s="243">
        <v>716</v>
      </c>
      <c r="L222" s="243">
        <v>246</v>
      </c>
      <c r="M222" s="243" t="str">
        <f t="shared" si="5"/>
        <v>716х246</v>
      </c>
      <c r="N222" s="243">
        <v>1</v>
      </c>
      <c r="O222" s="243">
        <v>0</v>
      </c>
      <c r="P222" s="243">
        <v>0</v>
      </c>
      <c r="Q222" s="243" t="str">
        <f t="shared" si="85"/>
        <v>0х0</v>
      </c>
      <c r="R222" s="243">
        <v>0</v>
      </c>
      <c r="S222" s="243">
        <v>2</v>
      </c>
      <c r="T222" s="243">
        <v>1</v>
      </c>
      <c r="U222" s="243">
        <f t="shared" ref="U222:V222" si="461">IF(K222&gt;0,K222-40,0)</f>
        <v>676</v>
      </c>
      <c r="V222" s="243">
        <f t="shared" si="461"/>
        <v>206</v>
      </c>
      <c r="W222" s="292">
        <f t="shared" si="8"/>
        <v>0.13925599999999999</v>
      </c>
      <c r="X222" s="243">
        <f t="shared" ref="X222:Y222" si="462">IF(O222&gt;0,O222-40,0)</f>
        <v>0</v>
      </c>
      <c r="Y222" s="243">
        <f t="shared" si="462"/>
        <v>0</v>
      </c>
      <c r="Z222" s="292">
        <f t="shared" si="10"/>
        <v>0</v>
      </c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ht="22.5" customHeight="1" x14ac:dyDescent="0.25">
      <c r="A223" s="299">
        <v>7</v>
      </c>
      <c r="B223" s="300" t="s">
        <v>562</v>
      </c>
      <c r="C223" s="288" t="s">
        <v>2944</v>
      </c>
      <c r="D223" s="301"/>
      <c r="E223" s="302">
        <v>1423.01</v>
      </c>
      <c r="F223" s="243" t="str">
        <f t="shared" si="448"/>
        <v>720</v>
      </c>
      <c r="G223" s="243" t="str">
        <f t="shared" si="449"/>
        <v>720х300</v>
      </c>
      <c r="H223" s="243" t="str">
        <f t="shared" si="425"/>
        <v>300</v>
      </c>
      <c r="I223" s="243" t="str">
        <f t="shared" si="173"/>
        <v>300</v>
      </c>
      <c r="J223" s="289" t="str">
        <f t="shared" si="450"/>
        <v>720х300х300</v>
      </c>
      <c r="K223" s="243">
        <v>0</v>
      </c>
      <c r="L223" s="243">
        <v>0</v>
      </c>
      <c r="M223" s="243" t="str">
        <f t="shared" si="5"/>
        <v>0х0</v>
      </c>
      <c r="N223" s="243">
        <v>0</v>
      </c>
      <c r="O223" s="243">
        <v>0</v>
      </c>
      <c r="P223" s="243">
        <v>0</v>
      </c>
      <c r="Q223" s="243" t="str">
        <f t="shared" si="85"/>
        <v>0х0</v>
      </c>
      <c r="R223" s="243">
        <v>0</v>
      </c>
      <c r="S223" s="243">
        <v>0</v>
      </c>
      <c r="T223" s="243">
        <v>0</v>
      </c>
      <c r="U223" s="243">
        <f t="shared" ref="U223:V223" si="463">IF(K223&gt;0,K223-40,0)</f>
        <v>0</v>
      </c>
      <c r="V223" s="243">
        <f t="shared" si="463"/>
        <v>0</v>
      </c>
      <c r="W223" s="292">
        <f t="shared" si="8"/>
        <v>0</v>
      </c>
      <c r="X223" s="243">
        <f t="shared" ref="X223:Y223" si="464">IF(O223&gt;0,O223-40,0)</f>
        <v>0</v>
      </c>
      <c r="Y223" s="243">
        <f t="shared" si="464"/>
        <v>0</v>
      </c>
      <c r="Z223" s="292">
        <f t="shared" si="10"/>
        <v>0</v>
      </c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ht="22.5" customHeight="1" x14ac:dyDescent="0.25">
      <c r="A224" s="299">
        <v>8</v>
      </c>
      <c r="B224" s="300" t="s">
        <v>564</v>
      </c>
      <c r="C224" s="288" t="s">
        <v>2944</v>
      </c>
      <c r="D224" s="301"/>
      <c r="E224" s="302">
        <v>1423.01</v>
      </c>
      <c r="F224" s="243" t="str">
        <f t="shared" si="448"/>
        <v>720</v>
      </c>
      <c r="G224" s="243" t="str">
        <f t="shared" si="449"/>
        <v>720х300</v>
      </c>
      <c r="H224" s="243" t="str">
        <f t="shared" si="425"/>
        <v>300</v>
      </c>
      <c r="I224" s="243" t="str">
        <f t="shared" si="173"/>
        <v>300</v>
      </c>
      <c r="J224" s="289" t="str">
        <f t="shared" si="450"/>
        <v>720х300х300</v>
      </c>
      <c r="K224" s="243">
        <v>716</v>
      </c>
      <c r="L224" s="243">
        <v>296</v>
      </c>
      <c r="M224" s="243" t="str">
        <f t="shared" si="5"/>
        <v>716х296</v>
      </c>
      <c r="N224" s="243">
        <v>1</v>
      </c>
      <c r="O224" s="243">
        <v>0</v>
      </c>
      <c r="P224" s="243">
        <v>0</v>
      </c>
      <c r="Q224" s="243" t="str">
        <f t="shared" si="85"/>
        <v>0х0</v>
      </c>
      <c r="R224" s="243">
        <v>0</v>
      </c>
      <c r="S224" s="243">
        <v>2</v>
      </c>
      <c r="T224" s="243">
        <v>1</v>
      </c>
      <c r="U224" s="243">
        <f t="shared" ref="U224:V224" si="465">IF(K224&gt;0,K224-40,0)</f>
        <v>676</v>
      </c>
      <c r="V224" s="243">
        <f t="shared" si="465"/>
        <v>256</v>
      </c>
      <c r="W224" s="292">
        <f t="shared" si="8"/>
        <v>0.17305599999999999</v>
      </c>
      <c r="X224" s="243">
        <f t="shared" ref="X224:Y224" si="466">IF(O224&gt;0,O224-40,0)</f>
        <v>0</v>
      </c>
      <c r="Y224" s="243">
        <f t="shared" si="466"/>
        <v>0</v>
      </c>
      <c r="Z224" s="292">
        <f t="shared" si="10"/>
        <v>0</v>
      </c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ht="22.5" customHeight="1" x14ac:dyDescent="0.25">
      <c r="A225" s="299">
        <v>9</v>
      </c>
      <c r="B225" s="300" t="s">
        <v>565</v>
      </c>
      <c r="C225" s="288" t="s">
        <v>2945</v>
      </c>
      <c r="D225" s="301"/>
      <c r="E225" s="302">
        <v>1564.0766666666666</v>
      </c>
      <c r="F225" s="243" t="str">
        <f t="shared" si="448"/>
        <v>720</v>
      </c>
      <c r="G225" s="243" t="str">
        <f t="shared" si="449"/>
        <v>720х400</v>
      </c>
      <c r="H225" s="243" t="str">
        <f t="shared" si="425"/>
        <v>400</v>
      </c>
      <c r="I225" s="243" t="str">
        <f t="shared" si="173"/>
        <v>300</v>
      </c>
      <c r="J225" s="289" t="str">
        <f t="shared" si="450"/>
        <v>720х400х300</v>
      </c>
      <c r="K225" s="243">
        <v>0</v>
      </c>
      <c r="L225" s="243">
        <v>0</v>
      </c>
      <c r="M225" s="243" t="str">
        <f t="shared" si="5"/>
        <v>0х0</v>
      </c>
      <c r="N225" s="243">
        <v>0</v>
      </c>
      <c r="O225" s="243">
        <v>0</v>
      </c>
      <c r="P225" s="243">
        <v>0</v>
      </c>
      <c r="Q225" s="243" t="str">
        <f t="shared" si="85"/>
        <v>0х0</v>
      </c>
      <c r="R225" s="243">
        <v>0</v>
      </c>
      <c r="S225" s="243">
        <v>0</v>
      </c>
      <c r="T225" s="243">
        <v>0</v>
      </c>
      <c r="U225" s="243">
        <f t="shared" ref="U225:V225" si="467">IF(K225&gt;0,K225-40,0)</f>
        <v>0</v>
      </c>
      <c r="V225" s="243">
        <f t="shared" si="467"/>
        <v>0</v>
      </c>
      <c r="W225" s="292">
        <f t="shared" si="8"/>
        <v>0</v>
      </c>
      <c r="X225" s="243">
        <f t="shared" ref="X225:Y225" si="468">IF(O225&gt;0,O225-40,0)</f>
        <v>0</v>
      </c>
      <c r="Y225" s="243">
        <f t="shared" si="468"/>
        <v>0</v>
      </c>
      <c r="Z225" s="292">
        <f t="shared" si="10"/>
        <v>0</v>
      </c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ht="22.5" customHeight="1" x14ac:dyDescent="0.25">
      <c r="A226" s="299">
        <v>10</v>
      </c>
      <c r="B226" s="300" t="s">
        <v>566</v>
      </c>
      <c r="C226" s="288" t="s">
        <v>2945</v>
      </c>
      <c r="D226" s="301"/>
      <c r="E226" s="302">
        <v>1564.0766666666666</v>
      </c>
      <c r="F226" s="243" t="str">
        <f t="shared" si="448"/>
        <v>720</v>
      </c>
      <c r="G226" s="243" t="str">
        <f t="shared" si="449"/>
        <v>720х400</v>
      </c>
      <c r="H226" s="243" t="str">
        <f t="shared" si="425"/>
        <v>400</v>
      </c>
      <c r="I226" s="243" t="str">
        <f t="shared" si="173"/>
        <v>300</v>
      </c>
      <c r="J226" s="289" t="str">
        <f t="shared" si="450"/>
        <v>720х400х300</v>
      </c>
      <c r="K226" s="243">
        <v>716</v>
      </c>
      <c r="L226" s="243">
        <v>396</v>
      </c>
      <c r="M226" s="243" t="str">
        <f t="shared" si="5"/>
        <v>716х396</v>
      </c>
      <c r="N226" s="243">
        <v>1</v>
      </c>
      <c r="O226" s="243">
        <v>0</v>
      </c>
      <c r="P226" s="243">
        <v>0</v>
      </c>
      <c r="Q226" s="243" t="str">
        <f t="shared" si="85"/>
        <v>0х0</v>
      </c>
      <c r="R226" s="243">
        <v>0</v>
      </c>
      <c r="S226" s="243">
        <v>2</v>
      </c>
      <c r="T226" s="243">
        <v>1</v>
      </c>
      <c r="U226" s="243">
        <f t="shared" ref="U226:V226" si="469">IF(K226&gt;0,K226-40,0)</f>
        <v>676</v>
      </c>
      <c r="V226" s="243">
        <f t="shared" si="469"/>
        <v>356</v>
      </c>
      <c r="W226" s="292">
        <f t="shared" si="8"/>
        <v>0.24065600000000001</v>
      </c>
      <c r="X226" s="243">
        <f t="shared" ref="X226:Y226" si="470">IF(O226&gt;0,O226-40,0)</f>
        <v>0</v>
      </c>
      <c r="Y226" s="243">
        <f t="shared" si="470"/>
        <v>0</v>
      </c>
      <c r="Z226" s="292">
        <f t="shared" si="10"/>
        <v>0</v>
      </c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ht="22.5" customHeight="1" x14ac:dyDescent="0.25">
      <c r="A227" s="299">
        <v>11</v>
      </c>
      <c r="B227" s="300" t="s">
        <v>567</v>
      </c>
      <c r="C227" s="288" t="s">
        <v>2946</v>
      </c>
      <c r="D227" s="301"/>
      <c r="E227" s="302">
        <v>1650.4799999999996</v>
      </c>
      <c r="F227" s="243" t="str">
        <f t="shared" si="448"/>
        <v>720</v>
      </c>
      <c r="G227" s="243" t="str">
        <f t="shared" si="449"/>
        <v>720х450</v>
      </c>
      <c r="H227" s="243" t="str">
        <f t="shared" si="425"/>
        <v>450</v>
      </c>
      <c r="I227" s="243" t="str">
        <f t="shared" si="173"/>
        <v>300</v>
      </c>
      <c r="J227" s="289" t="str">
        <f t="shared" si="450"/>
        <v>720х450х300</v>
      </c>
      <c r="K227" s="243">
        <v>0</v>
      </c>
      <c r="L227" s="243">
        <v>0</v>
      </c>
      <c r="M227" s="243" t="str">
        <f t="shared" si="5"/>
        <v>0х0</v>
      </c>
      <c r="N227" s="243">
        <v>0</v>
      </c>
      <c r="O227" s="243">
        <v>0</v>
      </c>
      <c r="P227" s="243">
        <v>0</v>
      </c>
      <c r="Q227" s="243" t="str">
        <f t="shared" si="85"/>
        <v>0х0</v>
      </c>
      <c r="R227" s="243">
        <v>0</v>
      </c>
      <c r="S227" s="243">
        <v>0</v>
      </c>
      <c r="T227" s="243">
        <v>0</v>
      </c>
      <c r="U227" s="243">
        <f t="shared" ref="U227:V227" si="471">IF(K227&gt;0,K227-40,0)</f>
        <v>0</v>
      </c>
      <c r="V227" s="243">
        <f t="shared" si="471"/>
        <v>0</v>
      </c>
      <c r="W227" s="292">
        <f t="shared" si="8"/>
        <v>0</v>
      </c>
      <c r="X227" s="243">
        <f t="shared" ref="X227:Y227" si="472">IF(O227&gt;0,O227-40,0)</f>
        <v>0</v>
      </c>
      <c r="Y227" s="243">
        <f t="shared" si="472"/>
        <v>0</v>
      </c>
      <c r="Z227" s="292">
        <f t="shared" si="10"/>
        <v>0</v>
      </c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ht="22.5" customHeight="1" x14ac:dyDescent="0.25">
      <c r="A228" s="299">
        <v>12</v>
      </c>
      <c r="B228" s="300" t="s">
        <v>568</v>
      </c>
      <c r="C228" s="288" t="s">
        <v>2946</v>
      </c>
      <c r="D228" s="301"/>
      <c r="E228" s="302">
        <v>1650.4799999999996</v>
      </c>
      <c r="F228" s="243" t="str">
        <f t="shared" si="448"/>
        <v>720</v>
      </c>
      <c r="G228" s="243" t="str">
        <f t="shared" si="449"/>
        <v>720х450</v>
      </c>
      <c r="H228" s="243" t="str">
        <f t="shared" si="425"/>
        <v>450</v>
      </c>
      <c r="I228" s="243" t="str">
        <f t="shared" si="173"/>
        <v>300</v>
      </c>
      <c r="J228" s="289" t="str">
        <f t="shared" si="450"/>
        <v>720х450х300</v>
      </c>
      <c r="K228" s="243">
        <v>716</v>
      </c>
      <c r="L228" s="243">
        <v>446</v>
      </c>
      <c r="M228" s="243" t="str">
        <f t="shared" si="5"/>
        <v>716х446</v>
      </c>
      <c r="N228" s="243">
        <v>1</v>
      </c>
      <c r="O228" s="243">
        <v>0</v>
      </c>
      <c r="P228" s="243">
        <v>0</v>
      </c>
      <c r="Q228" s="243" t="str">
        <f t="shared" si="85"/>
        <v>0х0</v>
      </c>
      <c r="R228" s="243">
        <v>0</v>
      </c>
      <c r="S228" s="243">
        <v>2</v>
      </c>
      <c r="T228" s="243">
        <v>1</v>
      </c>
      <c r="U228" s="243">
        <f t="shared" ref="U228:V228" si="473">IF(K228&gt;0,K228-40,0)</f>
        <v>676</v>
      </c>
      <c r="V228" s="243">
        <f t="shared" si="473"/>
        <v>406</v>
      </c>
      <c r="W228" s="292">
        <f t="shared" si="8"/>
        <v>0.27445599999999998</v>
      </c>
      <c r="X228" s="243">
        <f t="shared" ref="X228:Y228" si="474">IF(O228&gt;0,O228-40,0)</f>
        <v>0</v>
      </c>
      <c r="Y228" s="243">
        <f t="shared" si="474"/>
        <v>0</v>
      </c>
      <c r="Z228" s="292">
        <f t="shared" si="10"/>
        <v>0</v>
      </c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ht="22.5" customHeight="1" x14ac:dyDescent="0.25">
      <c r="A229" s="299">
        <v>13</v>
      </c>
      <c r="B229" s="300" t="s">
        <v>569</v>
      </c>
      <c r="C229" s="288" t="s">
        <v>2947</v>
      </c>
      <c r="D229" s="301"/>
      <c r="E229" s="302">
        <v>1721.0133333333331</v>
      </c>
      <c r="F229" s="243" t="str">
        <f t="shared" si="448"/>
        <v>720</v>
      </c>
      <c r="G229" s="243" t="str">
        <f t="shared" si="449"/>
        <v>720х500</v>
      </c>
      <c r="H229" s="243" t="str">
        <f t="shared" si="425"/>
        <v>500</v>
      </c>
      <c r="I229" s="243" t="str">
        <f t="shared" si="173"/>
        <v>300</v>
      </c>
      <c r="J229" s="289" t="str">
        <f t="shared" si="450"/>
        <v>720х500х300</v>
      </c>
      <c r="K229" s="243">
        <v>0</v>
      </c>
      <c r="L229" s="243">
        <v>0</v>
      </c>
      <c r="M229" s="243" t="str">
        <f t="shared" si="5"/>
        <v>0х0</v>
      </c>
      <c r="N229" s="243">
        <v>0</v>
      </c>
      <c r="O229" s="243">
        <v>0</v>
      </c>
      <c r="P229" s="243">
        <v>0</v>
      </c>
      <c r="Q229" s="243" t="str">
        <f t="shared" si="85"/>
        <v>0х0</v>
      </c>
      <c r="R229" s="243">
        <v>0</v>
      </c>
      <c r="S229" s="243">
        <v>0</v>
      </c>
      <c r="T229" s="243">
        <v>0</v>
      </c>
      <c r="U229" s="243">
        <f t="shared" ref="U229:V229" si="475">IF(K229&gt;0,K229-40,0)</f>
        <v>0</v>
      </c>
      <c r="V229" s="243">
        <f t="shared" si="475"/>
        <v>0</v>
      </c>
      <c r="W229" s="292">
        <f t="shared" si="8"/>
        <v>0</v>
      </c>
      <c r="X229" s="243">
        <f t="shared" ref="X229:Y229" si="476">IF(O229&gt;0,O229-40,0)</f>
        <v>0</v>
      </c>
      <c r="Y229" s="243">
        <f t="shared" si="476"/>
        <v>0</v>
      </c>
      <c r="Z229" s="292">
        <f t="shared" si="10"/>
        <v>0</v>
      </c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ht="22.5" customHeight="1" x14ac:dyDescent="0.25">
      <c r="A230" s="299">
        <v>14</v>
      </c>
      <c r="B230" s="300" t="s">
        <v>570</v>
      </c>
      <c r="C230" s="288" t="s">
        <v>2947</v>
      </c>
      <c r="D230" s="301"/>
      <c r="E230" s="302">
        <v>1721.0133333333331</v>
      </c>
      <c r="F230" s="243" t="str">
        <f t="shared" si="448"/>
        <v>720</v>
      </c>
      <c r="G230" s="243" t="str">
        <f t="shared" si="449"/>
        <v>720х500</v>
      </c>
      <c r="H230" s="243" t="str">
        <f t="shared" si="425"/>
        <v>500</v>
      </c>
      <c r="I230" s="243" t="str">
        <f t="shared" si="173"/>
        <v>300</v>
      </c>
      <c r="J230" s="289" t="str">
        <f t="shared" si="450"/>
        <v>720х500х300</v>
      </c>
      <c r="K230" s="243">
        <v>716</v>
      </c>
      <c r="L230" s="243">
        <v>496</v>
      </c>
      <c r="M230" s="243" t="str">
        <f t="shared" si="5"/>
        <v>716х496</v>
      </c>
      <c r="N230" s="243">
        <v>1</v>
      </c>
      <c r="O230" s="243">
        <v>0</v>
      </c>
      <c r="P230" s="243">
        <v>0</v>
      </c>
      <c r="Q230" s="243" t="str">
        <f t="shared" si="85"/>
        <v>0х0</v>
      </c>
      <c r="R230" s="243">
        <v>0</v>
      </c>
      <c r="S230" s="243">
        <v>2</v>
      </c>
      <c r="T230" s="243">
        <v>1</v>
      </c>
      <c r="U230" s="243">
        <f t="shared" ref="U230:V230" si="477">IF(K230&gt;0,K230-40,0)</f>
        <v>676</v>
      </c>
      <c r="V230" s="243">
        <f t="shared" si="477"/>
        <v>456</v>
      </c>
      <c r="W230" s="292">
        <f t="shared" si="8"/>
        <v>0.30825599999999997</v>
      </c>
      <c r="X230" s="243">
        <f t="shared" ref="X230:Y230" si="478">IF(O230&gt;0,O230-40,0)</f>
        <v>0</v>
      </c>
      <c r="Y230" s="243">
        <f t="shared" si="478"/>
        <v>0</v>
      </c>
      <c r="Z230" s="292">
        <f t="shared" si="10"/>
        <v>0</v>
      </c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ht="22.5" customHeight="1" x14ac:dyDescent="0.25">
      <c r="A231" s="299">
        <v>15</v>
      </c>
      <c r="B231" s="300" t="s">
        <v>571</v>
      </c>
      <c r="C231" s="288" t="s">
        <v>2947</v>
      </c>
      <c r="D231" s="301"/>
      <c r="E231" s="302">
        <v>1721.0133333333331</v>
      </c>
      <c r="F231" s="243" t="str">
        <f t="shared" si="448"/>
        <v>720</v>
      </c>
      <c r="G231" s="243" t="str">
        <f t="shared" si="449"/>
        <v>720х500</v>
      </c>
      <c r="H231" s="243" t="str">
        <f t="shared" si="425"/>
        <v>500</v>
      </c>
      <c r="I231" s="243" t="str">
        <f t="shared" si="173"/>
        <v>300</v>
      </c>
      <c r="J231" s="289" t="str">
        <f t="shared" si="450"/>
        <v>720х500х300</v>
      </c>
      <c r="K231" s="243">
        <v>716</v>
      </c>
      <c r="L231" s="243">
        <v>246</v>
      </c>
      <c r="M231" s="243" t="str">
        <f t="shared" si="5"/>
        <v>716х246</v>
      </c>
      <c r="N231" s="243">
        <v>2</v>
      </c>
      <c r="O231" s="243">
        <v>0</v>
      </c>
      <c r="P231" s="243">
        <v>0</v>
      </c>
      <c r="Q231" s="243" t="str">
        <f t="shared" si="85"/>
        <v>0х0</v>
      </c>
      <c r="R231" s="243">
        <v>0</v>
      </c>
      <c r="S231" s="243">
        <v>4</v>
      </c>
      <c r="T231" s="243">
        <v>2</v>
      </c>
      <c r="U231" s="243">
        <f t="shared" ref="U231:V231" si="479">IF(K231&gt;0,K231-40,0)</f>
        <v>676</v>
      </c>
      <c r="V231" s="243">
        <f t="shared" si="479"/>
        <v>206</v>
      </c>
      <c r="W231" s="292">
        <f t="shared" si="8"/>
        <v>0.13925599999999999</v>
      </c>
      <c r="X231" s="243">
        <f t="shared" ref="X231:Y231" si="480">IF(O231&gt;0,O231-40,0)</f>
        <v>0</v>
      </c>
      <c r="Y231" s="243">
        <f t="shared" si="480"/>
        <v>0</v>
      </c>
      <c r="Z231" s="292">
        <f t="shared" si="10"/>
        <v>0</v>
      </c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ht="22.5" customHeight="1" x14ac:dyDescent="0.25">
      <c r="A232" s="299">
        <v>16</v>
      </c>
      <c r="B232" s="300" t="s">
        <v>572</v>
      </c>
      <c r="C232" s="288" t="s">
        <v>2948</v>
      </c>
      <c r="D232" s="301"/>
      <c r="E232" s="302">
        <v>1888.5299999999997</v>
      </c>
      <c r="F232" s="243" t="str">
        <f t="shared" si="448"/>
        <v>720</v>
      </c>
      <c r="G232" s="243" t="str">
        <f t="shared" si="449"/>
        <v>720х600</v>
      </c>
      <c r="H232" s="243" t="str">
        <f t="shared" si="425"/>
        <v>600</v>
      </c>
      <c r="I232" s="243" t="str">
        <f t="shared" si="173"/>
        <v>300</v>
      </c>
      <c r="J232" s="289" t="str">
        <f t="shared" si="450"/>
        <v>720х600х300</v>
      </c>
      <c r="K232" s="243">
        <v>0</v>
      </c>
      <c r="L232" s="243">
        <v>0</v>
      </c>
      <c r="M232" s="243" t="str">
        <f t="shared" si="5"/>
        <v>0х0</v>
      </c>
      <c r="N232" s="243">
        <v>0</v>
      </c>
      <c r="O232" s="243">
        <v>0</v>
      </c>
      <c r="P232" s="243">
        <v>0</v>
      </c>
      <c r="Q232" s="243" t="str">
        <f t="shared" si="85"/>
        <v>0х0</v>
      </c>
      <c r="R232" s="243">
        <v>0</v>
      </c>
      <c r="S232" s="243">
        <v>0</v>
      </c>
      <c r="T232" s="243">
        <v>0</v>
      </c>
      <c r="U232" s="243">
        <f t="shared" ref="U232:V232" si="481">IF(K232&gt;0,K232-40,0)</f>
        <v>0</v>
      </c>
      <c r="V232" s="243">
        <f t="shared" si="481"/>
        <v>0</v>
      </c>
      <c r="W232" s="292">
        <f t="shared" si="8"/>
        <v>0</v>
      </c>
      <c r="X232" s="243">
        <f t="shared" ref="X232:Y232" si="482">IF(O232&gt;0,O232-40,0)</f>
        <v>0</v>
      </c>
      <c r="Y232" s="243">
        <f t="shared" si="482"/>
        <v>0</v>
      </c>
      <c r="Z232" s="292">
        <f t="shared" si="10"/>
        <v>0</v>
      </c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ht="22.5" customHeight="1" x14ac:dyDescent="0.25">
      <c r="A233" s="299">
        <v>17</v>
      </c>
      <c r="B233" s="300" t="s">
        <v>573</v>
      </c>
      <c r="C233" s="288" t="s">
        <v>2948</v>
      </c>
      <c r="D233" s="301"/>
      <c r="E233" s="302">
        <v>1888.5299999999997</v>
      </c>
      <c r="F233" s="243" t="str">
        <f t="shared" si="448"/>
        <v>720</v>
      </c>
      <c r="G233" s="243" t="str">
        <f t="shared" si="449"/>
        <v>720х600</v>
      </c>
      <c r="H233" s="243" t="str">
        <f t="shared" si="425"/>
        <v>600</v>
      </c>
      <c r="I233" s="243" t="str">
        <f t="shared" si="173"/>
        <v>300</v>
      </c>
      <c r="J233" s="289" t="str">
        <f t="shared" si="450"/>
        <v>720х600х300</v>
      </c>
      <c r="K233" s="243">
        <v>716</v>
      </c>
      <c r="L233" s="243">
        <v>596</v>
      </c>
      <c r="M233" s="243" t="str">
        <f t="shared" si="5"/>
        <v>716х596</v>
      </c>
      <c r="N233" s="243">
        <v>1</v>
      </c>
      <c r="O233" s="243">
        <v>0</v>
      </c>
      <c r="P233" s="243">
        <v>0</v>
      </c>
      <c r="Q233" s="243" t="str">
        <f t="shared" si="85"/>
        <v>0х0</v>
      </c>
      <c r="R233" s="243">
        <v>0</v>
      </c>
      <c r="S233" s="243">
        <v>2</v>
      </c>
      <c r="T233" s="243">
        <v>1</v>
      </c>
      <c r="U233" s="243">
        <f t="shared" ref="U233:V233" si="483">IF(K233&gt;0,K233-40,0)</f>
        <v>676</v>
      </c>
      <c r="V233" s="243">
        <f t="shared" si="483"/>
        <v>556</v>
      </c>
      <c r="W233" s="292">
        <f t="shared" si="8"/>
        <v>0.37585600000000002</v>
      </c>
      <c r="X233" s="243">
        <f t="shared" ref="X233:Y233" si="484">IF(O233&gt;0,O233-40,0)</f>
        <v>0</v>
      </c>
      <c r="Y233" s="243">
        <f t="shared" si="484"/>
        <v>0</v>
      </c>
      <c r="Z233" s="292">
        <f t="shared" si="10"/>
        <v>0</v>
      </c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ht="22.5" customHeight="1" x14ac:dyDescent="0.25">
      <c r="A234" s="299">
        <v>18</v>
      </c>
      <c r="B234" s="300" t="s">
        <v>575</v>
      </c>
      <c r="C234" s="288" t="s">
        <v>2948</v>
      </c>
      <c r="D234" s="301"/>
      <c r="E234" s="302">
        <v>1888.5299999999997</v>
      </c>
      <c r="F234" s="243" t="str">
        <f t="shared" si="448"/>
        <v>720</v>
      </c>
      <c r="G234" s="243" t="str">
        <f t="shared" si="449"/>
        <v>720х600</v>
      </c>
      <c r="H234" s="243" t="str">
        <f t="shared" si="425"/>
        <v>600</v>
      </c>
      <c r="I234" s="243" t="str">
        <f t="shared" si="173"/>
        <v>300</v>
      </c>
      <c r="J234" s="289" t="str">
        <f t="shared" si="450"/>
        <v>720х600х300</v>
      </c>
      <c r="K234" s="243">
        <v>716</v>
      </c>
      <c r="L234" s="243">
        <v>296</v>
      </c>
      <c r="M234" s="243" t="str">
        <f t="shared" si="5"/>
        <v>716х296</v>
      </c>
      <c r="N234" s="243">
        <v>2</v>
      </c>
      <c r="O234" s="243">
        <v>0</v>
      </c>
      <c r="P234" s="243">
        <v>0</v>
      </c>
      <c r="Q234" s="243" t="str">
        <f t="shared" si="85"/>
        <v>0х0</v>
      </c>
      <c r="R234" s="243">
        <v>0</v>
      </c>
      <c r="S234" s="243">
        <v>4</v>
      </c>
      <c r="T234" s="243">
        <v>2</v>
      </c>
      <c r="U234" s="243">
        <f t="shared" ref="U234:V234" si="485">IF(K234&gt;0,K234-40,0)</f>
        <v>676</v>
      </c>
      <c r="V234" s="243">
        <f t="shared" si="485"/>
        <v>256</v>
      </c>
      <c r="W234" s="292">
        <f t="shared" si="8"/>
        <v>0.17305599999999999</v>
      </c>
      <c r="X234" s="243">
        <f t="shared" ref="X234:Y234" si="486">IF(O234&gt;0,O234-40,0)</f>
        <v>0</v>
      </c>
      <c r="Y234" s="243">
        <f t="shared" si="486"/>
        <v>0</v>
      </c>
      <c r="Z234" s="292">
        <f t="shared" si="10"/>
        <v>0</v>
      </c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ht="22.5" customHeight="1" x14ac:dyDescent="0.25">
      <c r="A235" s="299">
        <v>19</v>
      </c>
      <c r="B235" s="300" t="s">
        <v>576</v>
      </c>
      <c r="C235" s="288" t="s">
        <v>2948</v>
      </c>
      <c r="D235" s="301"/>
      <c r="E235" s="302">
        <v>1893.8199999999997</v>
      </c>
      <c r="F235" s="243" t="str">
        <f t="shared" si="448"/>
        <v>720</v>
      </c>
      <c r="G235" s="243" t="str">
        <f t="shared" si="449"/>
        <v>720х600</v>
      </c>
      <c r="H235" s="243" t="str">
        <f t="shared" si="425"/>
        <v>600</v>
      </c>
      <c r="I235" s="243" t="str">
        <f t="shared" si="173"/>
        <v>300</v>
      </c>
      <c r="J235" s="289" t="str">
        <f t="shared" si="450"/>
        <v>720х600х300</v>
      </c>
      <c r="K235" s="243">
        <v>356</v>
      </c>
      <c r="L235" s="243">
        <v>596</v>
      </c>
      <c r="M235" s="243" t="str">
        <f t="shared" si="5"/>
        <v>356х596</v>
      </c>
      <c r="N235" s="243">
        <v>2</v>
      </c>
      <c r="O235" s="243">
        <v>0</v>
      </c>
      <c r="P235" s="243">
        <v>0</v>
      </c>
      <c r="Q235" s="243" t="str">
        <f t="shared" si="85"/>
        <v>0х0</v>
      </c>
      <c r="R235" s="243">
        <v>0</v>
      </c>
      <c r="S235" s="243">
        <v>0</v>
      </c>
      <c r="T235" s="243">
        <v>1</v>
      </c>
      <c r="U235" s="243">
        <f t="shared" ref="U235:V235" si="487">IF(K235&gt;0,K235-40,0)</f>
        <v>316</v>
      </c>
      <c r="V235" s="243">
        <f t="shared" si="487"/>
        <v>556</v>
      </c>
      <c r="W235" s="292">
        <f t="shared" si="8"/>
        <v>0.17569599999999999</v>
      </c>
      <c r="X235" s="243">
        <f t="shared" ref="X235:Y235" si="488">IF(O235&gt;0,O235-40,0)</f>
        <v>0</v>
      </c>
      <c r="Y235" s="243">
        <f t="shared" si="488"/>
        <v>0</v>
      </c>
      <c r="Z235" s="292">
        <f t="shared" si="10"/>
        <v>0</v>
      </c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ht="22.5" customHeight="1" x14ac:dyDescent="0.25">
      <c r="A236" s="299">
        <v>20</v>
      </c>
      <c r="B236" s="300" t="s">
        <v>577</v>
      </c>
      <c r="C236" s="288" t="s">
        <v>2948</v>
      </c>
      <c r="D236" s="301"/>
      <c r="E236" s="302">
        <v>1877.9499999999998</v>
      </c>
      <c r="F236" s="243" t="str">
        <f t="shared" si="448"/>
        <v>720</v>
      </c>
      <c r="G236" s="243" t="str">
        <f t="shared" si="449"/>
        <v>720х600</v>
      </c>
      <c r="H236" s="243" t="str">
        <f t="shared" si="425"/>
        <v>600</v>
      </c>
      <c r="I236" s="243" t="str">
        <f t="shared" si="173"/>
        <v>300</v>
      </c>
      <c r="J236" s="289" t="str">
        <f t="shared" si="450"/>
        <v>720х600х300</v>
      </c>
      <c r="K236" s="243">
        <v>356</v>
      </c>
      <c r="L236" s="243">
        <v>596</v>
      </c>
      <c r="M236" s="243" t="str">
        <f t="shared" si="5"/>
        <v>356х596</v>
      </c>
      <c r="N236" s="243">
        <v>2</v>
      </c>
      <c r="O236" s="243">
        <v>0</v>
      </c>
      <c r="P236" s="243">
        <v>0</v>
      </c>
      <c r="Q236" s="243" t="str">
        <f t="shared" si="85"/>
        <v>0х0</v>
      </c>
      <c r="R236" s="243">
        <v>0</v>
      </c>
      <c r="S236" s="243">
        <v>0</v>
      </c>
      <c r="T236" s="243">
        <v>1</v>
      </c>
      <c r="U236" s="243">
        <f t="shared" ref="U236:V236" si="489">IF(K236&gt;0,K236-40,0)</f>
        <v>316</v>
      </c>
      <c r="V236" s="243">
        <f t="shared" si="489"/>
        <v>556</v>
      </c>
      <c r="W236" s="292">
        <f t="shared" si="8"/>
        <v>0.17569599999999999</v>
      </c>
      <c r="X236" s="243">
        <f t="shared" ref="X236:Y236" si="490">IF(O236&gt;0,O236-40,0)</f>
        <v>0</v>
      </c>
      <c r="Y236" s="243">
        <f t="shared" si="490"/>
        <v>0</v>
      </c>
      <c r="Z236" s="292">
        <f t="shared" si="10"/>
        <v>0</v>
      </c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ht="22.5" customHeight="1" x14ac:dyDescent="0.25">
      <c r="A237" s="299">
        <v>21</v>
      </c>
      <c r="B237" s="300" t="s">
        <v>578</v>
      </c>
      <c r="C237" s="288" t="s">
        <v>2949</v>
      </c>
      <c r="D237" s="301"/>
      <c r="E237" s="302">
        <v>2033.123333333333</v>
      </c>
      <c r="F237" s="243" t="str">
        <f t="shared" si="448"/>
        <v>720</v>
      </c>
      <c r="G237" s="243" t="str">
        <f t="shared" si="449"/>
        <v>720х700</v>
      </c>
      <c r="H237" s="243" t="str">
        <f t="shared" si="425"/>
        <v>700</v>
      </c>
      <c r="I237" s="243" t="str">
        <f t="shared" si="173"/>
        <v>300</v>
      </c>
      <c r="J237" s="289" t="str">
        <f t="shared" si="450"/>
        <v>720х700х300</v>
      </c>
      <c r="K237" s="243">
        <v>0</v>
      </c>
      <c r="L237" s="243">
        <v>0</v>
      </c>
      <c r="M237" s="243" t="str">
        <f t="shared" si="5"/>
        <v>0х0</v>
      </c>
      <c r="N237" s="243">
        <v>0</v>
      </c>
      <c r="O237" s="243">
        <v>0</v>
      </c>
      <c r="P237" s="243">
        <v>0</v>
      </c>
      <c r="Q237" s="243" t="str">
        <f t="shared" si="85"/>
        <v>0х0</v>
      </c>
      <c r="R237" s="243">
        <v>0</v>
      </c>
      <c r="S237" s="243">
        <v>0</v>
      </c>
      <c r="T237" s="243">
        <v>0</v>
      </c>
      <c r="U237" s="243">
        <f t="shared" ref="U237:V237" si="491">IF(K237&gt;0,K237-40,0)</f>
        <v>0</v>
      </c>
      <c r="V237" s="243">
        <f t="shared" si="491"/>
        <v>0</v>
      </c>
      <c r="W237" s="292">
        <f t="shared" si="8"/>
        <v>0</v>
      </c>
      <c r="X237" s="243">
        <f t="shared" ref="X237:Y237" si="492">IF(O237&gt;0,O237-40,0)</f>
        <v>0</v>
      </c>
      <c r="Y237" s="243">
        <f t="shared" si="492"/>
        <v>0</v>
      </c>
      <c r="Z237" s="292">
        <f t="shared" si="10"/>
        <v>0</v>
      </c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ht="22.5" customHeight="1" x14ac:dyDescent="0.25">
      <c r="A238" s="299">
        <v>22</v>
      </c>
      <c r="B238" s="300" t="s">
        <v>579</v>
      </c>
      <c r="C238" s="288" t="s">
        <v>2949</v>
      </c>
      <c r="D238" s="301"/>
      <c r="E238" s="302">
        <v>2033.123333333333</v>
      </c>
      <c r="F238" s="243" t="str">
        <f t="shared" si="448"/>
        <v>720</v>
      </c>
      <c r="G238" s="243" t="str">
        <f t="shared" si="449"/>
        <v>720х700</v>
      </c>
      <c r="H238" s="243" t="str">
        <f t="shared" si="425"/>
        <v>700</v>
      </c>
      <c r="I238" s="243" t="str">
        <f t="shared" si="173"/>
        <v>300</v>
      </c>
      <c r="J238" s="289" t="str">
        <f t="shared" si="450"/>
        <v>720х700х300</v>
      </c>
      <c r="K238" s="243">
        <v>716</v>
      </c>
      <c r="L238" s="243">
        <v>346</v>
      </c>
      <c r="M238" s="243" t="str">
        <f t="shared" si="5"/>
        <v>716х346</v>
      </c>
      <c r="N238" s="243">
        <v>2</v>
      </c>
      <c r="O238" s="243">
        <v>0</v>
      </c>
      <c r="P238" s="243">
        <v>0</v>
      </c>
      <c r="Q238" s="243" t="str">
        <f t="shared" si="85"/>
        <v>0х0</v>
      </c>
      <c r="R238" s="243">
        <v>0</v>
      </c>
      <c r="S238" s="243">
        <v>4</v>
      </c>
      <c r="T238" s="243">
        <v>2</v>
      </c>
      <c r="U238" s="243">
        <f t="shared" ref="U238:V238" si="493">IF(K238&gt;0,K238-40,0)</f>
        <v>676</v>
      </c>
      <c r="V238" s="243">
        <f t="shared" si="493"/>
        <v>306</v>
      </c>
      <c r="W238" s="292">
        <f t="shared" si="8"/>
        <v>0.20685600000000001</v>
      </c>
      <c r="X238" s="243">
        <f t="shared" ref="X238:Y238" si="494">IF(O238&gt;0,O238-40,0)</f>
        <v>0</v>
      </c>
      <c r="Y238" s="243">
        <f t="shared" si="494"/>
        <v>0</v>
      </c>
      <c r="Z238" s="292">
        <f t="shared" si="10"/>
        <v>0</v>
      </c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ht="22.5" customHeight="1" x14ac:dyDescent="0.25">
      <c r="A239" s="299">
        <v>23</v>
      </c>
      <c r="B239" s="300" t="s">
        <v>580</v>
      </c>
      <c r="C239" s="288" t="s">
        <v>2949</v>
      </c>
      <c r="D239" s="301"/>
      <c r="E239" s="302">
        <v>2040.1766666666665</v>
      </c>
      <c r="F239" s="243" t="str">
        <f t="shared" si="448"/>
        <v>720</v>
      </c>
      <c r="G239" s="243" t="str">
        <f t="shared" si="449"/>
        <v>720х700</v>
      </c>
      <c r="H239" s="243" t="str">
        <f t="shared" si="425"/>
        <v>700</v>
      </c>
      <c r="I239" s="243" t="str">
        <f t="shared" si="173"/>
        <v>300</v>
      </c>
      <c r="J239" s="289" t="str">
        <f t="shared" si="450"/>
        <v>720х700х300</v>
      </c>
      <c r="K239" s="243">
        <v>356</v>
      </c>
      <c r="L239" s="243">
        <v>696</v>
      </c>
      <c r="M239" s="243" t="str">
        <f t="shared" si="5"/>
        <v>356х696</v>
      </c>
      <c r="N239" s="243">
        <v>2</v>
      </c>
      <c r="O239" s="243">
        <v>0</v>
      </c>
      <c r="P239" s="243">
        <v>0</v>
      </c>
      <c r="Q239" s="243" t="str">
        <f t="shared" si="85"/>
        <v>0х0</v>
      </c>
      <c r="R239" s="243">
        <v>0</v>
      </c>
      <c r="S239" s="243">
        <v>0</v>
      </c>
      <c r="T239" s="243">
        <v>1</v>
      </c>
      <c r="U239" s="243">
        <f t="shared" ref="U239:V239" si="495">IF(K239&gt;0,K239-40,0)</f>
        <v>316</v>
      </c>
      <c r="V239" s="243">
        <f t="shared" si="495"/>
        <v>656</v>
      </c>
      <c r="W239" s="292">
        <f t="shared" si="8"/>
        <v>0.20729600000000001</v>
      </c>
      <c r="X239" s="243">
        <f t="shared" ref="X239:Y239" si="496">IF(O239&gt;0,O239-40,0)</f>
        <v>0</v>
      </c>
      <c r="Y239" s="243">
        <f t="shared" si="496"/>
        <v>0</v>
      </c>
      <c r="Z239" s="292">
        <f t="shared" si="10"/>
        <v>0</v>
      </c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ht="22.5" customHeight="1" x14ac:dyDescent="0.25">
      <c r="A240" s="299">
        <v>24</v>
      </c>
      <c r="B240" s="300" t="s">
        <v>581</v>
      </c>
      <c r="C240" s="288" t="s">
        <v>2949</v>
      </c>
      <c r="D240" s="301"/>
      <c r="E240" s="302">
        <v>2022.5433333333331</v>
      </c>
      <c r="F240" s="243" t="str">
        <f t="shared" si="448"/>
        <v>720</v>
      </c>
      <c r="G240" s="243" t="str">
        <f t="shared" si="449"/>
        <v>720х700</v>
      </c>
      <c r="H240" s="243" t="str">
        <f t="shared" si="425"/>
        <v>700</v>
      </c>
      <c r="I240" s="243" t="str">
        <f t="shared" si="173"/>
        <v>300</v>
      </c>
      <c r="J240" s="289" t="str">
        <f t="shared" si="450"/>
        <v>720х700х300</v>
      </c>
      <c r="K240" s="243">
        <v>356</v>
      </c>
      <c r="L240" s="243">
        <v>696</v>
      </c>
      <c r="M240" s="243" t="str">
        <f t="shared" si="5"/>
        <v>356х696</v>
      </c>
      <c r="N240" s="243">
        <v>2</v>
      </c>
      <c r="O240" s="243">
        <v>0</v>
      </c>
      <c r="P240" s="243">
        <v>0</v>
      </c>
      <c r="Q240" s="243" t="str">
        <f t="shared" si="85"/>
        <v>0х0</v>
      </c>
      <c r="R240" s="243">
        <v>0</v>
      </c>
      <c r="S240" s="243">
        <v>0</v>
      </c>
      <c r="T240" s="243">
        <v>0</v>
      </c>
      <c r="U240" s="243">
        <f t="shared" ref="U240:V240" si="497">IF(K240&gt;0,K240-40,0)</f>
        <v>316</v>
      </c>
      <c r="V240" s="243">
        <f t="shared" si="497"/>
        <v>656</v>
      </c>
      <c r="W240" s="292">
        <f t="shared" si="8"/>
        <v>0.20729600000000001</v>
      </c>
      <c r="X240" s="243">
        <f t="shared" ref="X240:Y240" si="498">IF(O240&gt;0,O240-40,0)</f>
        <v>0</v>
      </c>
      <c r="Y240" s="243">
        <f t="shared" si="498"/>
        <v>0</v>
      </c>
      <c r="Z240" s="292">
        <f t="shared" si="10"/>
        <v>0</v>
      </c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ht="22.5" customHeight="1" x14ac:dyDescent="0.25">
      <c r="A241" s="299">
        <v>25</v>
      </c>
      <c r="B241" s="300" t="s">
        <v>582</v>
      </c>
      <c r="C241" s="288" t="s">
        <v>2950</v>
      </c>
      <c r="D241" s="301"/>
      <c r="E241" s="302">
        <v>2179.4799999999996</v>
      </c>
      <c r="F241" s="243" t="str">
        <f t="shared" si="448"/>
        <v>720</v>
      </c>
      <c r="G241" s="243" t="str">
        <f t="shared" si="449"/>
        <v>720х800</v>
      </c>
      <c r="H241" s="243" t="str">
        <f t="shared" si="425"/>
        <v>800</v>
      </c>
      <c r="I241" s="243" t="str">
        <f t="shared" si="173"/>
        <v>300</v>
      </c>
      <c r="J241" s="289" t="str">
        <f t="shared" si="450"/>
        <v>720х800х300</v>
      </c>
      <c r="K241" s="243">
        <v>0</v>
      </c>
      <c r="L241" s="243">
        <v>0</v>
      </c>
      <c r="M241" s="243" t="str">
        <f t="shared" si="5"/>
        <v>0х0</v>
      </c>
      <c r="N241" s="243">
        <v>0</v>
      </c>
      <c r="O241" s="243">
        <v>0</v>
      </c>
      <c r="P241" s="243">
        <v>0</v>
      </c>
      <c r="Q241" s="243" t="str">
        <f t="shared" si="85"/>
        <v>0х0</v>
      </c>
      <c r="R241" s="243">
        <v>0</v>
      </c>
      <c r="S241" s="243">
        <v>0</v>
      </c>
      <c r="T241" s="243">
        <v>1</v>
      </c>
      <c r="U241" s="243">
        <f t="shared" ref="U241:V241" si="499">IF(K241&gt;0,K241-40,0)</f>
        <v>0</v>
      </c>
      <c r="V241" s="243">
        <f t="shared" si="499"/>
        <v>0</v>
      </c>
      <c r="W241" s="292">
        <f t="shared" si="8"/>
        <v>0</v>
      </c>
      <c r="X241" s="243">
        <f t="shared" ref="X241:Y241" si="500">IF(O241&gt;0,O241-40,0)</f>
        <v>0</v>
      </c>
      <c r="Y241" s="243">
        <f t="shared" si="500"/>
        <v>0</v>
      </c>
      <c r="Z241" s="292">
        <f t="shared" si="10"/>
        <v>0</v>
      </c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1:40" ht="22.5" customHeight="1" x14ac:dyDescent="0.25">
      <c r="A242" s="299">
        <v>26</v>
      </c>
      <c r="B242" s="300" t="s">
        <v>583</v>
      </c>
      <c r="C242" s="288" t="s">
        <v>2950</v>
      </c>
      <c r="D242" s="301"/>
      <c r="E242" s="302">
        <v>2179.4799999999996</v>
      </c>
      <c r="F242" s="243" t="str">
        <f t="shared" si="448"/>
        <v>720</v>
      </c>
      <c r="G242" s="243" t="str">
        <f t="shared" si="449"/>
        <v>720х800</v>
      </c>
      <c r="H242" s="243" t="str">
        <f t="shared" si="425"/>
        <v>800</v>
      </c>
      <c r="I242" s="243" t="str">
        <f t="shared" si="173"/>
        <v>300</v>
      </c>
      <c r="J242" s="289" t="str">
        <f t="shared" si="450"/>
        <v>720х800х300</v>
      </c>
      <c r="K242" s="243">
        <v>716</v>
      </c>
      <c r="L242" s="243">
        <v>396</v>
      </c>
      <c r="M242" s="243" t="str">
        <f t="shared" si="5"/>
        <v>716х396</v>
      </c>
      <c r="N242" s="243">
        <v>2</v>
      </c>
      <c r="O242" s="243">
        <v>0</v>
      </c>
      <c r="P242" s="243">
        <v>0</v>
      </c>
      <c r="Q242" s="243" t="str">
        <f t="shared" si="85"/>
        <v>0х0</v>
      </c>
      <c r="R242" s="243">
        <v>0</v>
      </c>
      <c r="S242" s="243">
        <v>4</v>
      </c>
      <c r="T242" s="243">
        <v>2</v>
      </c>
      <c r="U242" s="243">
        <f t="shared" ref="U242:V242" si="501">IF(K242&gt;0,K242-40,0)</f>
        <v>676</v>
      </c>
      <c r="V242" s="243">
        <f t="shared" si="501"/>
        <v>356</v>
      </c>
      <c r="W242" s="292">
        <f t="shared" si="8"/>
        <v>0.24065600000000001</v>
      </c>
      <c r="X242" s="243">
        <f t="shared" ref="X242:Y242" si="502">IF(O242&gt;0,O242-40,0)</f>
        <v>0</v>
      </c>
      <c r="Y242" s="243">
        <f t="shared" si="502"/>
        <v>0</v>
      </c>
      <c r="Z242" s="292">
        <f t="shared" si="10"/>
        <v>0</v>
      </c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ht="22.5" customHeight="1" x14ac:dyDescent="0.25">
      <c r="A243" s="299">
        <v>27</v>
      </c>
      <c r="B243" s="300" t="s">
        <v>584</v>
      </c>
      <c r="C243" s="288" t="s">
        <v>2950</v>
      </c>
      <c r="D243" s="301"/>
      <c r="E243" s="302">
        <v>2188.2966666666662</v>
      </c>
      <c r="F243" s="243" t="str">
        <f t="shared" si="448"/>
        <v>720</v>
      </c>
      <c r="G243" s="243" t="str">
        <f t="shared" si="449"/>
        <v>720х800</v>
      </c>
      <c r="H243" s="243" t="str">
        <f t="shared" si="425"/>
        <v>800</v>
      </c>
      <c r="I243" s="243" t="str">
        <f t="shared" si="173"/>
        <v>300</v>
      </c>
      <c r="J243" s="289" t="str">
        <f t="shared" si="450"/>
        <v>720х800х300</v>
      </c>
      <c r="K243" s="243">
        <v>356</v>
      </c>
      <c r="L243" s="243">
        <v>796</v>
      </c>
      <c r="M243" s="243" t="str">
        <f t="shared" si="5"/>
        <v>356х796</v>
      </c>
      <c r="N243" s="243">
        <v>2</v>
      </c>
      <c r="O243" s="243">
        <v>0</v>
      </c>
      <c r="P243" s="243">
        <v>0</v>
      </c>
      <c r="Q243" s="243" t="str">
        <f t="shared" si="85"/>
        <v>0х0</v>
      </c>
      <c r="R243" s="243">
        <v>0</v>
      </c>
      <c r="S243" s="243">
        <v>0</v>
      </c>
      <c r="T243" s="243">
        <v>1</v>
      </c>
      <c r="U243" s="243">
        <f t="shared" ref="U243:V243" si="503">IF(K243&gt;0,K243-40,0)</f>
        <v>316</v>
      </c>
      <c r="V243" s="243">
        <f t="shared" si="503"/>
        <v>756</v>
      </c>
      <c r="W243" s="292">
        <f t="shared" si="8"/>
        <v>0.238896</v>
      </c>
      <c r="X243" s="243">
        <f t="shared" ref="X243:Y243" si="504">IF(O243&gt;0,O243-40,0)</f>
        <v>0</v>
      </c>
      <c r="Y243" s="243">
        <f t="shared" si="504"/>
        <v>0</v>
      </c>
      <c r="Z243" s="292">
        <f t="shared" si="10"/>
        <v>0</v>
      </c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ht="22.5" customHeight="1" x14ac:dyDescent="0.25">
      <c r="A244" s="299">
        <v>28</v>
      </c>
      <c r="B244" s="300" t="s">
        <v>585</v>
      </c>
      <c r="C244" s="288" t="s">
        <v>2950</v>
      </c>
      <c r="D244" s="301"/>
      <c r="E244" s="302">
        <v>2161.8466666666664</v>
      </c>
      <c r="F244" s="243" t="str">
        <f t="shared" si="448"/>
        <v>720</v>
      </c>
      <c r="G244" s="243" t="str">
        <f t="shared" si="449"/>
        <v>720х800</v>
      </c>
      <c r="H244" s="243" t="str">
        <f t="shared" si="425"/>
        <v>800</v>
      </c>
      <c r="I244" s="243" t="str">
        <f t="shared" si="173"/>
        <v>300</v>
      </c>
      <c r="J244" s="289" t="str">
        <f t="shared" si="450"/>
        <v>720х800х300</v>
      </c>
      <c r="K244" s="243">
        <v>356</v>
      </c>
      <c r="L244" s="243">
        <v>796</v>
      </c>
      <c r="M244" s="243" t="str">
        <f t="shared" si="5"/>
        <v>356х796</v>
      </c>
      <c r="N244" s="243">
        <v>2</v>
      </c>
      <c r="O244" s="243">
        <v>0</v>
      </c>
      <c r="P244" s="243">
        <v>0</v>
      </c>
      <c r="Q244" s="243" t="str">
        <f t="shared" si="85"/>
        <v>0х0</v>
      </c>
      <c r="R244" s="243">
        <v>0</v>
      </c>
      <c r="S244" s="243">
        <v>0</v>
      </c>
      <c r="T244" s="243">
        <v>1</v>
      </c>
      <c r="U244" s="243">
        <f t="shared" ref="U244:V244" si="505">IF(K244&gt;0,K244-40,0)</f>
        <v>316</v>
      </c>
      <c r="V244" s="243">
        <f t="shared" si="505"/>
        <v>756</v>
      </c>
      <c r="W244" s="292">
        <f t="shared" si="8"/>
        <v>0.238896</v>
      </c>
      <c r="X244" s="243">
        <f t="shared" ref="X244:Y244" si="506">IF(O244&gt;0,O244-40,0)</f>
        <v>0</v>
      </c>
      <c r="Y244" s="243">
        <f t="shared" si="506"/>
        <v>0</v>
      </c>
      <c r="Z244" s="292">
        <f t="shared" si="10"/>
        <v>0</v>
      </c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ht="22.5" customHeight="1" x14ac:dyDescent="0.25">
      <c r="A245" s="299">
        <v>29</v>
      </c>
      <c r="B245" s="300" t="s">
        <v>586</v>
      </c>
      <c r="C245" s="288" t="s">
        <v>2951</v>
      </c>
      <c r="D245" s="301"/>
      <c r="E245" s="302">
        <v>2325.8366666666666</v>
      </c>
      <c r="F245" s="243" t="str">
        <f t="shared" si="448"/>
        <v>720</v>
      </c>
      <c r="G245" s="243" t="str">
        <f t="shared" si="449"/>
        <v>720х900</v>
      </c>
      <c r="H245" s="243" t="str">
        <f t="shared" si="425"/>
        <v>900</v>
      </c>
      <c r="I245" s="243" t="str">
        <f t="shared" si="173"/>
        <v>300</v>
      </c>
      <c r="J245" s="289" t="str">
        <f t="shared" si="450"/>
        <v>720х900х300</v>
      </c>
      <c r="K245" s="243">
        <v>0</v>
      </c>
      <c r="L245" s="243">
        <v>0</v>
      </c>
      <c r="M245" s="243" t="str">
        <f t="shared" si="5"/>
        <v>0х0</v>
      </c>
      <c r="N245" s="243">
        <v>0</v>
      </c>
      <c r="O245" s="243">
        <v>0</v>
      </c>
      <c r="P245" s="243">
        <v>0</v>
      </c>
      <c r="Q245" s="243" t="str">
        <f t="shared" si="85"/>
        <v>0х0</v>
      </c>
      <c r="R245" s="243">
        <v>0</v>
      </c>
      <c r="S245" s="243">
        <v>0</v>
      </c>
      <c r="T245" s="243">
        <v>0</v>
      </c>
      <c r="U245" s="243">
        <f t="shared" ref="U245:V245" si="507">IF(K245&gt;0,K245-40,0)</f>
        <v>0</v>
      </c>
      <c r="V245" s="243">
        <f t="shared" si="507"/>
        <v>0</v>
      </c>
      <c r="W245" s="292">
        <f t="shared" si="8"/>
        <v>0</v>
      </c>
      <c r="X245" s="243">
        <f t="shared" ref="X245:Y245" si="508">IF(O245&gt;0,O245-40,0)</f>
        <v>0</v>
      </c>
      <c r="Y245" s="243">
        <f t="shared" si="508"/>
        <v>0</v>
      </c>
      <c r="Z245" s="292">
        <f t="shared" si="10"/>
        <v>0</v>
      </c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ht="22.5" customHeight="1" x14ac:dyDescent="0.25">
      <c r="A246" s="299">
        <v>30</v>
      </c>
      <c r="B246" s="300" t="s">
        <v>587</v>
      </c>
      <c r="C246" s="288" t="s">
        <v>2951</v>
      </c>
      <c r="D246" s="301"/>
      <c r="E246" s="302">
        <v>2325.8366666666666</v>
      </c>
      <c r="F246" s="243" t="str">
        <f t="shared" si="448"/>
        <v>720</v>
      </c>
      <c r="G246" s="243" t="str">
        <f t="shared" si="449"/>
        <v>720х900</v>
      </c>
      <c r="H246" s="243" t="str">
        <f t="shared" si="425"/>
        <v>900</v>
      </c>
      <c r="I246" s="243" t="str">
        <f t="shared" si="173"/>
        <v>300</v>
      </c>
      <c r="J246" s="289" t="str">
        <f t="shared" si="450"/>
        <v>720х900х300</v>
      </c>
      <c r="K246" s="243">
        <v>716</v>
      </c>
      <c r="L246" s="243">
        <v>446</v>
      </c>
      <c r="M246" s="243" t="str">
        <f t="shared" si="5"/>
        <v>716х446</v>
      </c>
      <c r="N246" s="243">
        <v>2</v>
      </c>
      <c r="O246" s="243">
        <v>0</v>
      </c>
      <c r="P246" s="243">
        <v>0</v>
      </c>
      <c r="Q246" s="243" t="str">
        <f t="shared" si="85"/>
        <v>0х0</v>
      </c>
      <c r="R246" s="243">
        <v>0</v>
      </c>
      <c r="S246" s="243">
        <v>4</v>
      </c>
      <c r="T246" s="243">
        <v>2</v>
      </c>
      <c r="U246" s="243">
        <f t="shared" ref="U246:V246" si="509">IF(K246&gt;0,K246-40,0)</f>
        <v>676</v>
      </c>
      <c r="V246" s="243">
        <f t="shared" si="509"/>
        <v>406</v>
      </c>
      <c r="W246" s="292">
        <f t="shared" si="8"/>
        <v>0.27445599999999998</v>
      </c>
      <c r="X246" s="243">
        <f t="shared" ref="X246:Y246" si="510">IF(O246&gt;0,O246-40,0)</f>
        <v>0</v>
      </c>
      <c r="Y246" s="243">
        <f t="shared" si="510"/>
        <v>0</v>
      </c>
      <c r="Z246" s="292">
        <f t="shared" si="10"/>
        <v>0</v>
      </c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ht="22.5" customHeight="1" x14ac:dyDescent="0.25">
      <c r="A247" s="299">
        <v>31</v>
      </c>
      <c r="B247" s="300" t="s">
        <v>588</v>
      </c>
      <c r="C247" s="288" t="s">
        <v>2951</v>
      </c>
      <c r="D247" s="301"/>
      <c r="E247" s="302">
        <v>2334.6533333333332</v>
      </c>
      <c r="F247" s="243" t="str">
        <f t="shared" si="448"/>
        <v>720</v>
      </c>
      <c r="G247" s="243" t="str">
        <f t="shared" si="449"/>
        <v>720х900</v>
      </c>
      <c r="H247" s="243" t="str">
        <f t="shared" si="425"/>
        <v>900</v>
      </c>
      <c r="I247" s="243" t="str">
        <f t="shared" si="173"/>
        <v>300</v>
      </c>
      <c r="J247" s="289" t="str">
        <f t="shared" si="450"/>
        <v>720х900х300</v>
      </c>
      <c r="K247" s="243">
        <v>356</v>
      </c>
      <c r="L247" s="243">
        <v>896</v>
      </c>
      <c r="M247" s="243" t="str">
        <f t="shared" si="5"/>
        <v>356х896</v>
      </c>
      <c r="N247" s="243">
        <v>2</v>
      </c>
      <c r="O247" s="243">
        <v>0</v>
      </c>
      <c r="P247" s="243">
        <v>0</v>
      </c>
      <c r="Q247" s="243" t="str">
        <f t="shared" si="85"/>
        <v>0х0</v>
      </c>
      <c r="R247" s="243">
        <v>0</v>
      </c>
      <c r="S247" s="243">
        <v>0</v>
      </c>
      <c r="T247" s="243">
        <v>1</v>
      </c>
      <c r="U247" s="243">
        <f t="shared" ref="U247:V247" si="511">IF(K247&gt;0,K247-40,0)</f>
        <v>316</v>
      </c>
      <c r="V247" s="243">
        <f t="shared" si="511"/>
        <v>856</v>
      </c>
      <c r="W247" s="292">
        <f t="shared" si="8"/>
        <v>0.27049600000000001</v>
      </c>
      <c r="X247" s="243">
        <f t="shared" ref="X247:Y247" si="512">IF(O247&gt;0,O247-40,0)</f>
        <v>0</v>
      </c>
      <c r="Y247" s="243">
        <f t="shared" si="512"/>
        <v>0</v>
      </c>
      <c r="Z247" s="292">
        <f t="shared" si="10"/>
        <v>0</v>
      </c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ht="22.5" customHeight="1" x14ac:dyDescent="0.25">
      <c r="A248" s="299">
        <v>32</v>
      </c>
      <c r="B248" s="300" t="s">
        <v>589</v>
      </c>
      <c r="C248" s="288" t="s">
        <v>2951</v>
      </c>
      <c r="D248" s="301"/>
      <c r="E248" s="302">
        <v>2306.4399999999996</v>
      </c>
      <c r="F248" s="243" t="str">
        <f t="shared" si="448"/>
        <v>720</v>
      </c>
      <c r="G248" s="243" t="str">
        <f t="shared" si="449"/>
        <v>720х900</v>
      </c>
      <c r="H248" s="243" t="str">
        <f t="shared" si="425"/>
        <v>900</v>
      </c>
      <c r="I248" s="243" t="str">
        <f t="shared" si="173"/>
        <v>300</v>
      </c>
      <c r="J248" s="289" t="str">
        <f t="shared" si="450"/>
        <v>720х900х300</v>
      </c>
      <c r="K248" s="243">
        <v>356</v>
      </c>
      <c r="L248" s="243">
        <v>896</v>
      </c>
      <c r="M248" s="243" t="str">
        <f t="shared" si="5"/>
        <v>356х896</v>
      </c>
      <c r="N248" s="243">
        <v>2</v>
      </c>
      <c r="O248" s="243">
        <v>0</v>
      </c>
      <c r="P248" s="243">
        <v>0</v>
      </c>
      <c r="Q248" s="243" t="str">
        <f t="shared" si="85"/>
        <v>0х0</v>
      </c>
      <c r="R248" s="243">
        <v>0</v>
      </c>
      <c r="S248" s="243">
        <v>0</v>
      </c>
      <c r="T248" s="243">
        <v>1</v>
      </c>
      <c r="U248" s="243">
        <f t="shared" ref="U248:V248" si="513">IF(K248&gt;0,K248-40,0)</f>
        <v>316</v>
      </c>
      <c r="V248" s="243">
        <f t="shared" si="513"/>
        <v>856</v>
      </c>
      <c r="W248" s="292">
        <f t="shared" si="8"/>
        <v>0.27049600000000001</v>
      </c>
      <c r="X248" s="243">
        <f t="shared" ref="X248:Y248" si="514">IF(O248&gt;0,O248-40,0)</f>
        <v>0</v>
      </c>
      <c r="Y248" s="243">
        <f t="shared" si="514"/>
        <v>0</v>
      </c>
      <c r="Z248" s="292">
        <f t="shared" si="10"/>
        <v>0</v>
      </c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ht="22.5" customHeight="1" x14ac:dyDescent="0.25">
      <c r="A249" s="299">
        <v>33</v>
      </c>
      <c r="B249" s="300" t="s">
        <v>590</v>
      </c>
      <c r="C249" s="288" t="s">
        <v>2952</v>
      </c>
      <c r="D249" s="301"/>
      <c r="E249" s="302">
        <v>1259.0199999999998</v>
      </c>
      <c r="F249" s="243" t="str">
        <f t="shared" si="448"/>
        <v>360</v>
      </c>
      <c r="G249" s="243" t="str">
        <f t="shared" si="449"/>
        <v>360х600</v>
      </c>
      <c r="H249" s="243" t="str">
        <f t="shared" si="425"/>
        <v>600</v>
      </c>
      <c r="I249" s="243" t="str">
        <f t="shared" si="173"/>
        <v>300</v>
      </c>
      <c r="J249" s="289" t="str">
        <f t="shared" si="450"/>
        <v>360х600х300</v>
      </c>
      <c r="K249" s="243">
        <v>356</v>
      </c>
      <c r="L249" s="243">
        <v>596</v>
      </c>
      <c r="M249" s="243" t="str">
        <f t="shared" si="5"/>
        <v>356х596</v>
      </c>
      <c r="N249" s="243">
        <v>1</v>
      </c>
      <c r="O249" s="243">
        <v>0</v>
      </c>
      <c r="P249" s="243">
        <v>0</v>
      </c>
      <c r="Q249" s="243" t="str">
        <f t="shared" si="85"/>
        <v>0х0</v>
      </c>
      <c r="R249" s="243">
        <v>0</v>
      </c>
      <c r="S249" s="243">
        <v>0</v>
      </c>
      <c r="T249" s="243">
        <v>1</v>
      </c>
      <c r="U249" s="243">
        <f t="shared" ref="U249:V249" si="515">IF(K249&gt;0,K249-40,0)</f>
        <v>316</v>
      </c>
      <c r="V249" s="243">
        <f t="shared" si="515"/>
        <v>556</v>
      </c>
      <c r="W249" s="292">
        <f t="shared" si="8"/>
        <v>0.17569599999999999</v>
      </c>
      <c r="X249" s="243">
        <f t="shared" ref="X249:Y249" si="516">IF(O249&gt;0,O249-40,0)</f>
        <v>0</v>
      </c>
      <c r="Y249" s="243">
        <f t="shared" si="516"/>
        <v>0</v>
      </c>
      <c r="Z249" s="292">
        <f t="shared" si="10"/>
        <v>0</v>
      </c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ht="22.5" customHeight="1" x14ac:dyDescent="0.25">
      <c r="A250" s="299">
        <v>34</v>
      </c>
      <c r="B250" s="300" t="s">
        <v>2874</v>
      </c>
      <c r="C250" s="288" t="s">
        <v>2832</v>
      </c>
      <c r="D250" s="301"/>
      <c r="E250" s="302">
        <v>1361.2933333333333</v>
      </c>
      <c r="F250" s="243" t="str">
        <f t="shared" si="448"/>
        <v>450</v>
      </c>
      <c r="G250" s="243" t="str">
        <f t="shared" si="449"/>
        <v>450*600</v>
      </c>
      <c r="H250" s="243" t="str">
        <f t="shared" si="425"/>
        <v>600</v>
      </c>
      <c r="I250" s="243" t="str">
        <f t="shared" si="173"/>
        <v>300</v>
      </c>
      <c r="J250" s="289" t="str">
        <f t="shared" si="450"/>
        <v>450*600*300</v>
      </c>
      <c r="K250" s="243">
        <v>446</v>
      </c>
      <c r="L250" s="243">
        <v>596</v>
      </c>
      <c r="M250" s="243" t="str">
        <f t="shared" si="5"/>
        <v>446х596</v>
      </c>
      <c r="N250" s="243">
        <v>1</v>
      </c>
      <c r="O250" s="243">
        <v>0</v>
      </c>
      <c r="P250" s="243">
        <v>0</v>
      </c>
      <c r="Q250" s="243" t="str">
        <f t="shared" si="85"/>
        <v>0х0</v>
      </c>
      <c r="R250" s="243">
        <v>0</v>
      </c>
      <c r="S250" s="243">
        <v>0</v>
      </c>
      <c r="T250" s="243">
        <v>1</v>
      </c>
      <c r="U250" s="243">
        <f t="shared" ref="U250:V250" si="517">IF(K250&gt;0,K250-40,0)</f>
        <v>406</v>
      </c>
      <c r="V250" s="243">
        <f t="shared" si="517"/>
        <v>556</v>
      </c>
      <c r="W250" s="292">
        <f t="shared" si="8"/>
        <v>0.22573599999999999</v>
      </c>
      <c r="X250" s="243">
        <f t="shared" ref="X250:Y250" si="518">IF(O250&gt;0,O250-40,0)</f>
        <v>0</v>
      </c>
      <c r="Y250" s="243">
        <f t="shared" si="518"/>
        <v>0</v>
      </c>
      <c r="Z250" s="292">
        <f t="shared" si="10"/>
        <v>0</v>
      </c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ht="22.5" customHeight="1" x14ac:dyDescent="0.25">
      <c r="A251" s="299">
        <v>35</v>
      </c>
      <c r="B251" s="300" t="s">
        <v>2875</v>
      </c>
      <c r="C251" s="288" t="s">
        <v>2876</v>
      </c>
      <c r="D251" s="301"/>
      <c r="E251" s="302">
        <v>1798.5999999999997</v>
      </c>
      <c r="F251" s="243" t="str">
        <f t="shared" si="448"/>
        <v>500</v>
      </c>
      <c r="G251" s="243" t="str">
        <f t="shared" si="449"/>
        <v>500*600</v>
      </c>
      <c r="H251" s="243" t="str">
        <f t="shared" si="425"/>
        <v>600</v>
      </c>
      <c r="I251" s="243" t="str">
        <f t="shared" si="173"/>
        <v>550</v>
      </c>
      <c r="J251" s="289" t="str">
        <f t="shared" si="450"/>
        <v>500*600*550</v>
      </c>
      <c r="K251" s="243">
        <v>496</v>
      </c>
      <c r="L251" s="243">
        <v>596</v>
      </c>
      <c r="M251" s="243" t="str">
        <f t="shared" si="5"/>
        <v>496х596</v>
      </c>
      <c r="N251" s="243">
        <v>1</v>
      </c>
      <c r="O251" s="243">
        <v>0</v>
      </c>
      <c r="P251" s="243">
        <v>0</v>
      </c>
      <c r="Q251" s="243" t="str">
        <f t="shared" si="85"/>
        <v>0х0</v>
      </c>
      <c r="R251" s="243">
        <v>0</v>
      </c>
      <c r="S251" s="243">
        <v>0</v>
      </c>
      <c r="T251" s="243">
        <v>1</v>
      </c>
      <c r="U251" s="243">
        <f t="shared" ref="U251:V251" si="519">IF(K251&gt;0,K251-40,0)</f>
        <v>456</v>
      </c>
      <c r="V251" s="243">
        <f t="shared" si="519"/>
        <v>556</v>
      </c>
      <c r="W251" s="292">
        <f t="shared" si="8"/>
        <v>0.25353599999999998</v>
      </c>
      <c r="X251" s="243">
        <f t="shared" ref="X251:Y251" si="520">IF(O251&gt;0,O251-40,0)</f>
        <v>0</v>
      </c>
      <c r="Y251" s="243">
        <f t="shared" si="520"/>
        <v>0</v>
      </c>
      <c r="Z251" s="292">
        <f t="shared" si="10"/>
        <v>0</v>
      </c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ht="22.5" customHeight="1" x14ac:dyDescent="0.25">
      <c r="A252" s="299">
        <v>36</v>
      </c>
      <c r="B252" s="300" t="s">
        <v>2877</v>
      </c>
      <c r="C252" s="288" t="s">
        <v>2878</v>
      </c>
      <c r="D252" s="301"/>
      <c r="E252" s="302">
        <v>2217.1999999999998</v>
      </c>
      <c r="F252" s="243" t="str">
        <f t="shared" si="448"/>
        <v>500</v>
      </c>
      <c r="G252" s="243" t="str">
        <f t="shared" si="449"/>
        <v>500*900</v>
      </c>
      <c r="H252" s="243" t="str">
        <f t="shared" si="425"/>
        <v>900</v>
      </c>
      <c r="I252" s="243" t="str">
        <f t="shared" si="173"/>
        <v>550</v>
      </c>
      <c r="J252" s="289" t="str">
        <f t="shared" si="450"/>
        <v>500*900*550</v>
      </c>
      <c r="K252" s="243">
        <v>496</v>
      </c>
      <c r="L252" s="243">
        <v>896</v>
      </c>
      <c r="M252" s="243" t="str">
        <f t="shared" si="5"/>
        <v>496х896</v>
      </c>
      <c r="N252" s="243">
        <v>1</v>
      </c>
      <c r="O252" s="243">
        <v>0</v>
      </c>
      <c r="P252" s="243">
        <v>0</v>
      </c>
      <c r="Q252" s="243" t="str">
        <f t="shared" si="85"/>
        <v>0х0</v>
      </c>
      <c r="R252" s="243">
        <v>0</v>
      </c>
      <c r="S252" s="243">
        <v>0</v>
      </c>
      <c r="T252" s="243">
        <v>1</v>
      </c>
      <c r="U252" s="243">
        <f t="shared" ref="U252:V252" si="521">IF(K252&gt;0,K252-40,0)</f>
        <v>456</v>
      </c>
      <c r="V252" s="243">
        <f t="shared" si="521"/>
        <v>856</v>
      </c>
      <c r="W252" s="292">
        <f t="shared" si="8"/>
        <v>0.39033600000000002</v>
      </c>
      <c r="X252" s="243">
        <f t="shared" ref="X252:Y252" si="522">IF(O252&gt;0,O252-40,0)</f>
        <v>0</v>
      </c>
      <c r="Y252" s="243">
        <f t="shared" si="522"/>
        <v>0</v>
      </c>
      <c r="Z252" s="292">
        <f t="shared" si="10"/>
        <v>0</v>
      </c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1:40" ht="22.5" customHeight="1" x14ac:dyDescent="0.25">
      <c r="A253" s="303">
        <v>1</v>
      </c>
      <c r="B253" s="304" t="s">
        <v>591</v>
      </c>
      <c r="C253" s="303" t="s">
        <v>2964</v>
      </c>
      <c r="D253" s="305"/>
      <c r="E253" s="291">
        <v>1378.9266666666665</v>
      </c>
      <c r="F253" s="243" t="str">
        <f t="shared" si="448"/>
        <v>820</v>
      </c>
      <c r="G253" s="243" t="str">
        <f t="shared" si="449"/>
        <v>820х150</v>
      </c>
      <c r="H253" s="243" t="str">
        <f t="shared" si="425"/>
        <v>150</v>
      </c>
      <c r="I253" s="243" t="str">
        <f t="shared" si="173"/>
        <v>515</v>
      </c>
      <c r="J253" s="289" t="str">
        <f t="shared" si="450"/>
        <v>820х150х515</v>
      </c>
      <c r="K253" s="298">
        <v>0</v>
      </c>
      <c r="L253" s="298">
        <v>0</v>
      </c>
      <c r="M253" s="243" t="str">
        <f t="shared" si="5"/>
        <v>0х0</v>
      </c>
      <c r="N253" s="242">
        <v>0</v>
      </c>
      <c r="O253" s="242">
        <v>0</v>
      </c>
      <c r="P253" s="242">
        <v>0</v>
      </c>
      <c r="Q253" s="243" t="str">
        <f t="shared" si="85"/>
        <v>0х0</v>
      </c>
      <c r="R253" s="242">
        <v>0</v>
      </c>
      <c r="S253" s="298">
        <v>0</v>
      </c>
      <c r="T253" s="298">
        <v>0</v>
      </c>
      <c r="U253" s="243">
        <f t="shared" ref="U253:V253" si="523">IF(K253&gt;0,K253-40,0)</f>
        <v>0</v>
      </c>
      <c r="V253" s="243">
        <f t="shared" si="523"/>
        <v>0</v>
      </c>
      <c r="W253" s="292">
        <f t="shared" si="8"/>
        <v>0</v>
      </c>
      <c r="X253" s="243">
        <f t="shared" ref="X253:Y253" si="524">IF(O253&gt;0,O253-40,0)</f>
        <v>0</v>
      </c>
      <c r="Y253" s="243">
        <f t="shared" si="524"/>
        <v>0</v>
      </c>
      <c r="Z253" s="292">
        <f t="shared" si="10"/>
        <v>0</v>
      </c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ht="22.5" customHeight="1" x14ac:dyDescent="0.25">
      <c r="A254" s="303">
        <v>2</v>
      </c>
      <c r="B254" s="304" t="s">
        <v>592</v>
      </c>
      <c r="C254" s="303" t="s">
        <v>2965</v>
      </c>
      <c r="D254" s="306"/>
      <c r="E254" s="291">
        <v>1482.9633333333331</v>
      </c>
      <c r="F254" s="243" t="str">
        <f t="shared" si="448"/>
        <v>820</v>
      </c>
      <c r="G254" s="243" t="str">
        <f t="shared" si="449"/>
        <v>820х200</v>
      </c>
      <c r="H254" s="243" t="str">
        <f t="shared" si="425"/>
        <v>200</v>
      </c>
      <c r="I254" s="243" t="str">
        <f t="shared" si="173"/>
        <v>515</v>
      </c>
      <c r="J254" s="289" t="str">
        <f t="shared" si="450"/>
        <v>820х200х515</v>
      </c>
      <c r="K254" s="298">
        <v>0</v>
      </c>
      <c r="L254" s="298">
        <v>0</v>
      </c>
      <c r="M254" s="243" t="str">
        <f t="shared" si="5"/>
        <v>0х0</v>
      </c>
      <c r="N254" s="242">
        <v>0</v>
      </c>
      <c r="O254" s="242">
        <v>0</v>
      </c>
      <c r="P254" s="242">
        <v>0</v>
      </c>
      <c r="Q254" s="243" t="str">
        <f t="shared" si="85"/>
        <v>0х0</v>
      </c>
      <c r="R254" s="242">
        <v>0</v>
      </c>
      <c r="S254" s="298">
        <v>0</v>
      </c>
      <c r="T254" s="298">
        <v>0</v>
      </c>
      <c r="U254" s="243">
        <f t="shared" ref="U254:V254" si="525">IF(K254&gt;0,K254-40,0)</f>
        <v>0</v>
      </c>
      <c r="V254" s="243">
        <f t="shared" si="525"/>
        <v>0</v>
      </c>
      <c r="W254" s="292">
        <f t="shared" si="8"/>
        <v>0</v>
      </c>
      <c r="X254" s="243">
        <f t="shared" ref="X254:Y254" si="526">IF(O254&gt;0,O254-40,0)</f>
        <v>0</v>
      </c>
      <c r="Y254" s="243">
        <f t="shared" si="526"/>
        <v>0</v>
      </c>
      <c r="Z254" s="292">
        <f t="shared" si="10"/>
        <v>0</v>
      </c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ht="22.5" customHeight="1" x14ac:dyDescent="0.25">
      <c r="A255" s="303">
        <v>3</v>
      </c>
      <c r="B255" s="304" t="s">
        <v>593</v>
      </c>
      <c r="C255" s="303" t="s">
        <v>2966</v>
      </c>
      <c r="D255" s="306"/>
      <c r="E255" s="291">
        <v>1548.2066666666663</v>
      </c>
      <c r="F255" s="243" t="str">
        <f t="shared" si="448"/>
        <v>820</v>
      </c>
      <c r="G255" s="243" t="str">
        <f t="shared" si="449"/>
        <v>820х250</v>
      </c>
      <c r="H255" s="243" t="str">
        <f t="shared" si="425"/>
        <v>250</v>
      </c>
      <c r="I255" s="243" t="str">
        <f t="shared" si="173"/>
        <v>515</v>
      </c>
      <c r="J255" s="289" t="str">
        <f t="shared" si="450"/>
        <v>820х250х515</v>
      </c>
      <c r="K255" s="298">
        <v>0</v>
      </c>
      <c r="L255" s="298">
        <v>0</v>
      </c>
      <c r="M255" s="243" t="str">
        <f t="shared" si="5"/>
        <v>0х0</v>
      </c>
      <c r="N255" s="242">
        <v>0</v>
      </c>
      <c r="O255" s="242">
        <v>0</v>
      </c>
      <c r="P255" s="242">
        <v>0</v>
      </c>
      <c r="Q255" s="243" t="str">
        <f t="shared" si="85"/>
        <v>0х0</v>
      </c>
      <c r="R255" s="242">
        <v>0</v>
      </c>
      <c r="S255" s="298">
        <v>0</v>
      </c>
      <c r="T255" s="298">
        <v>0</v>
      </c>
      <c r="U255" s="243">
        <f t="shared" ref="U255:V255" si="527">IF(K255&gt;0,K255-40,0)</f>
        <v>0</v>
      </c>
      <c r="V255" s="243">
        <f t="shared" si="527"/>
        <v>0</v>
      </c>
      <c r="W255" s="292">
        <f t="shared" si="8"/>
        <v>0</v>
      </c>
      <c r="X255" s="243">
        <f t="shared" ref="X255:Y255" si="528">IF(O255&gt;0,O255-40,0)</f>
        <v>0</v>
      </c>
      <c r="Y255" s="243">
        <f t="shared" si="528"/>
        <v>0</v>
      </c>
      <c r="Z255" s="292">
        <f t="shared" si="10"/>
        <v>0</v>
      </c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ht="22.5" customHeight="1" x14ac:dyDescent="0.25">
      <c r="A256" s="303">
        <v>4</v>
      </c>
      <c r="B256" s="304" t="s">
        <v>594</v>
      </c>
      <c r="C256" s="303" t="s">
        <v>2967</v>
      </c>
      <c r="D256" s="306"/>
      <c r="E256" s="291">
        <v>1613.4499999999998</v>
      </c>
      <c r="F256" s="243" t="str">
        <f t="shared" si="448"/>
        <v>820</v>
      </c>
      <c r="G256" s="243" t="str">
        <f t="shared" si="449"/>
        <v>820х300</v>
      </c>
      <c r="H256" s="243" t="str">
        <f t="shared" si="425"/>
        <v>300</v>
      </c>
      <c r="I256" s="243" t="str">
        <f t="shared" si="173"/>
        <v>515</v>
      </c>
      <c r="J256" s="289" t="str">
        <f t="shared" si="450"/>
        <v>820х300х515</v>
      </c>
      <c r="K256" s="298">
        <v>0</v>
      </c>
      <c r="L256" s="298">
        <v>0</v>
      </c>
      <c r="M256" s="243" t="str">
        <f t="shared" si="5"/>
        <v>0х0</v>
      </c>
      <c r="N256" s="242">
        <v>0</v>
      </c>
      <c r="O256" s="242">
        <v>0</v>
      </c>
      <c r="P256" s="242">
        <v>0</v>
      </c>
      <c r="Q256" s="243" t="str">
        <f t="shared" si="85"/>
        <v>0х0</v>
      </c>
      <c r="R256" s="242">
        <v>0</v>
      </c>
      <c r="S256" s="298">
        <v>0</v>
      </c>
      <c r="T256" s="298">
        <v>0</v>
      </c>
      <c r="U256" s="243">
        <f t="shared" ref="U256:V256" si="529">IF(K256&gt;0,K256-40,0)</f>
        <v>0</v>
      </c>
      <c r="V256" s="243">
        <f t="shared" si="529"/>
        <v>0</v>
      </c>
      <c r="W256" s="292">
        <f t="shared" si="8"/>
        <v>0</v>
      </c>
      <c r="X256" s="243">
        <f t="shared" ref="X256:Y256" si="530">IF(O256&gt;0,O256-40,0)</f>
        <v>0</v>
      </c>
      <c r="Y256" s="243">
        <f t="shared" si="530"/>
        <v>0</v>
      </c>
      <c r="Z256" s="292">
        <f t="shared" si="10"/>
        <v>0</v>
      </c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ht="22.5" customHeight="1" x14ac:dyDescent="0.25">
      <c r="A257" s="303">
        <v>5</v>
      </c>
      <c r="B257" s="304" t="s">
        <v>595</v>
      </c>
      <c r="C257" s="303" t="s">
        <v>2968</v>
      </c>
      <c r="D257" s="306"/>
      <c r="E257" s="291">
        <v>1747.4633333333331</v>
      </c>
      <c r="F257" s="243" t="str">
        <f t="shared" si="448"/>
        <v>820</v>
      </c>
      <c r="G257" s="243" t="str">
        <f t="shared" si="449"/>
        <v>820х400</v>
      </c>
      <c r="H257" s="243" t="str">
        <f t="shared" si="425"/>
        <v>400</v>
      </c>
      <c r="I257" s="243" t="str">
        <f t="shared" si="173"/>
        <v>515</v>
      </c>
      <c r="J257" s="289" t="str">
        <f t="shared" si="450"/>
        <v>820х400х515</v>
      </c>
      <c r="K257" s="298">
        <v>0</v>
      </c>
      <c r="L257" s="298">
        <v>0</v>
      </c>
      <c r="M257" s="243" t="str">
        <f t="shared" si="5"/>
        <v>0х0</v>
      </c>
      <c r="N257" s="242">
        <v>0</v>
      </c>
      <c r="O257" s="242">
        <v>0</v>
      </c>
      <c r="P257" s="242">
        <v>0</v>
      </c>
      <c r="Q257" s="243" t="str">
        <f t="shared" si="85"/>
        <v>0х0</v>
      </c>
      <c r="R257" s="242">
        <v>0</v>
      </c>
      <c r="S257" s="298">
        <v>0</v>
      </c>
      <c r="T257" s="298">
        <v>0</v>
      </c>
      <c r="U257" s="243">
        <f t="shared" ref="U257:V257" si="531">IF(K257&gt;0,K257-40,0)</f>
        <v>0</v>
      </c>
      <c r="V257" s="243">
        <f t="shared" si="531"/>
        <v>0</v>
      </c>
      <c r="W257" s="292">
        <f t="shared" si="8"/>
        <v>0</v>
      </c>
      <c r="X257" s="243">
        <f t="shared" ref="X257:Y257" si="532">IF(O257&gt;0,O257-40,0)</f>
        <v>0</v>
      </c>
      <c r="Y257" s="243">
        <f t="shared" si="532"/>
        <v>0</v>
      </c>
      <c r="Z257" s="292">
        <f t="shared" si="10"/>
        <v>0</v>
      </c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ht="22.5" customHeight="1" x14ac:dyDescent="0.25">
      <c r="A258" s="303">
        <v>6</v>
      </c>
      <c r="B258" s="304" t="s">
        <v>596</v>
      </c>
      <c r="C258" s="303" t="s">
        <v>2969</v>
      </c>
      <c r="D258" s="306"/>
      <c r="E258" s="291">
        <v>1812.7066666666663</v>
      </c>
      <c r="F258" s="243" t="str">
        <f t="shared" si="448"/>
        <v>820</v>
      </c>
      <c r="G258" s="243" t="str">
        <f t="shared" si="449"/>
        <v>820х450</v>
      </c>
      <c r="H258" s="243" t="str">
        <f t="shared" si="425"/>
        <v>450</v>
      </c>
      <c r="I258" s="243" t="str">
        <f t="shared" si="173"/>
        <v>515</v>
      </c>
      <c r="J258" s="289" t="str">
        <f t="shared" si="450"/>
        <v>820х450х515</v>
      </c>
      <c r="K258" s="298">
        <v>0</v>
      </c>
      <c r="L258" s="298">
        <v>0</v>
      </c>
      <c r="M258" s="243" t="str">
        <f t="shared" si="5"/>
        <v>0х0</v>
      </c>
      <c r="N258" s="242">
        <v>0</v>
      </c>
      <c r="O258" s="242">
        <v>0</v>
      </c>
      <c r="P258" s="242">
        <v>0</v>
      </c>
      <c r="Q258" s="243" t="str">
        <f t="shared" si="85"/>
        <v>0х0</v>
      </c>
      <c r="R258" s="242">
        <v>0</v>
      </c>
      <c r="S258" s="298">
        <v>0</v>
      </c>
      <c r="T258" s="298">
        <v>0</v>
      </c>
      <c r="U258" s="243">
        <f t="shared" ref="U258:V258" si="533">IF(K258&gt;0,K258-40,0)</f>
        <v>0</v>
      </c>
      <c r="V258" s="243">
        <f t="shared" si="533"/>
        <v>0</v>
      </c>
      <c r="W258" s="292">
        <f t="shared" si="8"/>
        <v>0</v>
      </c>
      <c r="X258" s="243">
        <f t="shared" ref="X258:Y258" si="534">IF(O258&gt;0,O258-40,0)</f>
        <v>0</v>
      </c>
      <c r="Y258" s="243">
        <f t="shared" si="534"/>
        <v>0</v>
      </c>
      <c r="Z258" s="292">
        <f t="shared" si="10"/>
        <v>0</v>
      </c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1:40" ht="22.5" customHeight="1" x14ac:dyDescent="0.25">
      <c r="A259" s="303">
        <v>7</v>
      </c>
      <c r="B259" s="304" t="s">
        <v>597</v>
      </c>
      <c r="C259" s="303" t="s">
        <v>2970</v>
      </c>
      <c r="D259" s="306"/>
      <c r="E259" s="291">
        <v>1877.9499999999998</v>
      </c>
      <c r="F259" s="243" t="str">
        <f t="shared" si="448"/>
        <v>820</v>
      </c>
      <c r="G259" s="243" t="str">
        <f t="shared" si="449"/>
        <v>820х500</v>
      </c>
      <c r="H259" s="243" t="str">
        <f t="shared" si="425"/>
        <v>500</v>
      </c>
      <c r="I259" s="243" t="str">
        <f t="shared" si="173"/>
        <v>515</v>
      </c>
      <c r="J259" s="289" t="str">
        <f t="shared" si="450"/>
        <v>820х500х515</v>
      </c>
      <c r="K259" s="298">
        <v>0</v>
      </c>
      <c r="L259" s="298">
        <v>0</v>
      </c>
      <c r="M259" s="243" t="str">
        <f t="shared" si="5"/>
        <v>0х0</v>
      </c>
      <c r="N259" s="242">
        <v>0</v>
      </c>
      <c r="O259" s="242">
        <v>0</v>
      </c>
      <c r="P259" s="242">
        <v>0</v>
      </c>
      <c r="Q259" s="243" t="str">
        <f t="shared" si="85"/>
        <v>0х0</v>
      </c>
      <c r="R259" s="242">
        <v>0</v>
      </c>
      <c r="S259" s="298">
        <v>0</v>
      </c>
      <c r="T259" s="298">
        <v>0</v>
      </c>
      <c r="U259" s="243">
        <f t="shared" ref="U259:V259" si="535">IF(K259&gt;0,K259-40,0)</f>
        <v>0</v>
      </c>
      <c r="V259" s="243">
        <f t="shared" si="535"/>
        <v>0</v>
      </c>
      <c r="W259" s="292">
        <f t="shared" si="8"/>
        <v>0</v>
      </c>
      <c r="X259" s="243">
        <f t="shared" ref="X259:Y259" si="536">IF(O259&gt;0,O259-40,0)</f>
        <v>0</v>
      </c>
      <c r="Y259" s="243">
        <f t="shared" si="536"/>
        <v>0</v>
      </c>
      <c r="Z259" s="292">
        <f t="shared" si="10"/>
        <v>0</v>
      </c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ht="22.5" customHeight="1" x14ac:dyDescent="0.25">
      <c r="A260" s="303">
        <v>8</v>
      </c>
      <c r="B260" s="304" t="s">
        <v>598</v>
      </c>
      <c r="C260" s="303" t="s">
        <v>2964</v>
      </c>
      <c r="D260" s="305"/>
      <c r="E260" s="291">
        <v>1452.9866666666665</v>
      </c>
      <c r="F260" s="243" t="str">
        <f t="shared" si="448"/>
        <v>820</v>
      </c>
      <c r="G260" s="243" t="str">
        <f t="shared" si="449"/>
        <v>820х150</v>
      </c>
      <c r="H260" s="243" t="str">
        <f t="shared" si="425"/>
        <v>150</v>
      </c>
      <c r="I260" s="243" t="str">
        <f t="shared" si="173"/>
        <v>515</v>
      </c>
      <c r="J260" s="289" t="str">
        <f t="shared" si="450"/>
        <v>820х150х515</v>
      </c>
      <c r="K260" s="242">
        <v>716</v>
      </c>
      <c r="L260" s="242">
        <v>146</v>
      </c>
      <c r="M260" s="243" t="str">
        <f t="shared" si="5"/>
        <v>716х146</v>
      </c>
      <c r="N260" s="242">
        <v>1</v>
      </c>
      <c r="O260" s="242">
        <v>0</v>
      </c>
      <c r="P260" s="242">
        <v>0</v>
      </c>
      <c r="Q260" s="243" t="str">
        <f t="shared" si="85"/>
        <v>0х0</v>
      </c>
      <c r="R260" s="242">
        <v>0</v>
      </c>
      <c r="S260" s="242">
        <v>2</v>
      </c>
      <c r="T260" s="242">
        <v>1</v>
      </c>
      <c r="U260" s="243">
        <f t="shared" ref="U260:V260" si="537">IF(K260&gt;0,K260-40,0)</f>
        <v>676</v>
      </c>
      <c r="V260" s="243">
        <f t="shared" si="537"/>
        <v>106</v>
      </c>
      <c r="W260" s="292">
        <f t="shared" si="8"/>
        <v>7.1655999999999997E-2</v>
      </c>
      <c r="X260" s="243">
        <f t="shared" ref="X260:Y260" si="538">IF(O260&gt;0,O260-40,0)</f>
        <v>0</v>
      </c>
      <c r="Y260" s="243">
        <f t="shared" si="538"/>
        <v>0</v>
      </c>
      <c r="Z260" s="292">
        <f t="shared" si="10"/>
        <v>0</v>
      </c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ht="22.5" customHeight="1" x14ac:dyDescent="0.25">
      <c r="A261" s="303">
        <v>9</v>
      </c>
      <c r="B261" s="304" t="s">
        <v>599</v>
      </c>
      <c r="C261" s="303" t="s">
        <v>2965</v>
      </c>
      <c r="D261" s="306"/>
      <c r="E261" s="291">
        <v>1624.0299999999997</v>
      </c>
      <c r="F261" s="243" t="str">
        <f t="shared" si="448"/>
        <v>820</v>
      </c>
      <c r="G261" s="243" t="str">
        <f t="shared" si="449"/>
        <v>820х200</v>
      </c>
      <c r="H261" s="243" t="str">
        <f t="shared" si="425"/>
        <v>200</v>
      </c>
      <c r="I261" s="243" t="str">
        <f t="shared" si="173"/>
        <v>515</v>
      </c>
      <c r="J261" s="289" t="str">
        <f t="shared" si="450"/>
        <v>820х200х515</v>
      </c>
      <c r="K261" s="242">
        <v>716</v>
      </c>
      <c r="L261" s="242">
        <v>196</v>
      </c>
      <c r="M261" s="243" t="str">
        <f t="shared" si="5"/>
        <v>716х196</v>
      </c>
      <c r="N261" s="242">
        <v>1</v>
      </c>
      <c r="O261" s="242">
        <v>0</v>
      </c>
      <c r="P261" s="242">
        <v>0</v>
      </c>
      <c r="Q261" s="243" t="str">
        <f t="shared" si="85"/>
        <v>0х0</v>
      </c>
      <c r="R261" s="242">
        <v>0</v>
      </c>
      <c r="S261" s="242">
        <v>2</v>
      </c>
      <c r="T261" s="242">
        <v>1</v>
      </c>
      <c r="U261" s="243">
        <f t="shared" ref="U261:V261" si="539">IF(K261&gt;0,K261-40,0)</f>
        <v>676</v>
      </c>
      <c r="V261" s="243">
        <f t="shared" si="539"/>
        <v>156</v>
      </c>
      <c r="W261" s="292">
        <f t="shared" si="8"/>
        <v>0.10545599999999999</v>
      </c>
      <c r="X261" s="243">
        <f t="shared" ref="X261:Y261" si="540">IF(O261&gt;0,O261-40,0)</f>
        <v>0</v>
      </c>
      <c r="Y261" s="243">
        <f t="shared" si="540"/>
        <v>0</v>
      </c>
      <c r="Z261" s="292">
        <f t="shared" si="10"/>
        <v>0</v>
      </c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ht="22.5" customHeight="1" x14ac:dyDescent="0.25">
      <c r="A262" s="303">
        <v>10</v>
      </c>
      <c r="B262" s="304" t="s">
        <v>600</v>
      </c>
      <c r="C262" s="303" t="s">
        <v>2966</v>
      </c>
      <c r="D262" s="306"/>
      <c r="E262" s="291">
        <v>1721.0133333333331</v>
      </c>
      <c r="F262" s="243" t="str">
        <f t="shared" si="448"/>
        <v>820</v>
      </c>
      <c r="G262" s="243" t="str">
        <f t="shared" si="449"/>
        <v>820х250</v>
      </c>
      <c r="H262" s="243" t="str">
        <f t="shared" si="425"/>
        <v>250</v>
      </c>
      <c r="I262" s="243" t="str">
        <f t="shared" si="173"/>
        <v>515</v>
      </c>
      <c r="J262" s="289" t="str">
        <f t="shared" si="450"/>
        <v>820х250х515</v>
      </c>
      <c r="K262" s="242">
        <v>716</v>
      </c>
      <c r="L262" s="242">
        <v>246</v>
      </c>
      <c r="M262" s="243" t="str">
        <f t="shared" si="5"/>
        <v>716х246</v>
      </c>
      <c r="N262" s="242">
        <v>1</v>
      </c>
      <c r="O262" s="242">
        <v>0</v>
      </c>
      <c r="P262" s="242">
        <v>0</v>
      </c>
      <c r="Q262" s="243" t="str">
        <f t="shared" si="85"/>
        <v>0х0</v>
      </c>
      <c r="R262" s="242">
        <v>0</v>
      </c>
      <c r="S262" s="242">
        <v>2</v>
      </c>
      <c r="T262" s="242">
        <v>1</v>
      </c>
      <c r="U262" s="243">
        <f t="shared" ref="U262:V262" si="541">IF(K262&gt;0,K262-40,0)</f>
        <v>676</v>
      </c>
      <c r="V262" s="243">
        <f t="shared" si="541"/>
        <v>206</v>
      </c>
      <c r="W262" s="292">
        <f t="shared" si="8"/>
        <v>0.13925599999999999</v>
      </c>
      <c r="X262" s="243">
        <f t="shared" ref="X262:Y262" si="542">IF(O262&gt;0,O262-40,0)</f>
        <v>0</v>
      </c>
      <c r="Y262" s="243">
        <f t="shared" si="542"/>
        <v>0</v>
      </c>
      <c r="Z262" s="292">
        <f t="shared" si="10"/>
        <v>0</v>
      </c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ht="22.5" customHeight="1" x14ac:dyDescent="0.25">
      <c r="A263" s="303">
        <v>11</v>
      </c>
      <c r="B263" s="304" t="s">
        <v>601</v>
      </c>
      <c r="C263" s="303" t="s">
        <v>2967</v>
      </c>
      <c r="D263" s="306"/>
      <c r="E263" s="291">
        <v>1817.9966666666662</v>
      </c>
      <c r="F263" s="243" t="str">
        <f t="shared" si="448"/>
        <v>820</v>
      </c>
      <c r="G263" s="243" t="str">
        <f t="shared" si="449"/>
        <v>820х300</v>
      </c>
      <c r="H263" s="243" t="str">
        <f t="shared" si="425"/>
        <v>300</v>
      </c>
      <c r="I263" s="243" t="str">
        <f t="shared" si="173"/>
        <v>515</v>
      </c>
      <c r="J263" s="289" t="str">
        <f t="shared" si="450"/>
        <v>820х300х515</v>
      </c>
      <c r="K263" s="242">
        <v>716</v>
      </c>
      <c r="L263" s="242">
        <v>296</v>
      </c>
      <c r="M263" s="243" t="str">
        <f t="shared" si="5"/>
        <v>716х296</v>
      </c>
      <c r="N263" s="242">
        <v>1</v>
      </c>
      <c r="O263" s="242">
        <v>0</v>
      </c>
      <c r="P263" s="242">
        <v>0</v>
      </c>
      <c r="Q263" s="243" t="str">
        <f t="shared" si="85"/>
        <v>0х0</v>
      </c>
      <c r="R263" s="242">
        <v>0</v>
      </c>
      <c r="S263" s="242">
        <v>2</v>
      </c>
      <c r="T263" s="242">
        <v>1</v>
      </c>
      <c r="U263" s="243">
        <f t="shared" ref="U263:V263" si="543">IF(K263&gt;0,K263-40,0)</f>
        <v>676</v>
      </c>
      <c r="V263" s="243">
        <f t="shared" si="543"/>
        <v>256</v>
      </c>
      <c r="W263" s="292">
        <f t="shared" si="8"/>
        <v>0.17305599999999999</v>
      </c>
      <c r="X263" s="243">
        <f t="shared" ref="X263:Y263" si="544">IF(O263&gt;0,O263-40,0)</f>
        <v>0</v>
      </c>
      <c r="Y263" s="243">
        <f t="shared" si="544"/>
        <v>0</v>
      </c>
      <c r="Z263" s="292">
        <f t="shared" si="10"/>
        <v>0</v>
      </c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ht="22.5" customHeight="1" x14ac:dyDescent="0.25">
      <c r="A264" s="303">
        <v>12</v>
      </c>
      <c r="B264" s="304" t="s">
        <v>602</v>
      </c>
      <c r="C264" s="303" t="s">
        <v>2968</v>
      </c>
      <c r="D264" s="306"/>
      <c r="E264" s="291">
        <v>2017.2533333333331</v>
      </c>
      <c r="F264" s="243" t="str">
        <f t="shared" si="448"/>
        <v>820</v>
      </c>
      <c r="G264" s="243" t="str">
        <f t="shared" si="449"/>
        <v>820х400</v>
      </c>
      <c r="H264" s="243" t="str">
        <f t="shared" si="425"/>
        <v>400</v>
      </c>
      <c r="I264" s="243" t="str">
        <f t="shared" si="173"/>
        <v>515</v>
      </c>
      <c r="J264" s="289" t="str">
        <f t="shared" si="450"/>
        <v>820х400х515</v>
      </c>
      <c r="K264" s="242">
        <v>716</v>
      </c>
      <c r="L264" s="242">
        <v>396</v>
      </c>
      <c r="M264" s="243" t="str">
        <f t="shared" si="5"/>
        <v>716х396</v>
      </c>
      <c r="N264" s="242">
        <v>1</v>
      </c>
      <c r="O264" s="242">
        <v>0</v>
      </c>
      <c r="P264" s="242">
        <v>0</v>
      </c>
      <c r="Q264" s="243" t="str">
        <f t="shared" si="85"/>
        <v>0х0</v>
      </c>
      <c r="R264" s="242">
        <v>0</v>
      </c>
      <c r="S264" s="242">
        <v>2</v>
      </c>
      <c r="T264" s="242">
        <v>1</v>
      </c>
      <c r="U264" s="243">
        <f t="shared" ref="U264:V264" si="545">IF(K264&gt;0,K264-40,0)</f>
        <v>676</v>
      </c>
      <c r="V264" s="243">
        <f t="shared" si="545"/>
        <v>356</v>
      </c>
      <c r="W264" s="292">
        <f t="shared" si="8"/>
        <v>0.24065600000000001</v>
      </c>
      <c r="X264" s="243">
        <f t="shared" ref="X264:Y264" si="546">IF(O264&gt;0,O264-40,0)</f>
        <v>0</v>
      </c>
      <c r="Y264" s="243">
        <f t="shared" si="546"/>
        <v>0</v>
      </c>
      <c r="Z264" s="292">
        <f t="shared" si="10"/>
        <v>0</v>
      </c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ht="22.5" customHeight="1" x14ac:dyDescent="0.25">
      <c r="A265" s="303">
        <v>13</v>
      </c>
      <c r="B265" s="304" t="s">
        <v>603</v>
      </c>
      <c r="C265" s="303" t="s">
        <v>2969</v>
      </c>
      <c r="D265" s="306"/>
      <c r="E265" s="291">
        <v>2114.2366666666662</v>
      </c>
      <c r="F265" s="243" t="str">
        <f t="shared" si="448"/>
        <v>820</v>
      </c>
      <c r="G265" s="243" t="str">
        <f t="shared" si="449"/>
        <v>820х450</v>
      </c>
      <c r="H265" s="243" t="str">
        <f t="shared" si="425"/>
        <v>450</v>
      </c>
      <c r="I265" s="243" t="str">
        <f t="shared" si="173"/>
        <v>515</v>
      </c>
      <c r="J265" s="289" t="str">
        <f t="shared" si="450"/>
        <v>820х450х515</v>
      </c>
      <c r="K265" s="242">
        <v>716</v>
      </c>
      <c r="L265" s="242">
        <v>446</v>
      </c>
      <c r="M265" s="243" t="str">
        <f t="shared" si="5"/>
        <v>716х446</v>
      </c>
      <c r="N265" s="242">
        <v>1</v>
      </c>
      <c r="O265" s="242">
        <v>0</v>
      </c>
      <c r="P265" s="242">
        <v>0</v>
      </c>
      <c r="Q265" s="243" t="str">
        <f t="shared" si="85"/>
        <v>0х0</v>
      </c>
      <c r="R265" s="242">
        <v>0</v>
      </c>
      <c r="S265" s="242">
        <v>2</v>
      </c>
      <c r="T265" s="242">
        <v>1</v>
      </c>
      <c r="U265" s="243">
        <f t="shared" ref="U265:V265" si="547">IF(K265&gt;0,K265-40,0)</f>
        <v>676</v>
      </c>
      <c r="V265" s="243">
        <f t="shared" si="547"/>
        <v>406</v>
      </c>
      <c r="W265" s="292">
        <f t="shared" si="8"/>
        <v>0.27445599999999998</v>
      </c>
      <c r="X265" s="243">
        <f t="shared" ref="X265:Y265" si="548">IF(O265&gt;0,O265-40,0)</f>
        <v>0</v>
      </c>
      <c r="Y265" s="243">
        <f t="shared" si="548"/>
        <v>0</v>
      </c>
      <c r="Z265" s="292">
        <f t="shared" si="10"/>
        <v>0</v>
      </c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ht="22.5" customHeight="1" x14ac:dyDescent="0.25">
      <c r="A266" s="303">
        <v>14</v>
      </c>
      <c r="B266" s="304" t="s">
        <v>604</v>
      </c>
      <c r="C266" s="303" t="s">
        <v>2970</v>
      </c>
      <c r="D266" s="306"/>
      <c r="E266" s="291">
        <v>2211.2199999999998</v>
      </c>
      <c r="F266" s="243" t="str">
        <f t="shared" si="448"/>
        <v>820</v>
      </c>
      <c r="G266" s="243" t="str">
        <f t="shared" si="449"/>
        <v>820х500</v>
      </c>
      <c r="H266" s="243" t="str">
        <f t="shared" si="425"/>
        <v>500</v>
      </c>
      <c r="I266" s="243" t="str">
        <f t="shared" si="173"/>
        <v>515</v>
      </c>
      <c r="J266" s="289" t="str">
        <f t="shared" si="450"/>
        <v>820х500х515</v>
      </c>
      <c r="K266" s="242">
        <v>716</v>
      </c>
      <c r="L266" s="242">
        <v>496</v>
      </c>
      <c r="M266" s="243" t="str">
        <f t="shared" si="5"/>
        <v>716х496</v>
      </c>
      <c r="N266" s="242">
        <v>1</v>
      </c>
      <c r="O266" s="242">
        <v>0</v>
      </c>
      <c r="P266" s="242">
        <v>0</v>
      </c>
      <c r="Q266" s="243" t="str">
        <f t="shared" si="85"/>
        <v>0х0</v>
      </c>
      <c r="R266" s="242">
        <v>0</v>
      </c>
      <c r="S266" s="242">
        <v>2</v>
      </c>
      <c r="T266" s="242">
        <v>1</v>
      </c>
      <c r="U266" s="243">
        <f t="shared" ref="U266:V266" si="549">IF(K266&gt;0,K266-40,0)</f>
        <v>676</v>
      </c>
      <c r="V266" s="243">
        <f t="shared" si="549"/>
        <v>456</v>
      </c>
      <c r="W266" s="292">
        <f t="shared" si="8"/>
        <v>0.30825599999999997</v>
      </c>
      <c r="X266" s="243">
        <f t="shared" ref="X266:Y266" si="550">IF(O266&gt;0,O266-40,0)</f>
        <v>0</v>
      </c>
      <c r="Y266" s="243">
        <f t="shared" si="550"/>
        <v>0</v>
      </c>
      <c r="Z266" s="292">
        <f t="shared" si="10"/>
        <v>0</v>
      </c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ht="22.5" customHeight="1" x14ac:dyDescent="0.25">
      <c r="A267" s="303">
        <v>15</v>
      </c>
      <c r="B267" s="304" t="s">
        <v>605</v>
      </c>
      <c r="C267" s="303" t="s">
        <v>2970</v>
      </c>
      <c r="D267" s="306"/>
      <c r="E267" s="291">
        <v>2211.2199999999998</v>
      </c>
      <c r="F267" s="243" t="str">
        <f t="shared" si="448"/>
        <v>820</v>
      </c>
      <c r="G267" s="243" t="str">
        <f t="shared" si="449"/>
        <v>820х500</v>
      </c>
      <c r="H267" s="243" t="str">
        <f t="shared" si="425"/>
        <v>500</v>
      </c>
      <c r="I267" s="243" t="str">
        <f t="shared" si="173"/>
        <v>515</v>
      </c>
      <c r="J267" s="289" t="str">
        <f t="shared" si="450"/>
        <v>820х500х515</v>
      </c>
      <c r="K267" s="242">
        <v>716</v>
      </c>
      <c r="L267" s="242">
        <v>246</v>
      </c>
      <c r="M267" s="243" t="str">
        <f t="shared" si="5"/>
        <v>716х246</v>
      </c>
      <c r="N267" s="242">
        <v>2</v>
      </c>
      <c r="O267" s="242">
        <v>0</v>
      </c>
      <c r="P267" s="242">
        <v>0</v>
      </c>
      <c r="Q267" s="243" t="str">
        <f t="shared" si="85"/>
        <v>0х0</v>
      </c>
      <c r="R267" s="242">
        <v>0</v>
      </c>
      <c r="S267" s="242">
        <v>4</v>
      </c>
      <c r="T267" s="242">
        <v>2</v>
      </c>
      <c r="U267" s="243">
        <f t="shared" ref="U267:V267" si="551">IF(K267&gt;0,K267-40,0)</f>
        <v>676</v>
      </c>
      <c r="V267" s="243">
        <f t="shared" si="551"/>
        <v>206</v>
      </c>
      <c r="W267" s="292">
        <f t="shared" si="8"/>
        <v>0.13925599999999999</v>
      </c>
      <c r="X267" s="243">
        <f t="shared" ref="X267:Y267" si="552">IF(O267&gt;0,O267-40,0)</f>
        <v>0</v>
      </c>
      <c r="Y267" s="243">
        <f t="shared" si="552"/>
        <v>0</v>
      </c>
      <c r="Z267" s="292">
        <f t="shared" si="10"/>
        <v>0</v>
      </c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ht="22.5" customHeight="1" x14ac:dyDescent="0.25">
      <c r="A268" s="303">
        <v>16</v>
      </c>
      <c r="B268" s="304" t="s">
        <v>606</v>
      </c>
      <c r="C268" s="303" t="s">
        <v>2968</v>
      </c>
      <c r="D268" s="306"/>
      <c r="E268" s="291">
        <v>3775.2966666666657</v>
      </c>
      <c r="F268" s="243" t="str">
        <f t="shared" si="448"/>
        <v>820</v>
      </c>
      <c r="G268" s="243" t="str">
        <f t="shared" si="449"/>
        <v>820х400</v>
      </c>
      <c r="H268" s="243" t="str">
        <f t="shared" si="425"/>
        <v>400</v>
      </c>
      <c r="I268" s="243" t="str">
        <f t="shared" si="173"/>
        <v>515</v>
      </c>
      <c r="J268" s="289" t="str">
        <f t="shared" si="450"/>
        <v>820х400х515</v>
      </c>
      <c r="K268" s="242">
        <v>356</v>
      </c>
      <c r="L268" s="242">
        <v>396</v>
      </c>
      <c r="M268" s="243" t="str">
        <f t="shared" si="5"/>
        <v>356х396</v>
      </c>
      <c r="N268" s="242">
        <v>2</v>
      </c>
      <c r="O268" s="242">
        <v>0</v>
      </c>
      <c r="P268" s="242">
        <v>0</v>
      </c>
      <c r="Q268" s="243" t="str">
        <f t="shared" si="85"/>
        <v>0х0</v>
      </c>
      <c r="R268" s="242">
        <v>0</v>
      </c>
      <c r="S268" s="242">
        <v>0</v>
      </c>
      <c r="T268" s="242">
        <v>2</v>
      </c>
      <c r="U268" s="243">
        <f t="shared" ref="U268:V268" si="553">IF(K268&gt;0,K268-40,0)</f>
        <v>316</v>
      </c>
      <c r="V268" s="243">
        <f t="shared" si="553"/>
        <v>356</v>
      </c>
      <c r="W268" s="292">
        <f t="shared" si="8"/>
        <v>0.112496</v>
      </c>
      <c r="X268" s="243">
        <f t="shared" ref="X268:Y268" si="554">IF(O268&gt;0,O268-40,0)</f>
        <v>0</v>
      </c>
      <c r="Y268" s="243">
        <f t="shared" si="554"/>
        <v>0</v>
      </c>
      <c r="Z268" s="292">
        <f t="shared" si="10"/>
        <v>0</v>
      </c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ht="22.5" customHeight="1" x14ac:dyDescent="0.25">
      <c r="A269" s="303">
        <v>17</v>
      </c>
      <c r="B269" s="304" t="s">
        <v>607</v>
      </c>
      <c r="C269" s="303" t="s">
        <v>2969</v>
      </c>
      <c r="D269" s="306"/>
      <c r="E269" s="291">
        <v>3891.6766666666658</v>
      </c>
      <c r="F269" s="243" t="str">
        <f t="shared" si="448"/>
        <v>820</v>
      </c>
      <c r="G269" s="243" t="str">
        <f t="shared" si="449"/>
        <v>820х450</v>
      </c>
      <c r="H269" s="243" t="str">
        <f t="shared" si="425"/>
        <v>450</v>
      </c>
      <c r="I269" s="243" t="str">
        <f t="shared" si="173"/>
        <v>515</v>
      </c>
      <c r="J269" s="289" t="str">
        <f t="shared" si="450"/>
        <v>820х450х515</v>
      </c>
      <c r="K269" s="242">
        <v>356</v>
      </c>
      <c r="L269" s="242">
        <v>446</v>
      </c>
      <c r="M269" s="243" t="str">
        <f t="shared" si="5"/>
        <v>356х446</v>
      </c>
      <c r="N269" s="242">
        <v>2</v>
      </c>
      <c r="O269" s="242">
        <v>0</v>
      </c>
      <c r="P269" s="242">
        <v>0</v>
      </c>
      <c r="Q269" s="243" t="str">
        <f t="shared" si="85"/>
        <v>0х0</v>
      </c>
      <c r="R269" s="242">
        <v>0</v>
      </c>
      <c r="S269" s="242">
        <v>0</v>
      </c>
      <c r="T269" s="242">
        <v>2</v>
      </c>
      <c r="U269" s="243">
        <f t="shared" ref="U269:V269" si="555">IF(K269&gt;0,K269-40,0)</f>
        <v>316</v>
      </c>
      <c r="V269" s="243">
        <f t="shared" si="555"/>
        <v>406</v>
      </c>
      <c r="W269" s="292">
        <f t="shared" si="8"/>
        <v>0.12829599999999999</v>
      </c>
      <c r="X269" s="243">
        <f t="shared" ref="X269:Y269" si="556">IF(O269&gt;0,O269-40,0)</f>
        <v>0</v>
      </c>
      <c r="Y269" s="243">
        <f t="shared" si="556"/>
        <v>0</v>
      </c>
      <c r="Z269" s="292">
        <f t="shared" si="10"/>
        <v>0</v>
      </c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ht="22.5" customHeight="1" x14ac:dyDescent="0.25">
      <c r="A270" s="303">
        <v>18</v>
      </c>
      <c r="B270" s="304" t="s">
        <v>608</v>
      </c>
      <c r="C270" s="303" t="s">
        <v>2970</v>
      </c>
      <c r="D270" s="306"/>
      <c r="E270" s="291">
        <v>4039.7966666666657</v>
      </c>
      <c r="F270" s="243" t="str">
        <f t="shared" si="448"/>
        <v>820</v>
      </c>
      <c r="G270" s="243" t="str">
        <f t="shared" si="449"/>
        <v>820х500</v>
      </c>
      <c r="H270" s="243" t="str">
        <f t="shared" si="425"/>
        <v>500</v>
      </c>
      <c r="I270" s="243" t="str">
        <f t="shared" si="173"/>
        <v>515</v>
      </c>
      <c r="J270" s="289" t="str">
        <f t="shared" si="450"/>
        <v>820х500х515</v>
      </c>
      <c r="K270" s="242">
        <v>356</v>
      </c>
      <c r="L270" s="242">
        <v>496</v>
      </c>
      <c r="M270" s="243" t="str">
        <f t="shared" si="5"/>
        <v>356х496</v>
      </c>
      <c r="N270" s="242">
        <v>2</v>
      </c>
      <c r="O270" s="242">
        <v>0</v>
      </c>
      <c r="P270" s="242">
        <v>0</v>
      </c>
      <c r="Q270" s="243" t="str">
        <f t="shared" si="85"/>
        <v>0х0</v>
      </c>
      <c r="R270" s="242">
        <v>0</v>
      </c>
      <c r="S270" s="242">
        <v>0</v>
      </c>
      <c r="T270" s="242">
        <v>2</v>
      </c>
      <c r="U270" s="243">
        <f t="shared" ref="U270:V270" si="557">IF(K270&gt;0,K270-40,0)</f>
        <v>316</v>
      </c>
      <c r="V270" s="243">
        <f t="shared" si="557"/>
        <v>456</v>
      </c>
      <c r="W270" s="292">
        <f t="shared" si="8"/>
        <v>0.144096</v>
      </c>
      <c r="X270" s="243">
        <f t="shared" ref="X270:Y270" si="558">IF(O270&gt;0,O270-40,0)</f>
        <v>0</v>
      </c>
      <c r="Y270" s="243">
        <f t="shared" si="558"/>
        <v>0</v>
      </c>
      <c r="Z270" s="292">
        <f t="shared" si="10"/>
        <v>0</v>
      </c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ht="22.5" customHeight="1" x14ac:dyDescent="0.25">
      <c r="A271" s="303">
        <v>19</v>
      </c>
      <c r="B271" s="304" t="s">
        <v>609</v>
      </c>
      <c r="C271" s="303" t="s">
        <v>2968</v>
      </c>
      <c r="D271" s="306"/>
      <c r="E271" s="291">
        <v>4355.4333333333334</v>
      </c>
      <c r="F271" s="243" t="str">
        <f t="shared" si="448"/>
        <v>820</v>
      </c>
      <c r="G271" s="243" t="str">
        <f t="shared" si="449"/>
        <v>820х400</v>
      </c>
      <c r="H271" s="243" t="str">
        <f t="shared" si="425"/>
        <v>400</v>
      </c>
      <c r="I271" s="243" t="str">
        <f t="shared" si="173"/>
        <v>515</v>
      </c>
      <c r="J271" s="289" t="str">
        <f t="shared" si="450"/>
        <v>820х400х515</v>
      </c>
      <c r="K271" s="242">
        <v>176</v>
      </c>
      <c r="L271" s="242">
        <v>396</v>
      </c>
      <c r="M271" s="243" t="str">
        <f t="shared" si="5"/>
        <v>176х396</v>
      </c>
      <c r="N271" s="242">
        <v>2</v>
      </c>
      <c r="O271" s="242">
        <v>356</v>
      </c>
      <c r="P271" s="242">
        <v>396</v>
      </c>
      <c r="Q271" s="243" t="str">
        <f t="shared" si="85"/>
        <v>356х396</v>
      </c>
      <c r="R271" s="242">
        <v>1</v>
      </c>
      <c r="S271" s="242">
        <v>0</v>
      </c>
      <c r="T271" s="242">
        <v>3</v>
      </c>
      <c r="U271" s="243">
        <f t="shared" ref="U271:V271" si="559">IF(K271&gt;0,K271-40,0)</f>
        <v>136</v>
      </c>
      <c r="V271" s="243">
        <f t="shared" si="559"/>
        <v>356</v>
      </c>
      <c r="W271" s="292">
        <f t="shared" si="8"/>
        <v>4.8416000000000001E-2</v>
      </c>
      <c r="X271" s="243">
        <f t="shared" ref="X271:Y271" si="560">IF(O271&gt;0,O271-40,0)</f>
        <v>316</v>
      </c>
      <c r="Y271" s="243">
        <f t="shared" si="560"/>
        <v>356</v>
      </c>
      <c r="Z271" s="292">
        <f t="shared" si="10"/>
        <v>0.112496</v>
      </c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ht="22.5" customHeight="1" x14ac:dyDescent="0.25">
      <c r="A272" s="303">
        <v>20</v>
      </c>
      <c r="B272" s="304" t="s">
        <v>610</v>
      </c>
      <c r="C272" s="303" t="s">
        <v>2969</v>
      </c>
      <c r="D272" s="306"/>
      <c r="E272" s="291">
        <v>4464.7599999999993</v>
      </c>
      <c r="F272" s="243" t="str">
        <f t="shared" si="448"/>
        <v>820</v>
      </c>
      <c r="G272" s="243" t="str">
        <f t="shared" si="449"/>
        <v>820х450</v>
      </c>
      <c r="H272" s="243" t="str">
        <f t="shared" si="425"/>
        <v>450</v>
      </c>
      <c r="I272" s="243" t="str">
        <f t="shared" si="173"/>
        <v>515</v>
      </c>
      <c r="J272" s="289" t="str">
        <f t="shared" si="450"/>
        <v>820х450х515</v>
      </c>
      <c r="K272" s="242">
        <v>176</v>
      </c>
      <c r="L272" s="242">
        <v>446</v>
      </c>
      <c r="M272" s="243" t="str">
        <f t="shared" si="5"/>
        <v>176х446</v>
      </c>
      <c r="N272" s="242">
        <v>2</v>
      </c>
      <c r="O272" s="242">
        <v>356</v>
      </c>
      <c r="P272" s="242">
        <v>446</v>
      </c>
      <c r="Q272" s="243" t="str">
        <f t="shared" si="85"/>
        <v>356х446</v>
      </c>
      <c r="R272" s="242">
        <v>1</v>
      </c>
      <c r="S272" s="242">
        <v>0</v>
      </c>
      <c r="T272" s="242">
        <v>3</v>
      </c>
      <c r="U272" s="243">
        <f t="shared" ref="U272:V272" si="561">IF(K272&gt;0,K272-40,0)</f>
        <v>136</v>
      </c>
      <c r="V272" s="243">
        <f t="shared" si="561"/>
        <v>406</v>
      </c>
      <c r="W272" s="292">
        <f t="shared" si="8"/>
        <v>5.5216000000000001E-2</v>
      </c>
      <c r="X272" s="243">
        <f t="shared" ref="X272:Y272" si="562">IF(O272&gt;0,O272-40,0)</f>
        <v>316</v>
      </c>
      <c r="Y272" s="243">
        <f t="shared" si="562"/>
        <v>406</v>
      </c>
      <c r="Z272" s="292">
        <f t="shared" si="10"/>
        <v>0.12829599999999999</v>
      </c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ht="22.5" customHeight="1" x14ac:dyDescent="0.25">
      <c r="A273" s="303">
        <v>21</v>
      </c>
      <c r="B273" s="304" t="s">
        <v>611</v>
      </c>
      <c r="C273" s="303" t="s">
        <v>2970</v>
      </c>
      <c r="D273" s="306"/>
      <c r="E273" s="291">
        <v>4609.3533333333326</v>
      </c>
      <c r="F273" s="243" t="str">
        <f t="shared" si="448"/>
        <v>820</v>
      </c>
      <c r="G273" s="243" t="str">
        <f t="shared" si="449"/>
        <v>820х500</v>
      </c>
      <c r="H273" s="243" t="str">
        <f t="shared" si="425"/>
        <v>500</v>
      </c>
      <c r="I273" s="243" t="str">
        <f t="shared" si="173"/>
        <v>515</v>
      </c>
      <c r="J273" s="289" t="str">
        <f t="shared" si="450"/>
        <v>820х500х515</v>
      </c>
      <c r="K273" s="242">
        <v>176</v>
      </c>
      <c r="L273" s="242">
        <v>496</v>
      </c>
      <c r="M273" s="243" t="str">
        <f t="shared" si="5"/>
        <v>176х496</v>
      </c>
      <c r="N273" s="242">
        <v>2</v>
      </c>
      <c r="O273" s="242">
        <v>356</v>
      </c>
      <c r="P273" s="242">
        <v>496</v>
      </c>
      <c r="Q273" s="243" t="str">
        <f t="shared" si="85"/>
        <v>356х496</v>
      </c>
      <c r="R273" s="242">
        <v>1</v>
      </c>
      <c r="S273" s="242">
        <v>0</v>
      </c>
      <c r="T273" s="242">
        <v>3</v>
      </c>
      <c r="U273" s="243">
        <f t="shared" ref="U273:V273" si="563">IF(K273&gt;0,K273-40,0)</f>
        <v>136</v>
      </c>
      <c r="V273" s="243">
        <f t="shared" si="563"/>
        <v>456</v>
      </c>
      <c r="W273" s="292">
        <f t="shared" si="8"/>
        <v>6.2016000000000002E-2</v>
      </c>
      <c r="X273" s="243">
        <f t="shared" ref="X273:Y273" si="564">IF(O273&gt;0,O273-40,0)</f>
        <v>316</v>
      </c>
      <c r="Y273" s="243">
        <f t="shared" si="564"/>
        <v>456</v>
      </c>
      <c r="Z273" s="292">
        <f t="shared" si="10"/>
        <v>0.144096</v>
      </c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1:40" ht="22.5" customHeight="1" x14ac:dyDescent="0.25">
      <c r="A274" s="303">
        <v>22</v>
      </c>
      <c r="B274" s="304" t="s">
        <v>612</v>
      </c>
      <c r="C274" s="303" t="s">
        <v>2968</v>
      </c>
      <c r="D274" s="306"/>
      <c r="E274" s="291">
        <v>4900.3033333333324</v>
      </c>
      <c r="F274" s="243" t="str">
        <f t="shared" si="448"/>
        <v>820</v>
      </c>
      <c r="G274" s="243" t="str">
        <f t="shared" si="449"/>
        <v>820х400</v>
      </c>
      <c r="H274" s="243" t="str">
        <f t="shared" si="425"/>
        <v>400</v>
      </c>
      <c r="I274" s="243" t="str">
        <f t="shared" si="173"/>
        <v>515</v>
      </c>
      <c r="J274" s="289" t="str">
        <f t="shared" si="450"/>
        <v>820х400х515</v>
      </c>
      <c r="K274" s="242">
        <v>176</v>
      </c>
      <c r="L274" s="242">
        <v>396</v>
      </c>
      <c r="M274" s="243" t="str">
        <f t="shared" si="5"/>
        <v>176х396</v>
      </c>
      <c r="N274" s="242">
        <v>4</v>
      </c>
      <c r="O274" s="242">
        <v>0</v>
      </c>
      <c r="P274" s="242">
        <v>0</v>
      </c>
      <c r="Q274" s="243" t="str">
        <f t="shared" si="85"/>
        <v>0х0</v>
      </c>
      <c r="R274" s="242">
        <v>0</v>
      </c>
      <c r="S274" s="242">
        <v>0</v>
      </c>
      <c r="T274" s="242">
        <v>4</v>
      </c>
      <c r="U274" s="243">
        <f t="shared" ref="U274:V274" si="565">IF(K274&gt;0,K274-40,0)</f>
        <v>136</v>
      </c>
      <c r="V274" s="243">
        <f t="shared" si="565"/>
        <v>356</v>
      </c>
      <c r="W274" s="292">
        <f t="shared" si="8"/>
        <v>4.8416000000000001E-2</v>
      </c>
      <c r="X274" s="243">
        <f t="shared" ref="X274:Y274" si="566">IF(O274&gt;0,O274-40,0)</f>
        <v>0</v>
      </c>
      <c r="Y274" s="243">
        <f t="shared" si="566"/>
        <v>0</v>
      </c>
      <c r="Z274" s="292">
        <f t="shared" si="10"/>
        <v>0</v>
      </c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ht="22.5" customHeight="1" x14ac:dyDescent="0.25">
      <c r="A275" s="303">
        <v>23</v>
      </c>
      <c r="B275" s="304" t="s">
        <v>613</v>
      </c>
      <c r="C275" s="303" t="s">
        <v>2969</v>
      </c>
      <c r="D275" s="306"/>
      <c r="E275" s="291">
        <v>5036.079999999999</v>
      </c>
      <c r="F275" s="243" t="str">
        <f t="shared" si="448"/>
        <v>820</v>
      </c>
      <c r="G275" s="243" t="str">
        <f t="shared" si="449"/>
        <v>820х450</v>
      </c>
      <c r="H275" s="243" t="str">
        <f t="shared" si="425"/>
        <v>450</v>
      </c>
      <c r="I275" s="243" t="str">
        <f t="shared" si="173"/>
        <v>515</v>
      </c>
      <c r="J275" s="289" t="str">
        <f t="shared" si="450"/>
        <v>820х450х515</v>
      </c>
      <c r="K275" s="242">
        <v>176</v>
      </c>
      <c r="L275" s="242">
        <v>446</v>
      </c>
      <c r="M275" s="243" t="str">
        <f t="shared" si="5"/>
        <v>176х446</v>
      </c>
      <c r="N275" s="242">
        <v>4</v>
      </c>
      <c r="O275" s="242">
        <v>0</v>
      </c>
      <c r="P275" s="242">
        <v>0</v>
      </c>
      <c r="Q275" s="243" t="str">
        <f t="shared" si="85"/>
        <v>0х0</v>
      </c>
      <c r="R275" s="242">
        <v>0</v>
      </c>
      <c r="S275" s="242">
        <v>0</v>
      </c>
      <c r="T275" s="242">
        <v>4</v>
      </c>
      <c r="U275" s="243">
        <f t="shared" ref="U275:V275" si="567">IF(K275&gt;0,K275-40,0)</f>
        <v>136</v>
      </c>
      <c r="V275" s="243">
        <f t="shared" si="567"/>
        <v>406</v>
      </c>
      <c r="W275" s="292">
        <f t="shared" si="8"/>
        <v>5.5216000000000001E-2</v>
      </c>
      <c r="X275" s="243">
        <f t="shared" ref="X275:Y275" si="568">IF(O275&gt;0,O275-40,0)</f>
        <v>0</v>
      </c>
      <c r="Y275" s="243">
        <f t="shared" si="568"/>
        <v>0</v>
      </c>
      <c r="Z275" s="292">
        <f t="shared" si="10"/>
        <v>0</v>
      </c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ht="22.5" customHeight="1" x14ac:dyDescent="0.25">
      <c r="A276" s="303">
        <v>24</v>
      </c>
      <c r="B276" s="304" t="s">
        <v>614</v>
      </c>
      <c r="C276" s="303" t="s">
        <v>2970</v>
      </c>
      <c r="D276" s="306"/>
      <c r="E276" s="291">
        <v>5173.62</v>
      </c>
      <c r="F276" s="243" t="str">
        <f t="shared" si="448"/>
        <v>820</v>
      </c>
      <c r="G276" s="243" t="str">
        <f t="shared" si="449"/>
        <v>820х500</v>
      </c>
      <c r="H276" s="243" t="str">
        <f t="shared" si="425"/>
        <v>500</v>
      </c>
      <c r="I276" s="243" t="str">
        <f t="shared" si="173"/>
        <v>515</v>
      </c>
      <c r="J276" s="289" t="str">
        <f t="shared" si="450"/>
        <v>820х500х515</v>
      </c>
      <c r="K276" s="242">
        <v>176</v>
      </c>
      <c r="L276" s="242">
        <v>496</v>
      </c>
      <c r="M276" s="243" t="str">
        <f t="shared" si="5"/>
        <v>176х496</v>
      </c>
      <c r="N276" s="242">
        <v>4</v>
      </c>
      <c r="O276" s="242">
        <v>0</v>
      </c>
      <c r="P276" s="242">
        <v>0</v>
      </c>
      <c r="Q276" s="243" t="str">
        <f t="shared" si="85"/>
        <v>0х0</v>
      </c>
      <c r="R276" s="242">
        <v>0</v>
      </c>
      <c r="S276" s="242">
        <v>0</v>
      </c>
      <c r="T276" s="242">
        <v>4</v>
      </c>
      <c r="U276" s="243">
        <f t="shared" ref="U276:V276" si="569">IF(K276&gt;0,K276-40,0)</f>
        <v>136</v>
      </c>
      <c r="V276" s="243">
        <f t="shared" si="569"/>
        <v>456</v>
      </c>
      <c r="W276" s="292">
        <f t="shared" si="8"/>
        <v>6.2016000000000002E-2</v>
      </c>
      <c r="X276" s="243">
        <f t="shared" ref="X276:Y276" si="570">IF(O276&gt;0,O276-40,0)</f>
        <v>0</v>
      </c>
      <c r="Y276" s="243">
        <f t="shared" si="570"/>
        <v>0</v>
      </c>
      <c r="Z276" s="292">
        <f t="shared" si="10"/>
        <v>0</v>
      </c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ht="22.5" customHeight="1" x14ac:dyDescent="0.25">
      <c r="A277" s="303">
        <v>25</v>
      </c>
      <c r="B277" s="304" t="s">
        <v>615</v>
      </c>
      <c r="C277" s="303" t="s">
        <v>2968</v>
      </c>
      <c r="D277" s="306"/>
      <c r="E277" s="291">
        <v>5016.6833333333325</v>
      </c>
      <c r="F277" s="243" t="str">
        <f t="shared" si="448"/>
        <v>820</v>
      </c>
      <c r="G277" s="243" t="str">
        <f t="shared" si="449"/>
        <v>820х400</v>
      </c>
      <c r="H277" s="243" t="str">
        <f t="shared" si="425"/>
        <v>400</v>
      </c>
      <c r="I277" s="243" t="str">
        <f t="shared" si="173"/>
        <v>515</v>
      </c>
      <c r="J277" s="289" t="str">
        <f t="shared" si="450"/>
        <v>820х400х515</v>
      </c>
      <c r="K277" s="242">
        <v>356</v>
      </c>
      <c r="L277" s="242">
        <v>396</v>
      </c>
      <c r="M277" s="243" t="str">
        <f t="shared" si="5"/>
        <v>356х396</v>
      </c>
      <c r="N277" s="242">
        <v>2</v>
      </c>
      <c r="O277" s="242">
        <v>0</v>
      </c>
      <c r="P277" s="242">
        <v>0</v>
      </c>
      <c r="Q277" s="243" t="str">
        <f t="shared" si="85"/>
        <v>0х0</v>
      </c>
      <c r="R277" s="242">
        <v>0</v>
      </c>
      <c r="S277" s="242">
        <v>0</v>
      </c>
      <c r="T277" s="242">
        <v>2</v>
      </c>
      <c r="U277" s="243">
        <f t="shared" ref="U277:V277" si="571">IF(K277&gt;0,K277-40,0)</f>
        <v>316</v>
      </c>
      <c r="V277" s="243">
        <f t="shared" si="571"/>
        <v>356</v>
      </c>
      <c r="W277" s="292">
        <f t="shared" si="8"/>
        <v>0.112496</v>
      </c>
      <c r="X277" s="243">
        <f t="shared" ref="X277:Y277" si="572">IF(O277&gt;0,O277-40,0)</f>
        <v>0</v>
      </c>
      <c r="Y277" s="243">
        <f t="shared" si="572"/>
        <v>0</v>
      </c>
      <c r="Z277" s="292">
        <f t="shared" si="10"/>
        <v>0</v>
      </c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ht="22.5" customHeight="1" x14ac:dyDescent="0.25">
      <c r="A278" s="303">
        <v>26</v>
      </c>
      <c r="B278" s="304" t="s">
        <v>616</v>
      </c>
      <c r="C278" s="303" t="s">
        <v>2969</v>
      </c>
      <c r="D278" s="306"/>
      <c r="E278" s="291">
        <v>5173.62</v>
      </c>
      <c r="F278" s="243" t="str">
        <f t="shared" si="448"/>
        <v>820</v>
      </c>
      <c r="G278" s="243" t="str">
        <f t="shared" si="449"/>
        <v>820х450</v>
      </c>
      <c r="H278" s="243" t="str">
        <f t="shared" si="425"/>
        <v>450</v>
      </c>
      <c r="I278" s="243" t="str">
        <f t="shared" si="173"/>
        <v>515</v>
      </c>
      <c r="J278" s="289" t="str">
        <f t="shared" si="450"/>
        <v>820х450х515</v>
      </c>
      <c r="K278" s="242">
        <v>356</v>
      </c>
      <c r="L278" s="242">
        <v>446</v>
      </c>
      <c r="M278" s="243" t="str">
        <f t="shared" si="5"/>
        <v>356х446</v>
      </c>
      <c r="N278" s="242">
        <v>2</v>
      </c>
      <c r="O278" s="242">
        <v>0</v>
      </c>
      <c r="P278" s="242">
        <v>0</v>
      </c>
      <c r="Q278" s="243" t="str">
        <f t="shared" si="85"/>
        <v>0х0</v>
      </c>
      <c r="R278" s="242">
        <v>0</v>
      </c>
      <c r="S278" s="242">
        <v>0</v>
      </c>
      <c r="T278" s="242">
        <v>2</v>
      </c>
      <c r="U278" s="243">
        <f t="shared" ref="U278:V278" si="573">IF(K278&gt;0,K278-40,0)</f>
        <v>316</v>
      </c>
      <c r="V278" s="243">
        <f t="shared" si="573"/>
        <v>406</v>
      </c>
      <c r="W278" s="292">
        <f t="shared" si="8"/>
        <v>0.12829599999999999</v>
      </c>
      <c r="X278" s="243">
        <f t="shared" ref="X278:Y278" si="574">IF(O278&gt;0,O278-40,0)</f>
        <v>0</v>
      </c>
      <c r="Y278" s="243">
        <f t="shared" si="574"/>
        <v>0</v>
      </c>
      <c r="Z278" s="292">
        <f t="shared" si="10"/>
        <v>0</v>
      </c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ht="22.5" customHeight="1" x14ac:dyDescent="0.25">
      <c r="A279" s="303">
        <v>27</v>
      </c>
      <c r="B279" s="304" t="s">
        <v>617</v>
      </c>
      <c r="C279" s="303" t="s">
        <v>2970</v>
      </c>
      <c r="D279" s="306"/>
      <c r="E279" s="291">
        <v>5328.7933333333322</v>
      </c>
      <c r="F279" s="243" t="str">
        <f t="shared" si="448"/>
        <v>820</v>
      </c>
      <c r="G279" s="243" t="str">
        <f t="shared" si="449"/>
        <v>820х500</v>
      </c>
      <c r="H279" s="243" t="str">
        <f t="shared" si="425"/>
        <v>500</v>
      </c>
      <c r="I279" s="243" t="str">
        <f t="shared" si="173"/>
        <v>515</v>
      </c>
      <c r="J279" s="289" t="str">
        <f t="shared" si="450"/>
        <v>820х500х515</v>
      </c>
      <c r="K279" s="242">
        <v>356</v>
      </c>
      <c r="L279" s="242">
        <v>496</v>
      </c>
      <c r="M279" s="243" t="str">
        <f t="shared" si="5"/>
        <v>356х496</v>
      </c>
      <c r="N279" s="242">
        <v>2</v>
      </c>
      <c r="O279" s="242">
        <v>0</v>
      </c>
      <c r="P279" s="242">
        <v>0</v>
      </c>
      <c r="Q279" s="243" t="str">
        <f t="shared" si="85"/>
        <v>0х0</v>
      </c>
      <c r="R279" s="242">
        <v>0</v>
      </c>
      <c r="S279" s="242">
        <v>0</v>
      </c>
      <c r="T279" s="242">
        <v>2</v>
      </c>
      <c r="U279" s="243">
        <f t="shared" ref="U279:V279" si="575">IF(K279&gt;0,K279-40,0)</f>
        <v>316</v>
      </c>
      <c r="V279" s="243">
        <f t="shared" si="575"/>
        <v>456</v>
      </c>
      <c r="W279" s="292">
        <f t="shared" si="8"/>
        <v>0.144096</v>
      </c>
      <c r="X279" s="243">
        <f t="shared" ref="X279:Y279" si="576">IF(O279&gt;0,O279-40,0)</f>
        <v>0</v>
      </c>
      <c r="Y279" s="243">
        <f t="shared" si="576"/>
        <v>0</v>
      </c>
      <c r="Z279" s="292">
        <f t="shared" si="10"/>
        <v>0</v>
      </c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ht="22.5" customHeight="1" x14ac:dyDescent="0.25">
      <c r="A280" s="303">
        <v>28</v>
      </c>
      <c r="B280" s="304" t="s">
        <v>618</v>
      </c>
      <c r="C280" s="303" t="s">
        <v>2968</v>
      </c>
      <c r="D280" s="306"/>
      <c r="E280" s="291">
        <v>5187.7266666666656</v>
      </c>
      <c r="F280" s="243" t="str">
        <f t="shared" si="448"/>
        <v>820</v>
      </c>
      <c r="G280" s="243" t="str">
        <f t="shared" si="449"/>
        <v>820х400</v>
      </c>
      <c r="H280" s="243" t="str">
        <f t="shared" si="425"/>
        <v>400</v>
      </c>
      <c r="I280" s="243" t="str">
        <f t="shared" si="173"/>
        <v>515</v>
      </c>
      <c r="J280" s="289" t="str">
        <f t="shared" si="450"/>
        <v>820х400х515</v>
      </c>
      <c r="K280" s="242">
        <v>176</v>
      </c>
      <c r="L280" s="242">
        <v>396</v>
      </c>
      <c r="M280" s="243" t="str">
        <f t="shared" si="5"/>
        <v>176х396</v>
      </c>
      <c r="N280" s="242">
        <v>2</v>
      </c>
      <c r="O280" s="242">
        <v>356</v>
      </c>
      <c r="P280" s="242">
        <v>396</v>
      </c>
      <c r="Q280" s="243" t="str">
        <f t="shared" si="85"/>
        <v>356х396</v>
      </c>
      <c r="R280" s="242">
        <v>1</v>
      </c>
      <c r="S280" s="242">
        <v>0</v>
      </c>
      <c r="T280" s="242">
        <v>3</v>
      </c>
      <c r="U280" s="243">
        <f t="shared" ref="U280:V280" si="577">IF(K280&gt;0,K280-40,0)</f>
        <v>136</v>
      </c>
      <c r="V280" s="243">
        <f t="shared" si="577"/>
        <v>356</v>
      </c>
      <c r="W280" s="292">
        <f t="shared" si="8"/>
        <v>4.8416000000000001E-2</v>
      </c>
      <c r="X280" s="243">
        <f t="shared" ref="X280:Y280" si="578">IF(O280&gt;0,O280-40,0)</f>
        <v>316</v>
      </c>
      <c r="Y280" s="243">
        <f t="shared" si="578"/>
        <v>356</v>
      </c>
      <c r="Z280" s="292">
        <f t="shared" si="10"/>
        <v>0.112496</v>
      </c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ht="22.5" customHeight="1" x14ac:dyDescent="0.25">
      <c r="A281" s="303">
        <v>29</v>
      </c>
      <c r="B281" s="304" t="s">
        <v>619</v>
      </c>
      <c r="C281" s="303" t="s">
        <v>2969</v>
      </c>
      <c r="D281" s="306"/>
      <c r="E281" s="291">
        <v>5372.8766666666661</v>
      </c>
      <c r="F281" s="243" t="str">
        <f t="shared" si="448"/>
        <v>820</v>
      </c>
      <c r="G281" s="243" t="str">
        <f t="shared" si="449"/>
        <v>820х450</v>
      </c>
      <c r="H281" s="243" t="str">
        <f t="shared" si="425"/>
        <v>450</v>
      </c>
      <c r="I281" s="243" t="str">
        <f t="shared" si="173"/>
        <v>515</v>
      </c>
      <c r="J281" s="289" t="str">
        <f t="shared" si="450"/>
        <v>820х450х515</v>
      </c>
      <c r="K281" s="242">
        <v>176</v>
      </c>
      <c r="L281" s="242">
        <v>446</v>
      </c>
      <c r="M281" s="243" t="str">
        <f t="shared" si="5"/>
        <v>176х446</v>
      </c>
      <c r="N281" s="242">
        <v>2</v>
      </c>
      <c r="O281" s="242">
        <v>356</v>
      </c>
      <c r="P281" s="242">
        <v>446</v>
      </c>
      <c r="Q281" s="243" t="str">
        <f t="shared" si="85"/>
        <v>356х446</v>
      </c>
      <c r="R281" s="242">
        <v>1</v>
      </c>
      <c r="S281" s="242">
        <v>0</v>
      </c>
      <c r="T281" s="242">
        <v>3</v>
      </c>
      <c r="U281" s="243">
        <f t="shared" ref="U281:V281" si="579">IF(K281&gt;0,K281-40,0)</f>
        <v>136</v>
      </c>
      <c r="V281" s="243">
        <f t="shared" si="579"/>
        <v>406</v>
      </c>
      <c r="W281" s="292">
        <f t="shared" si="8"/>
        <v>5.5216000000000001E-2</v>
      </c>
      <c r="X281" s="243">
        <f t="shared" ref="X281:Y281" si="580">IF(O281&gt;0,O281-40,0)</f>
        <v>316</v>
      </c>
      <c r="Y281" s="243">
        <f t="shared" si="580"/>
        <v>406</v>
      </c>
      <c r="Z281" s="292">
        <f t="shared" si="10"/>
        <v>0.12829599999999999</v>
      </c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ht="22.5" customHeight="1" x14ac:dyDescent="0.25">
      <c r="A282" s="303">
        <v>30</v>
      </c>
      <c r="B282" s="304" t="s">
        <v>620</v>
      </c>
      <c r="C282" s="303" t="s">
        <v>2970</v>
      </c>
      <c r="D282" s="306"/>
      <c r="E282" s="291">
        <v>5558.0266666666657</v>
      </c>
      <c r="F282" s="243" t="str">
        <f t="shared" si="448"/>
        <v>820</v>
      </c>
      <c r="G282" s="243" t="str">
        <f t="shared" si="449"/>
        <v>820х500</v>
      </c>
      <c r="H282" s="243" t="str">
        <f t="shared" si="425"/>
        <v>500</v>
      </c>
      <c r="I282" s="243" t="str">
        <f t="shared" si="173"/>
        <v>515</v>
      </c>
      <c r="J282" s="289" t="str">
        <f t="shared" si="450"/>
        <v>820х500х515</v>
      </c>
      <c r="K282" s="242">
        <v>176</v>
      </c>
      <c r="L282" s="242">
        <v>496</v>
      </c>
      <c r="M282" s="243" t="str">
        <f t="shared" si="5"/>
        <v>176х496</v>
      </c>
      <c r="N282" s="242">
        <v>2</v>
      </c>
      <c r="O282" s="242">
        <v>356</v>
      </c>
      <c r="P282" s="242">
        <v>496</v>
      </c>
      <c r="Q282" s="243" t="str">
        <f t="shared" si="85"/>
        <v>356х496</v>
      </c>
      <c r="R282" s="242">
        <v>1</v>
      </c>
      <c r="S282" s="242">
        <v>0</v>
      </c>
      <c r="T282" s="242">
        <v>3</v>
      </c>
      <c r="U282" s="243">
        <f t="shared" ref="U282:V282" si="581">IF(K282&gt;0,K282-40,0)</f>
        <v>136</v>
      </c>
      <c r="V282" s="243">
        <f t="shared" si="581"/>
        <v>456</v>
      </c>
      <c r="W282" s="292">
        <f t="shared" si="8"/>
        <v>6.2016000000000002E-2</v>
      </c>
      <c r="X282" s="243">
        <f t="shared" ref="X282:Y282" si="582">IF(O282&gt;0,O282-40,0)</f>
        <v>316</v>
      </c>
      <c r="Y282" s="243">
        <f t="shared" si="582"/>
        <v>456</v>
      </c>
      <c r="Z282" s="292">
        <f t="shared" si="10"/>
        <v>0.144096</v>
      </c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1:40" ht="22.5" customHeight="1" x14ac:dyDescent="0.25">
      <c r="A283" s="303">
        <v>31</v>
      </c>
      <c r="B283" s="304" t="s">
        <v>621</v>
      </c>
      <c r="C283" s="303" t="s">
        <v>2968</v>
      </c>
      <c r="D283" s="306"/>
      <c r="E283" s="291">
        <v>5360.5333333333319</v>
      </c>
      <c r="F283" s="243" t="str">
        <f t="shared" si="448"/>
        <v>820</v>
      </c>
      <c r="G283" s="243" t="str">
        <f t="shared" si="449"/>
        <v>820х400</v>
      </c>
      <c r="H283" s="243" t="str">
        <f t="shared" si="425"/>
        <v>400</v>
      </c>
      <c r="I283" s="243" t="str">
        <f t="shared" si="173"/>
        <v>515</v>
      </c>
      <c r="J283" s="289" t="str">
        <f t="shared" si="450"/>
        <v>820х400х515</v>
      </c>
      <c r="K283" s="242">
        <v>176</v>
      </c>
      <c r="L283" s="242">
        <v>396</v>
      </c>
      <c r="M283" s="243" t="str">
        <f t="shared" si="5"/>
        <v>176х396</v>
      </c>
      <c r="N283" s="242">
        <v>4</v>
      </c>
      <c r="O283" s="242">
        <v>0</v>
      </c>
      <c r="P283" s="242">
        <v>0</v>
      </c>
      <c r="Q283" s="243" t="str">
        <f t="shared" si="85"/>
        <v>0х0</v>
      </c>
      <c r="R283" s="242">
        <v>0</v>
      </c>
      <c r="S283" s="242">
        <v>0</v>
      </c>
      <c r="T283" s="242">
        <v>4</v>
      </c>
      <c r="U283" s="243">
        <f t="shared" ref="U283:V283" si="583">IF(K283&gt;0,K283-40,0)</f>
        <v>136</v>
      </c>
      <c r="V283" s="243">
        <f t="shared" si="583"/>
        <v>356</v>
      </c>
      <c r="W283" s="292">
        <f t="shared" si="8"/>
        <v>4.8416000000000001E-2</v>
      </c>
      <c r="X283" s="243">
        <f t="shared" ref="X283:Y283" si="584">IF(O283&gt;0,O283-40,0)</f>
        <v>0</v>
      </c>
      <c r="Y283" s="243">
        <f t="shared" si="584"/>
        <v>0</v>
      </c>
      <c r="Z283" s="292">
        <f t="shared" si="10"/>
        <v>0</v>
      </c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ht="22.5" customHeight="1" x14ac:dyDescent="0.25">
      <c r="A284" s="303">
        <v>32</v>
      </c>
      <c r="B284" s="304" t="s">
        <v>622</v>
      </c>
      <c r="C284" s="303" t="s">
        <v>2969</v>
      </c>
      <c r="D284" s="306"/>
      <c r="E284" s="291">
        <v>5572.1333333333323</v>
      </c>
      <c r="F284" s="243" t="str">
        <f t="shared" si="448"/>
        <v>820</v>
      </c>
      <c r="G284" s="243" t="str">
        <f t="shared" si="449"/>
        <v>820х450</v>
      </c>
      <c r="H284" s="243" t="str">
        <f t="shared" si="425"/>
        <v>450</v>
      </c>
      <c r="I284" s="243" t="str">
        <f t="shared" si="173"/>
        <v>515</v>
      </c>
      <c r="J284" s="289" t="str">
        <f t="shared" si="450"/>
        <v>820х450х515</v>
      </c>
      <c r="K284" s="242">
        <v>176</v>
      </c>
      <c r="L284" s="242">
        <v>446</v>
      </c>
      <c r="M284" s="243" t="str">
        <f t="shared" si="5"/>
        <v>176х446</v>
      </c>
      <c r="N284" s="242">
        <v>4</v>
      </c>
      <c r="O284" s="242">
        <v>0</v>
      </c>
      <c r="P284" s="242">
        <v>0</v>
      </c>
      <c r="Q284" s="243" t="str">
        <f t="shared" si="85"/>
        <v>0х0</v>
      </c>
      <c r="R284" s="242">
        <v>0</v>
      </c>
      <c r="S284" s="242">
        <v>0</v>
      </c>
      <c r="T284" s="242">
        <v>4</v>
      </c>
      <c r="U284" s="243">
        <f t="shared" ref="U284:V284" si="585">IF(K284&gt;0,K284-40,0)</f>
        <v>136</v>
      </c>
      <c r="V284" s="243">
        <f t="shared" si="585"/>
        <v>406</v>
      </c>
      <c r="W284" s="292">
        <f t="shared" si="8"/>
        <v>5.5216000000000001E-2</v>
      </c>
      <c r="X284" s="243">
        <f t="shared" ref="X284:Y284" si="586">IF(O284&gt;0,O284-40,0)</f>
        <v>0</v>
      </c>
      <c r="Y284" s="243">
        <f t="shared" si="586"/>
        <v>0</v>
      </c>
      <c r="Z284" s="292">
        <f t="shared" si="10"/>
        <v>0</v>
      </c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ht="22.5" customHeight="1" x14ac:dyDescent="0.25">
      <c r="A285" s="303">
        <v>33</v>
      </c>
      <c r="B285" s="304" t="s">
        <v>624</v>
      </c>
      <c r="C285" s="303" t="s">
        <v>2970</v>
      </c>
      <c r="D285" s="306"/>
      <c r="E285" s="291">
        <v>5785.496666666666</v>
      </c>
      <c r="F285" s="243" t="str">
        <f t="shared" si="448"/>
        <v>820</v>
      </c>
      <c r="G285" s="243" t="str">
        <f t="shared" si="449"/>
        <v>820х500</v>
      </c>
      <c r="H285" s="243" t="str">
        <f t="shared" si="425"/>
        <v>500</v>
      </c>
      <c r="I285" s="243" t="str">
        <f t="shared" si="173"/>
        <v>515</v>
      </c>
      <c r="J285" s="289" t="str">
        <f t="shared" si="450"/>
        <v>820х500х515</v>
      </c>
      <c r="K285" s="242">
        <v>176</v>
      </c>
      <c r="L285" s="242">
        <v>496</v>
      </c>
      <c r="M285" s="243" t="str">
        <f t="shared" si="5"/>
        <v>176х496</v>
      </c>
      <c r="N285" s="242">
        <v>4</v>
      </c>
      <c r="O285" s="242">
        <v>0</v>
      </c>
      <c r="P285" s="242">
        <v>0</v>
      </c>
      <c r="Q285" s="243" t="str">
        <f t="shared" si="85"/>
        <v>0х0</v>
      </c>
      <c r="R285" s="242">
        <v>0</v>
      </c>
      <c r="S285" s="242">
        <v>0</v>
      </c>
      <c r="T285" s="242">
        <v>4</v>
      </c>
      <c r="U285" s="243">
        <f t="shared" ref="U285:V285" si="587">IF(K285&gt;0,K285-40,0)</f>
        <v>136</v>
      </c>
      <c r="V285" s="243">
        <f t="shared" si="587"/>
        <v>456</v>
      </c>
      <c r="W285" s="292">
        <f t="shared" si="8"/>
        <v>6.2016000000000002E-2</v>
      </c>
      <c r="X285" s="243">
        <f t="shared" ref="X285:Y285" si="588">IF(O285&gt;0,O285-40,0)</f>
        <v>0</v>
      </c>
      <c r="Y285" s="243">
        <f t="shared" si="588"/>
        <v>0</v>
      </c>
      <c r="Z285" s="292">
        <f t="shared" si="10"/>
        <v>0</v>
      </c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1:40" ht="22.5" customHeight="1" x14ac:dyDescent="0.25">
      <c r="A286" s="303">
        <v>34</v>
      </c>
      <c r="B286" s="304" t="s">
        <v>626</v>
      </c>
      <c r="C286" s="303" t="s">
        <v>2971</v>
      </c>
      <c r="D286" s="306"/>
      <c r="E286" s="291">
        <v>2010.1999999999998</v>
      </c>
      <c r="F286" s="243" t="str">
        <f t="shared" si="448"/>
        <v>820</v>
      </c>
      <c r="G286" s="243" t="str">
        <f t="shared" si="449"/>
        <v>820х600</v>
      </c>
      <c r="H286" s="243" t="str">
        <f t="shared" si="425"/>
        <v>600</v>
      </c>
      <c r="I286" s="243" t="str">
        <f t="shared" si="173"/>
        <v>515</v>
      </c>
      <c r="J286" s="289" t="str">
        <f t="shared" si="450"/>
        <v>820х600х515</v>
      </c>
      <c r="K286" s="298">
        <v>0</v>
      </c>
      <c r="L286" s="298">
        <v>0</v>
      </c>
      <c r="M286" s="243" t="str">
        <f t="shared" si="5"/>
        <v>0х0</v>
      </c>
      <c r="N286" s="242">
        <v>0</v>
      </c>
      <c r="O286" s="242">
        <v>0</v>
      </c>
      <c r="P286" s="242">
        <v>0</v>
      </c>
      <c r="Q286" s="243" t="str">
        <f t="shared" si="85"/>
        <v>0х0</v>
      </c>
      <c r="R286" s="242">
        <v>0</v>
      </c>
      <c r="S286" s="298">
        <v>0</v>
      </c>
      <c r="T286" s="298">
        <v>0</v>
      </c>
      <c r="U286" s="243">
        <f t="shared" ref="U286:V286" si="589">IF(K286&gt;0,K286-40,0)</f>
        <v>0</v>
      </c>
      <c r="V286" s="243">
        <f t="shared" si="589"/>
        <v>0</v>
      </c>
      <c r="W286" s="292">
        <f t="shared" si="8"/>
        <v>0</v>
      </c>
      <c r="X286" s="243">
        <f t="shared" ref="X286:Y286" si="590">IF(O286&gt;0,O286-40,0)</f>
        <v>0</v>
      </c>
      <c r="Y286" s="243">
        <f t="shared" si="590"/>
        <v>0</v>
      </c>
      <c r="Z286" s="292">
        <f t="shared" si="10"/>
        <v>0</v>
      </c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1:40" ht="22.5" customHeight="1" x14ac:dyDescent="0.25">
      <c r="A287" s="303">
        <v>35</v>
      </c>
      <c r="B287" s="304" t="s">
        <v>628</v>
      </c>
      <c r="C287" s="303" t="s">
        <v>2972</v>
      </c>
      <c r="D287" s="306"/>
      <c r="E287" s="291">
        <v>2140.6866666666665</v>
      </c>
      <c r="F287" s="243" t="str">
        <f t="shared" si="448"/>
        <v>820</v>
      </c>
      <c r="G287" s="243" t="str">
        <f t="shared" si="449"/>
        <v>820х700</v>
      </c>
      <c r="H287" s="243" t="str">
        <f t="shared" si="425"/>
        <v>700</v>
      </c>
      <c r="I287" s="243" t="str">
        <f t="shared" si="173"/>
        <v>515</v>
      </c>
      <c r="J287" s="289" t="str">
        <f t="shared" si="450"/>
        <v>820х700х515</v>
      </c>
      <c r="K287" s="298">
        <v>0</v>
      </c>
      <c r="L287" s="298">
        <v>0</v>
      </c>
      <c r="M287" s="243" t="str">
        <f t="shared" si="5"/>
        <v>0х0</v>
      </c>
      <c r="N287" s="242">
        <v>0</v>
      </c>
      <c r="O287" s="242">
        <v>0</v>
      </c>
      <c r="P287" s="242">
        <v>0</v>
      </c>
      <c r="Q287" s="243" t="str">
        <f t="shared" si="85"/>
        <v>0х0</v>
      </c>
      <c r="R287" s="242">
        <v>0</v>
      </c>
      <c r="S287" s="298">
        <v>0</v>
      </c>
      <c r="T287" s="298">
        <v>0</v>
      </c>
      <c r="U287" s="243">
        <f t="shared" ref="U287:V287" si="591">IF(K287&gt;0,K287-40,0)</f>
        <v>0</v>
      </c>
      <c r="V287" s="243">
        <f t="shared" si="591"/>
        <v>0</v>
      </c>
      <c r="W287" s="292">
        <f t="shared" si="8"/>
        <v>0</v>
      </c>
      <c r="X287" s="243">
        <f t="shared" ref="X287:Y287" si="592">IF(O287&gt;0,O287-40,0)</f>
        <v>0</v>
      </c>
      <c r="Y287" s="243">
        <f t="shared" si="592"/>
        <v>0</v>
      </c>
      <c r="Z287" s="292">
        <f t="shared" si="10"/>
        <v>0</v>
      </c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ht="22.5" customHeight="1" x14ac:dyDescent="0.25">
      <c r="A288" s="303">
        <v>36</v>
      </c>
      <c r="B288" s="304" t="s">
        <v>629</v>
      </c>
      <c r="C288" s="303" t="s">
        <v>2973</v>
      </c>
      <c r="D288" s="306"/>
      <c r="E288" s="291">
        <v>2271.1733333333327</v>
      </c>
      <c r="F288" s="243" t="str">
        <f t="shared" si="448"/>
        <v>820</v>
      </c>
      <c r="G288" s="243" t="str">
        <f t="shared" si="449"/>
        <v>820х800</v>
      </c>
      <c r="H288" s="243" t="str">
        <f t="shared" si="425"/>
        <v>800</v>
      </c>
      <c r="I288" s="243" t="str">
        <f t="shared" si="173"/>
        <v>515</v>
      </c>
      <c r="J288" s="289" t="str">
        <f t="shared" si="450"/>
        <v>820х800х515</v>
      </c>
      <c r="K288" s="298">
        <v>0</v>
      </c>
      <c r="L288" s="298">
        <v>0</v>
      </c>
      <c r="M288" s="243" t="str">
        <f t="shared" si="5"/>
        <v>0х0</v>
      </c>
      <c r="N288" s="242">
        <v>0</v>
      </c>
      <c r="O288" s="242">
        <v>0</v>
      </c>
      <c r="P288" s="242">
        <v>0</v>
      </c>
      <c r="Q288" s="243" t="str">
        <f t="shared" si="85"/>
        <v>0х0</v>
      </c>
      <c r="R288" s="242">
        <v>0</v>
      </c>
      <c r="S288" s="298">
        <v>0</v>
      </c>
      <c r="T288" s="298">
        <v>0</v>
      </c>
      <c r="U288" s="243">
        <f t="shared" ref="U288:V288" si="593">IF(K288&gt;0,K288-40,0)</f>
        <v>0</v>
      </c>
      <c r="V288" s="243">
        <f t="shared" si="593"/>
        <v>0</v>
      </c>
      <c r="W288" s="292">
        <f t="shared" si="8"/>
        <v>0</v>
      </c>
      <c r="X288" s="243">
        <f t="shared" ref="X288:Y288" si="594">IF(O288&gt;0,O288-40,0)</f>
        <v>0</v>
      </c>
      <c r="Y288" s="243">
        <f t="shared" si="594"/>
        <v>0</v>
      </c>
      <c r="Z288" s="292">
        <f t="shared" si="10"/>
        <v>0</v>
      </c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1:40" ht="22.5" customHeight="1" x14ac:dyDescent="0.25">
      <c r="A289" s="303">
        <v>37</v>
      </c>
      <c r="B289" s="304" t="s">
        <v>630</v>
      </c>
      <c r="C289" s="303" t="s">
        <v>2974</v>
      </c>
      <c r="D289" s="306"/>
      <c r="E289" s="291">
        <v>2401.66</v>
      </c>
      <c r="F289" s="243" t="str">
        <f t="shared" si="448"/>
        <v>820</v>
      </c>
      <c r="G289" s="243" t="str">
        <f t="shared" si="449"/>
        <v>820х900</v>
      </c>
      <c r="H289" s="243" t="str">
        <f t="shared" si="425"/>
        <v>900</v>
      </c>
      <c r="I289" s="243" t="str">
        <f t="shared" si="173"/>
        <v>515</v>
      </c>
      <c r="J289" s="289" t="str">
        <f t="shared" si="450"/>
        <v>820х900х515</v>
      </c>
      <c r="K289" s="298">
        <v>0</v>
      </c>
      <c r="L289" s="298">
        <v>0</v>
      </c>
      <c r="M289" s="243" t="str">
        <f t="shared" si="5"/>
        <v>0х0</v>
      </c>
      <c r="N289" s="242">
        <v>0</v>
      </c>
      <c r="O289" s="242">
        <v>0</v>
      </c>
      <c r="P289" s="242">
        <v>0</v>
      </c>
      <c r="Q289" s="243" t="str">
        <f t="shared" si="85"/>
        <v>0х0</v>
      </c>
      <c r="R289" s="242">
        <v>0</v>
      </c>
      <c r="S289" s="298">
        <v>0</v>
      </c>
      <c r="T289" s="298">
        <v>0</v>
      </c>
      <c r="U289" s="243">
        <f t="shared" ref="U289:V289" si="595">IF(K289&gt;0,K289-40,0)</f>
        <v>0</v>
      </c>
      <c r="V289" s="243">
        <f t="shared" si="595"/>
        <v>0</v>
      </c>
      <c r="W289" s="292">
        <f t="shared" si="8"/>
        <v>0</v>
      </c>
      <c r="X289" s="243">
        <f t="shared" ref="X289:Y289" si="596">IF(O289&gt;0,O289-40,0)</f>
        <v>0</v>
      </c>
      <c r="Y289" s="243">
        <f t="shared" si="596"/>
        <v>0</v>
      </c>
      <c r="Z289" s="292">
        <f t="shared" si="10"/>
        <v>0</v>
      </c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ht="22.5" customHeight="1" x14ac:dyDescent="0.25">
      <c r="A290" s="303">
        <v>38</v>
      </c>
      <c r="B290" s="304" t="s">
        <v>631</v>
      </c>
      <c r="C290" s="303" t="s">
        <v>2971</v>
      </c>
      <c r="D290" s="306"/>
      <c r="E290" s="291">
        <v>2405.186666666666</v>
      </c>
      <c r="F290" s="243" t="str">
        <f t="shared" si="448"/>
        <v>820</v>
      </c>
      <c r="G290" s="243" t="str">
        <f t="shared" si="449"/>
        <v>820х600</v>
      </c>
      <c r="H290" s="243" t="str">
        <f t="shared" si="425"/>
        <v>600</v>
      </c>
      <c r="I290" s="243" t="str">
        <f t="shared" si="173"/>
        <v>515</v>
      </c>
      <c r="J290" s="289" t="str">
        <f t="shared" si="450"/>
        <v>820х600х515</v>
      </c>
      <c r="K290" s="242">
        <v>716</v>
      </c>
      <c r="L290" s="242">
        <v>596</v>
      </c>
      <c r="M290" s="243" t="str">
        <f t="shared" si="5"/>
        <v>716х596</v>
      </c>
      <c r="N290" s="242">
        <v>1</v>
      </c>
      <c r="O290" s="242">
        <v>0</v>
      </c>
      <c r="P290" s="242">
        <v>0</v>
      </c>
      <c r="Q290" s="243" t="str">
        <f t="shared" si="85"/>
        <v>0х0</v>
      </c>
      <c r="R290" s="242">
        <v>0</v>
      </c>
      <c r="S290" s="242">
        <v>2</v>
      </c>
      <c r="T290" s="242">
        <v>1</v>
      </c>
      <c r="U290" s="243">
        <f t="shared" ref="U290:V290" si="597">IF(K290&gt;0,K290-40,0)</f>
        <v>676</v>
      </c>
      <c r="V290" s="243">
        <f t="shared" si="597"/>
        <v>556</v>
      </c>
      <c r="W290" s="292">
        <f t="shared" si="8"/>
        <v>0.37585600000000002</v>
      </c>
      <c r="X290" s="243">
        <f t="shared" ref="X290:Y290" si="598">IF(O290&gt;0,O290-40,0)</f>
        <v>0</v>
      </c>
      <c r="Y290" s="243">
        <f t="shared" si="598"/>
        <v>0</v>
      </c>
      <c r="Z290" s="292">
        <f t="shared" si="10"/>
        <v>0</v>
      </c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ht="22.5" customHeight="1" x14ac:dyDescent="0.25">
      <c r="A291" s="303">
        <v>39</v>
      </c>
      <c r="B291" s="304" t="s">
        <v>632</v>
      </c>
      <c r="C291" s="303" t="s">
        <v>2971</v>
      </c>
      <c r="D291" s="306"/>
      <c r="E291" s="291">
        <v>2405.186666666666</v>
      </c>
      <c r="F291" s="243" t="str">
        <f t="shared" si="448"/>
        <v>820</v>
      </c>
      <c r="G291" s="243" t="str">
        <f t="shared" si="449"/>
        <v>820х600</v>
      </c>
      <c r="H291" s="243" t="str">
        <f t="shared" si="425"/>
        <v>600</v>
      </c>
      <c r="I291" s="243" t="str">
        <f t="shared" si="173"/>
        <v>515</v>
      </c>
      <c r="J291" s="289" t="str">
        <f t="shared" si="450"/>
        <v>820х600х515</v>
      </c>
      <c r="K291" s="242">
        <v>716</v>
      </c>
      <c r="L291" s="242">
        <v>296</v>
      </c>
      <c r="M291" s="243" t="str">
        <f t="shared" si="5"/>
        <v>716х296</v>
      </c>
      <c r="N291" s="242">
        <v>2</v>
      </c>
      <c r="O291" s="242">
        <v>0</v>
      </c>
      <c r="P291" s="242">
        <v>0</v>
      </c>
      <c r="Q291" s="243" t="str">
        <f t="shared" si="85"/>
        <v>0х0</v>
      </c>
      <c r="R291" s="242">
        <v>0</v>
      </c>
      <c r="S291" s="242">
        <v>4</v>
      </c>
      <c r="T291" s="242">
        <v>2</v>
      </c>
      <c r="U291" s="243">
        <f t="shared" ref="U291:V291" si="599">IF(K291&gt;0,K291-40,0)</f>
        <v>676</v>
      </c>
      <c r="V291" s="243">
        <f t="shared" si="599"/>
        <v>256</v>
      </c>
      <c r="W291" s="292">
        <f t="shared" si="8"/>
        <v>0.17305599999999999</v>
      </c>
      <c r="X291" s="243">
        <f t="shared" ref="X291:Y291" si="600">IF(O291&gt;0,O291-40,0)</f>
        <v>0</v>
      </c>
      <c r="Y291" s="243">
        <f t="shared" si="600"/>
        <v>0</v>
      </c>
      <c r="Z291" s="292">
        <f t="shared" si="10"/>
        <v>0</v>
      </c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ht="22.5" customHeight="1" x14ac:dyDescent="0.25">
      <c r="A292" s="303">
        <v>40</v>
      </c>
      <c r="B292" s="304" t="s">
        <v>633</v>
      </c>
      <c r="C292" s="303" t="s">
        <v>2972</v>
      </c>
      <c r="D292" s="306"/>
      <c r="E292" s="291">
        <v>2599.1533333333332</v>
      </c>
      <c r="F292" s="243" t="str">
        <f t="shared" si="448"/>
        <v>820</v>
      </c>
      <c r="G292" s="243" t="str">
        <f t="shared" si="449"/>
        <v>820х700</v>
      </c>
      <c r="H292" s="243" t="str">
        <f t="shared" si="425"/>
        <v>700</v>
      </c>
      <c r="I292" s="243" t="str">
        <f t="shared" si="173"/>
        <v>515</v>
      </c>
      <c r="J292" s="289" t="str">
        <f t="shared" si="450"/>
        <v>820х700х515</v>
      </c>
      <c r="K292" s="242">
        <v>716</v>
      </c>
      <c r="L292" s="242">
        <v>346</v>
      </c>
      <c r="M292" s="243" t="str">
        <f t="shared" si="5"/>
        <v>716х346</v>
      </c>
      <c r="N292" s="242">
        <v>2</v>
      </c>
      <c r="O292" s="242">
        <v>0</v>
      </c>
      <c r="P292" s="242">
        <v>0</v>
      </c>
      <c r="Q292" s="243" t="str">
        <f t="shared" si="85"/>
        <v>0х0</v>
      </c>
      <c r="R292" s="242">
        <v>0</v>
      </c>
      <c r="S292" s="242">
        <v>4</v>
      </c>
      <c r="T292" s="242">
        <v>2</v>
      </c>
      <c r="U292" s="243">
        <f t="shared" ref="U292:V292" si="601">IF(K292&gt;0,K292-40,0)</f>
        <v>676</v>
      </c>
      <c r="V292" s="243">
        <f t="shared" si="601"/>
        <v>306</v>
      </c>
      <c r="W292" s="292">
        <f t="shared" si="8"/>
        <v>0.20685600000000001</v>
      </c>
      <c r="X292" s="243">
        <f t="shared" ref="X292:Y292" si="602">IF(O292&gt;0,O292-40,0)</f>
        <v>0</v>
      </c>
      <c r="Y292" s="243">
        <f t="shared" si="602"/>
        <v>0</v>
      </c>
      <c r="Z292" s="292">
        <f t="shared" si="10"/>
        <v>0</v>
      </c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ht="22.5" customHeight="1" x14ac:dyDescent="0.25">
      <c r="A293" s="303">
        <v>41</v>
      </c>
      <c r="B293" s="304" t="s">
        <v>634</v>
      </c>
      <c r="C293" s="303" t="s">
        <v>2973</v>
      </c>
      <c r="D293" s="306"/>
      <c r="E293" s="291">
        <v>2794.8833333333328</v>
      </c>
      <c r="F293" s="243" t="str">
        <f t="shared" si="448"/>
        <v>820</v>
      </c>
      <c r="G293" s="243" t="str">
        <f t="shared" si="449"/>
        <v>820х800</v>
      </c>
      <c r="H293" s="243" t="str">
        <f t="shared" si="425"/>
        <v>800</v>
      </c>
      <c r="I293" s="243" t="str">
        <f t="shared" si="173"/>
        <v>515</v>
      </c>
      <c r="J293" s="289" t="str">
        <f t="shared" si="450"/>
        <v>820х800х515</v>
      </c>
      <c r="K293" s="242">
        <v>716</v>
      </c>
      <c r="L293" s="242">
        <v>396</v>
      </c>
      <c r="M293" s="243" t="str">
        <f t="shared" si="5"/>
        <v>716х396</v>
      </c>
      <c r="N293" s="242">
        <v>2</v>
      </c>
      <c r="O293" s="242">
        <v>0</v>
      </c>
      <c r="P293" s="242">
        <v>0</v>
      </c>
      <c r="Q293" s="243" t="str">
        <f t="shared" si="85"/>
        <v>0х0</v>
      </c>
      <c r="R293" s="242">
        <v>0</v>
      </c>
      <c r="S293" s="242">
        <v>4</v>
      </c>
      <c r="T293" s="242">
        <v>2</v>
      </c>
      <c r="U293" s="243">
        <f t="shared" ref="U293:V293" si="603">IF(K293&gt;0,K293-40,0)</f>
        <v>676</v>
      </c>
      <c r="V293" s="243">
        <f t="shared" si="603"/>
        <v>356</v>
      </c>
      <c r="W293" s="292">
        <f t="shared" si="8"/>
        <v>0.24065600000000001</v>
      </c>
      <c r="X293" s="243">
        <f t="shared" ref="X293:Y293" si="604">IF(O293&gt;0,O293-40,0)</f>
        <v>0</v>
      </c>
      <c r="Y293" s="243">
        <f t="shared" si="604"/>
        <v>0</v>
      </c>
      <c r="Z293" s="292">
        <f t="shared" si="10"/>
        <v>0</v>
      </c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ht="22.5" customHeight="1" x14ac:dyDescent="0.25">
      <c r="A294" s="303">
        <v>42</v>
      </c>
      <c r="B294" s="304" t="s">
        <v>635</v>
      </c>
      <c r="C294" s="303" t="s">
        <v>2974</v>
      </c>
      <c r="D294" s="306"/>
      <c r="E294" s="291">
        <v>2988.849999999999</v>
      </c>
      <c r="F294" s="243" t="str">
        <f t="shared" si="448"/>
        <v>820</v>
      </c>
      <c r="G294" s="243" t="str">
        <f t="shared" si="449"/>
        <v>820х900</v>
      </c>
      <c r="H294" s="243" t="str">
        <f t="shared" si="425"/>
        <v>900</v>
      </c>
      <c r="I294" s="243" t="str">
        <f t="shared" si="173"/>
        <v>515</v>
      </c>
      <c r="J294" s="289" t="str">
        <f t="shared" si="450"/>
        <v>820х900х515</v>
      </c>
      <c r="K294" s="242">
        <v>716</v>
      </c>
      <c r="L294" s="242">
        <v>446</v>
      </c>
      <c r="M294" s="243" t="str">
        <f t="shared" si="5"/>
        <v>716х446</v>
      </c>
      <c r="N294" s="242">
        <v>2</v>
      </c>
      <c r="O294" s="242">
        <v>0</v>
      </c>
      <c r="P294" s="242">
        <v>0</v>
      </c>
      <c r="Q294" s="243" t="str">
        <f t="shared" si="85"/>
        <v>0х0</v>
      </c>
      <c r="R294" s="242">
        <v>0</v>
      </c>
      <c r="S294" s="242">
        <v>4</v>
      </c>
      <c r="T294" s="242">
        <v>2</v>
      </c>
      <c r="U294" s="243">
        <f t="shared" ref="U294:V294" si="605">IF(K294&gt;0,K294-40,0)</f>
        <v>676</v>
      </c>
      <c r="V294" s="243">
        <f t="shared" si="605"/>
        <v>406</v>
      </c>
      <c r="W294" s="292">
        <f t="shared" si="8"/>
        <v>0.27445599999999998</v>
      </c>
      <c r="X294" s="243">
        <f t="shared" ref="X294:Y294" si="606">IF(O294&gt;0,O294-40,0)</f>
        <v>0</v>
      </c>
      <c r="Y294" s="243">
        <f t="shared" si="606"/>
        <v>0</v>
      </c>
      <c r="Z294" s="292">
        <f t="shared" si="10"/>
        <v>0</v>
      </c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1:40" ht="22.5" customHeight="1" x14ac:dyDescent="0.25">
      <c r="A295" s="303">
        <v>43</v>
      </c>
      <c r="B295" s="304" t="s">
        <v>636</v>
      </c>
      <c r="C295" s="303" t="s">
        <v>2971</v>
      </c>
      <c r="D295" s="306"/>
      <c r="E295" s="291">
        <v>4288.4266666666654</v>
      </c>
      <c r="F295" s="243" t="str">
        <f t="shared" si="448"/>
        <v>820</v>
      </c>
      <c r="G295" s="243" t="str">
        <f t="shared" si="449"/>
        <v>820х600</v>
      </c>
      <c r="H295" s="243" t="str">
        <f t="shared" si="425"/>
        <v>600</v>
      </c>
      <c r="I295" s="243" t="str">
        <f t="shared" si="173"/>
        <v>515</v>
      </c>
      <c r="J295" s="289" t="str">
        <f t="shared" si="450"/>
        <v>820х600х515</v>
      </c>
      <c r="K295" s="242">
        <v>356</v>
      </c>
      <c r="L295" s="242">
        <v>596</v>
      </c>
      <c r="M295" s="243" t="str">
        <f t="shared" si="5"/>
        <v>356х596</v>
      </c>
      <c r="N295" s="242">
        <v>2</v>
      </c>
      <c r="O295" s="242">
        <v>0</v>
      </c>
      <c r="P295" s="242">
        <v>0</v>
      </c>
      <c r="Q295" s="243" t="str">
        <f t="shared" si="85"/>
        <v>0х0</v>
      </c>
      <c r="R295" s="242">
        <v>0</v>
      </c>
      <c r="S295" s="242">
        <v>0</v>
      </c>
      <c r="T295" s="242">
        <v>2</v>
      </c>
      <c r="U295" s="243">
        <f t="shared" ref="U295:V295" si="607">IF(K295&gt;0,K295-40,0)</f>
        <v>316</v>
      </c>
      <c r="V295" s="243">
        <f t="shared" si="607"/>
        <v>556</v>
      </c>
      <c r="W295" s="292">
        <f t="shared" si="8"/>
        <v>0.17569599999999999</v>
      </c>
      <c r="X295" s="243">
        <f t="shared" ref="X295:Y295" si="608">IF(O295&gt;0,O295-40,0)</f>
        <v>0</v>
      </c>
      <c r="Y295" s="243">
        <f t="shared" si="608"/>
        <v>0</v>
      </c>
      <c r="Z295" s="292">
        <f t="shared" si="10"/>
        <v>0</v>
      </c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ht="22.5" customHeight="1" x14ac:dyDescent="0.25">
      <c r="A296" s="303">
        <v>44</v>
      </c>
      <c r="B296" s="304" t="s">
        <v>637</v>
      </c>
      <c r="C296" s="303" t="s">
        <v>2972</v>
      </c>
      <c r="D296" s="306"/>
      <c r="E296" s="291">
        <v>4521.1866666666656</v>
      </c>
      <c r="F296" s="243" t="str">
        <f t="shared" si="448"/>
        <v>820</v>
      </c>
      <c r="G296" s="243" t="str">
        <f t="shared" si="449"/>
        <v>820х700</v>
      </c>
      <c r="H296" s="243" t="str">
        <f t="shared" si="425"/>
        <v>700</v>
      </c>
      <c r="I296" s="243" t="str">
        <f t="shared" si="173"/>
        <v>515</v>
      </c>
      <c r="J296" s="289" t="str">
        <f t="shared" si="450"/>
        <v>820х700х515</v>
      </c>
      <c r="K296" s="242">
        <v>356</v>
      </c>
      <c r="L296" s="242">
        <v>696</v>
      </c>
      <c r="M296" s="243" t="str">
        <f t="shared" si="5"/>
        <v>356х696</v>
      </c>
      <c r="N296" s="242">
        <v>2</v>
      </c>
      <c r="O296" s="242">
        <v>0</v>
      </c>
      <c r="P296" s="242">
        <v>0</v>
      </c>
      <c r="Q296" s="243" t="str">
        <f t="shared" si="85"/>
        <v>0х0</v>
      </c>
      <c r="R296" s="242">
        <v>0</v>
      </c>
      <c r="S296" s="242">
        <v>0</v>
      </c>
      <c r="T296" s="242">
        <v>2</v>
      </c>
      <c r="U296" s="243">
        <f t="shared" ref="U296:V296" si="609">IF(K296&gt;0,K296-40,0)</f>
        <v>316</v>
      </c>
      <c r="V296" s="243">
        <f t="shared" si="609"/>
        <v>656</v>
      </c>
      <c r="W296" s="292">
        <f t="shared" si="8"/>
        <v>0.20729600000000001</v>
      </c>
      <c r="X296" s="243">
        <f t="shared" ref="X296:Y296" si="610">IF(O296&gt;0,O296-40,0)</f>
        <v>0</v>
      </c>
      <c r="Y296" s="243">
        <f t="shared" si="610"/>
        <v>0</v>
      </c>
      <c r="Z296" s="292">
        <f t="shared" si="10"/>
        <v>0</v>
      </c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ht="22.5" customHeight="1" x14ac:dyDescent="0.25">
      <c r="A297" s="303">
        <v>45</v>
      </c>
      <c r="B297" s="304" t="s">
        <v>638</v>
      </c>
      <c r="C297" s="303" t="s">
        <v>2973</v>
      </c>
      <c r="D297" s="306"/>
      <c r="E297" s="291">
        <v>4824.4799999999987</v>
      </c>
      <c r="F297" s="243" t="str">
        <f t="shared" si="448"/>
        <v>820</v>
      </c>
      <c r="G297" s="243" t="str">
        <f t="shared" si="449"/>
        <v>820х800</v>
      </c>
      <c r="H297" s="243" t="str">
        <f t="shared" si="425"/>
        <v>800</v>
      </c>
      <c r="I297" s="243" t="str">
        <f t="shared" si="173"/>
        <v>515</v>
      </c>
      <c r="J297" s="289" t="str">
        <f t="shared" si="450"/>
        <v>820х800х515</v>
      </c>
      <c r="K297" s="242">
        <v>356</v>
      </c>
      <c r="L297" s="242">
        <v>796</v>
      </c>
      <c r="M297" s="243" t="str">
        <f t="shared" si="5"/>
        <v>356х796</v>
      </c>
      <c r="N297" s="242">
        <v>2</v>
      </c>
      <c r="O297" s="242">
        <v>0</v>
      </c>
      <c r="P297" s="242">
        <v>0</v>
      </c>
      <c r="Q297" s="243" t="str">
        <f t="shared" si="85"/>
        <v>0х0</v>
      </c>
      <c r="R297" s="242">
        <v>0</v>
      </c>
      <c r="S297" s="242">
        <v>0</v>
      </c>
      <c r="T297" s="242">
        <v>2</v>
      </c>
      <c r="U297" s="243">
        <f t="shared" ref="U297:V297" si="611">IF(K297&gt;0,K297-40,0)</f>
        <v>316</v>
      </c>
      <c r="V297" s="243">
        <f t="shared" si="611"/>
        <v>756</v>
      </c>
      <c r="W297" s="292">
        <f t="shared" si="8"/>
        <v>0.238896</v>
      </c>
      <c r="X297" s="243">
        <f t="shared" ref="X297:Y297" si="612">IF(O297&gt;0,O297-40,0)</f>
        <v>0</v>
      </c>
      <c r="Y297" s="243">
        <f t="shared" si="612"/>
        <v>0</v>
      </c>
      <c r="Z297" s="292">
        <f t="shared" si="10"/>
        <v>0</v>
      </c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ht="22.5" customHeight="1" x14ac:dyDescent="0.25">
      <c r="A298" s="303">
        <v>46</v>
      </c>
      <c r="B298" s="304" t="s">
        <v>639</v>
      </c>
      <c r="C298" s="303" t="s">
        <v>2974</v>
      </c>
      <c r="D298" s="306"/>
      <c r="E298" s="291">
        <v>5057.2399999999989</v>
      </c>
      <c r="F298" s="243" t="str">
        <f t="shared" si="448"/>
        <v>820</v>
      </c>
      <c r="G298" s="243" t="str">
        <f t="shared" si="449"/>
        <v>820х900</v>
      </c>
      <c r="H298" s="243" t="str">
        <f t="shared" si="425"/>
        <v>900</v>
      </c>
      <c r="I298" s="243" t="str">
        <f t="shared" si="173"/>
        <v>515</v>
      </c>
      <c r="J298" s="289" t="str">
        <f t="shared" si="450"/>
        <v>820х900х515</v>
      </c>
      <c r="K298" s="242">
        <v>356</v>
      </c>
      <c r="L298" s="242">
        <v>896</v>
      </c>
      <c r="M298" s="243" t="str">
        <f t="shared" si="5"/>
        <v>356х896</v>
      </c>
      <c r="N298" s="242">
        <v>2</v>
      </c>
      <c r="O298" s="242">
        <v>0</v>
      </c>
      <c r="P298" s="242">
        <v>0</v>
      </c>
      <c r="Q298" s="243" t="str">
        <f t="shared" si="85"/>
        <v>0х0</v>
      </c>
      <c r="R298" s="242">
        <v>0</v>
      </c>
      <c r="S298" s="242">
        <v>0</v>
      </c>
      <c r="T298" s="242">
        <v>2</v>
      </c>
      <c r="U298" s="243">
        <f t="shared" ref="U298:V298" si="613">IF(K298&gt;0,K298-40,0)</f>
        <v>316</v>
      </c>
      <c r="V298" s="243">
        <f t="shared" si="613"/>
        <v>856</v>
      </c>
      <c r="W298" s="292">
        <f t="shared" si="8"/>
        <v>0.27049600000000001</v>
      </c>
      <c r="X298" s="243">
        <f t="shared" ref="X298:Y298" si="614">IF(O298&gt;0,O298-40,0)</f>
        <v>0</v>
      </c>
      <c r="Y298" s="243">
        <f t="shared" si="614"/>
        <v>0</v>
      </c>
      <c r="Z298" s="292">
        <f t="shared" si="10"/>
        <v>0</v>
      </c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ht="22.5" customHeight="1" x14ac:dyDescent="0.25">
      <c r="A299" s="303">
        <v>47</v>
      </c>
      <c r="B299" s="304" t="s">
        <v>640</v>
      </c>
      <c r="C299" s="303" t="s">
        <v>2971</v>
      </c>
      <c r="D299" s="306"/>
      <c r="E299" s="291">
        <v>4882.6699999999992</v>
      </c>
      <c r="F299" s="243" t="str">
        <f t="shared" si="448"/>
        <v>820</v>
      </c>
      <c r="G299" s="243" t="str">
        <f t="shared" si="449"/>
        <v>820х600</v>
      </c>
      <c r="H299" s="243" t="str">
        <f t="shared" si="425"/>
        <v>600</v>
      </c>
      <c r="I299" s="243" t="str">
        <f t="shared" si="173"/>
        <v>515</v>
      </c>
      <c r="J299" s="289" t="str">
        <f t="shared" si="450"/>
        <v>820х600х515</v>
      </c>
      <c r="K299" s="242">
        <v>176</v>
      </c>
      <c r="L299" s="242">
        <v>596</v>
      </c>
      <c r="M299" s="243" t="str">
        <f t="shared" si="5"/>
        <v>176х596</v>
      </c>
      <c r="N299" s="242">
        <v>2</v>
      </c>
      <c r="O299" s="242">
        <v>356</v>
      </c>
      <c r="P299" s="242">
        <v>596</v>
      </c>
      <c r="Q299" s="243" t="str">
        <f t="shared" si="85"/>
        <v>356х596</v>
      </c>
      <c r="R299" s="242">
        <v>1</v>
      </c>
      <c r="S299" s="242">
        <v>0</v>
      </c>
      <c r="T299" s="242">
        <v>3</v>
      </c>
      <c r="U299" s="243">
        <f t="shared" ref="U299:V299" si="615">IF(K299&gt;0,K299-40,0)</f>
        <v>136</v>
      </c>
      <c r="V299" s="243">
        <f t="shared" si="615"/>
        <v>556</v>
      </c>
      <c r="W299" s="292">
        <f t="shared" si="8"/>
        <v>7.5616000000000003E-2</v>
      </c>
      <c r="X299" s="243">
        <f t="shared" ref="X299:Y299" si="616">IF(O299&gt;0,O299-40,0)</f>
        <v>316</v>
      </c>
      <c r="Y299" s="243">
        <f t="shared" si="616"/>
        <v>556</v>
      </c>
      <c r="Z299" s="292">
        <f t="shared" si="10"/>
        <v>0.17569599999999999</v>
      </c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ht="22.5" customHeight="1" x14ac:dyDescent="0.25">
      <c r="A300" s="303">
        <v>48</v>
      </c>
      <c r="B300" s="304" t="s">
        <v>641</v>
      </c>
      <c r="C300" s="303" t="s">
        <v>2972</v>
      </c>
      <c r="D300" s="306"/>
      <c r="E300" s="291">
        <v>5136.5899999999992</v>
      </c>
      <c r="F300" s="243" t="str">
        <f t="shared" si="448"/>
        <v>820</v>
      </c>
      <c r="G300" s="243" t="str">
        <f t="shared" si="449"/>
        <v>820х700</v>
      </c>
      <c r="H300" s="243" t="str">
        <f t="shared" si="425"/>
        <v>700</v>
      </c>
      <c r="I300" s="243" t="str">
        <f t="shared" si="173"/>
        <v>515</v>
      </c>
      <c r="J300" s="289" t="str">
        <f t="shared" si="450"/>
        <v>820х700х515</v>
      </c>
      <c r="K300" s="242">
        <v>176</v>
      </c>
      <c r="L300" s="242">
        <v>696</v>
      </c>
      <c r="M300" s="243" t="str">
        <f t="shared" si="5"/>
        <v>176х696</v>
      </c>
      <c r="N300" s="242">
        <v>2</v>
      </c>
      <c r="O300" s="242">
        <v>356</v>
      </c>
      <c r="P300" s="242">
        <v>596</v>
      </c>
      <c r="Q300" s="243" t="str">
        <f t="shared" si="85"/>
        <v>356х596</v>
      </c>
      <c r="R300" s="242">
        <v>1</v>
      </c>
      <c r="S300" s="242">
        <v>0</v>
      </c>
      <c r="T300" s="242">
        <v>3</v>
      </c>
      <c r="U300" s="243">
        <f t="shared" ref="U300:V300" si="617">IF(K300&gt;0,K300-40,0)</f>
        <v>136</v>
      </c>
      <c r="V300" s="243">
        <f t="shared" si="617"/>
        <v>656</v>
      </c>
      <c r="W300" s="292">
        <f t="shared" si="8"/>
        <v>8.9216000000000004E-2</v>
      </c>
      <c r="X300" s="243">
        <f t="shared" ref="X300:Y300" si="618">IF(O300&gt;0,O300-40,0)</f>
        <v>316</v>
      </c>
      <c r="Y300" s="243">
        <f t="shared" si="618"/>
        <v>556</v>
      </c>
      <c r="Z300" s="292">
        <f t="shared" si="10"/>
        <v>0.17569599999999999</v>
      </c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ht="22.5" customHeight="1" x14ac:dyDescent="0.25">
      <c r="A301" s="303">
        <v>49</v>
      </c>
      <c r="B301" s="304" t="s">
        <v>642</v>
      </c>
      <c r="C301" s="303" t="s">
        <v>2973</v>
      </c>
      <c r="D301" s="306"/>
      <c r="E301" s="291">
        <v>5482.203333333332</v>
      </c>
      <c r="F301" s="243" t="str">
        <f t="shared" si="448"/>
        <v>820</v>
      </c>
      <c r="G301" s="243" t="str">
        <f t="shared" si="449"/>
        <v>820х800</v>
      </c>
      <c r="H301" s="243" t="str">
        <f t="shared" si="425"/>
        <v>800</v>
      </c>
      <c r="I301" s="243" t="str">
        <f t="shared" si="173"/>
        <v>515</v>
      </c>
      <c r="J301" s="289" t="str">
        <f t="shared" si="450"/>
        <v>820х800х515</v>
      </c>
      <c r="K301" s="242">
        <v>176</v>
      </c>
      <c r="L301" s="242">
        <v>796</v>
      </c>
      <c r="M301" s="243" t="str">
        <f t="shared" si="5"/>
        <v>176х796</v>
      </c>
      <c r="N301" s="242">
        <v>2</v>
      </c>
      <c r="O301" s="242">
        <v>356</v>
      </c>
      <c r="P301" s="242">
        <v>596</v>
      </c>
      <c r="Q301" s="243" t="str">
        <f t="shared" si="85"/>
        <v>356х596</v>
      </c>
      <c r="R301" s="242">
        <v>1</v>
      </c>
      <c r="S301" s="242">
        <v>0</v>
      </c>
      <c r="T301" s="242">
        <v>3</v>
      </c>
      <c r="U301" s="243">
        <f t="shared" ref="U301:V301" si="619">IF(K301&gt;0,K301-40,0)</f>
        <v>136</v>
      </c>
      <c r="V301" s="243">
        <f t="shared" si="619"/>
        <v>756</v>
      </c>
      <c r="W301" s="292">
        <f t="shared" si="8"/>
        <v>0.102816</v>
      </c>
      <c r="X301" s="243">
        <f t="shared" ref="X301:Y301" si="620">IF(O301&gt;0,O301-40,0)</f>
        <v>316</v>
      </c>
      <c r="Y301" s="243">
        <f t="shared" si="620"/>
        <v>556</v>
      </c>
      <c r="Z301" s="292">
        <f t="shared" si="10"/>
        <v>0.17569599999999999</v>
      </c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ht="22.5" customHeight="1" x14ac:dyDescent="0.25">
      <c r="A302" s="303">
        <v>50</v>
      </c>
      <c r="B302" s="304" t="s">
        <v>643</v>
      </c>
      <c r="C302" s="303" t="s">
        <v>2974</v>
      </c>
      <c r="D302" s="306"/>
      <c r="E302" s="291">
        <v>5736.123333333333</v>
      </c>
      <c r="F302" s="243" t="str">
        <f t="shared" si="448"/>
        <v>820</v>
      </c>
      <c r="G302" s="243" t="str">
        <f t="shared" si="449"/>
        <v>820х900</v>
      </c>
      <c r="H302" s="243" t="str">
        <f t="shared" si="425"/>
        <v>900</v>
      </c>
      <c r="I302" s="243" t="str">
        <f t="shared" si="173"/>
        <v>515</v>
      </c>
      <c r="J302" s="289" t="str">
        <f t="shared" si="450"/>
        <v>820х900х515</v>
      </c>
      <c r="K302" s="242">
        <v>176</v>
      </c>
      <c r="L302" s="242">
        <v>896</v>
      </c>
      <c r="M302" s="243" t="str">
        <f t="shared" si="5"/>
        <v>176х896</v>
      </c>
      <c r="N302" s="242">
        <v>2</v>
      </c>
      <c r="O302" s="242">
        <v>356</v>
      </c>
      <c r="P302" s="242">
        <v>596</v>
      </c>
      <c r="Q302" s="243" t="str">
        <f t="shared" si="85"/>
        <v>356х596</v>
      </c>
      <c r="R302" s="242">
        <v>1</v>
      </c>
      <c r="S302" s="242">
        <v>0</v>
      </c>
      <c r="T302" s="242">
        <v>3</v>
      </c>
      <c r="U302" s="243">
        <f t="shared" ref="U302:V302" si="621">IF(K302&gt;0,K302-40,0)</f>
        <v>136</v>
      </c>
      <c r="V302" s="243">
        <f t="shared" si="621"/>
        <v>856</v>
      </c>
      <c r="W302" s="292">
        <f t="shared" si="8"/>
        <v>0.11641600000000001</v>
      </c>
      <c r="X302" s="243">
        <f t="shared" ref="X302:Y302" si="622">IF(O302&gt;0,O302-40,0)</f>
        <v>316</v>
      </c>
      <c r="Y302" s="243">
        <f t="shared" si="622"/>
        <v>556</v>
      </c>
      <c r="Z302" s="292">
        <f t="shared" si="10"/>
        <v>0.17569599999999999</v>
      </c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ht="22.5" customHeight="1" x14ac:dyDescent="0.25">
      <c r="A303" s="303">
        <v>51</v>
      </c>
      <c r="B303" s="304" t="s">
        <v>644</v>
      </c>
      <c r="C303" s="303" t="s">
        <v>2971</v>
      </c>
      <c r="D303" s="306"/>
      <c r="E303" s="291">
        <v>5475.1499999999987</v>
      </c>
      <c r="F303" s="243" t="str">
        <f t="shared" si="448"/>
        <v>820</v>
      </c>
      <c r="G303" s="243" t="str">
        <f t="shared" si="449"/>
        <v>820х600</v>
      </c>
      <c r="H303" s="243" t="str">
        <f t="shared" si="425"/>
        <v>600</v>
      </c>
      <c r="I303" s="243" t="str">
        <f t="shared" si="173"/>
        <v>515</v>
      </c>
      <c r="J303" s="289" t="str">
        <f t="shared" si="450"/>
        <v>820х600х515</v>
      </c>
      <c r="K303" s="242">
        <v>176</v>
      </c>
      <c r="L303" s="242">
        <v>596</v>
      </c>
      <c r="M303" s="243" t="str">
        <f t="shared" si="5"/>
        <v>176х596</v>
      </c>
      <c r="N303" s="242">
        <v>4</v>
      </c>
      <c r="O303" s="242">
        <v>0</v>
      </c>
      <c r="P303" s="242">
        <v>0</v>
      </c>
      <c r="Q303" s="243" t="str">
        <f t="shared" si="85"/>
        <v>0х0</v>
      </c>
      <c r="R303" s="242">
        <v>0</v>
      </c>
      <c r="S303" s="242">
        <v>0</v>
      </c>
      <c r="T303" s="242">
        <v>4</v>
      </c>
      <c r="U303" s="243">
        <f t="shared" ref="U303:V303" si="623">IF(K303&gt;0,K303-40,0)</f>
        <v>136</v>
      </c>
      <c r="V303" s="243">
        <f t="shared" si="623"/>
        <v>556</v>
      </c>
      <c r="W303" s="292">
        <f t="shared" si="8"/>
        <v>7.5616000000000003E-2</v>
      </c>
      <c r="X303" s="243">
        <f t="shared" ref="X303:Y303" si="624">IF(O303&gt;0,O303-40,0)</f>
        <v>0</v>
      </c>
      <c r="Y303" s="243">
        <f t="shared" si="624"/>
        <v>0</v>
      </c>
      <c r="Z303" s="292">
        <f t="shared" si="10"/>
        <v>0</v>
      </c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ht="22.5" customHeight="1" x14ac:dyDescent="0.25">
      <c r="A304" s="303">
        <v>52</v>
      </c>
      <c r="B304" s="304" t="s">
        <v>645</v>
      </c>
      <c r="C304" s="303" t="s">
        <v>2972</v>
      </c>
      <c r="D304" s="306"/>
      <c r="E304" s="291">
        <v>5750.23</v>
      </c>
      <c r="F304" s="243" t="str">
        <f t="shared" si="448"/>
        <v>820</v>
      </c>
      <c r="G304" s="243" t="str">
        <f t="shared" si="449"/>
        <v>820х700</v>
      </c>
      <c r="H304" s="243" t="str">
        <f t="shared" si="425"/>
        <v>700</v>
      </c>
      <c r="I304" s="243" t="str">
        <f t="shared" si="173"/>
        <v>515</v>
      </c>
      <c r="J304" s="289" t="str">
        <f t="shared" si="450"/>
        <v>820х700х515</v>
      </c>
      <c r="K304" s="242">
        <v>176</v>
      </c>
      <c r="L304" s="242">
        <v>696</v>
      </c>
      <c r="M304" s="243" t="str">
        <f t="shared" si="5"/>
        <v>176х696</v>
      </c>
      <c r="N304" s="242">
        <v>4</v>
      </c>
      <c r="O304" s="242">
        <v>0</v>
      </c>
      <c r="P304" s="242">
        <v>0</v>
      </c>
      <c r="Q304" s="243" t="str">
        <f t="shared" si="85"/>
        <v>0х0</v>
      </c>
      <c r="R304" s="242">
        <v>0</v>
      </c>
      <c r="S304" s="242">
        <v>0</v>
      </c>
      <c r="T304" s="242">
        <v>4</v>
      </c>
      <c r="U304" s="243">
        <f t="shared" ref="U304:V304" si="625">IF(K304&gt;0,K304-40,0)</f>
        <v>136</v>
      </c>
      <c r="V304" s="243">
        <f t="shared" si="625"/>
        <v>656</v>
      </c>
      <c r="W304" s="292">
        <f t="shared" si="8"/>
        <v>8.9216000000000004E-2</v>
      </c>
      <c r="X304" s="243">
        <f t="shared" ref="X304:Y304" si="626">IF(O304&gt;0,O304-40,0)</f>
        <v>0</v>
      </c>
      <c r="Y304" s="243">
        <f t="shared" si="626"/>
        <v>0</v>
      </c>
      <c r="Z304" s="292">
        <f t="shared" si="10"/>
        <v>0</v>
      </c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1:40" ht="22.5" customHeight="1" x14ac:dyDescent="0.25">
      <c r="A305" s="303">
        <v>53</v>
      </c>
      <c r="B305" s="304" t="s">
        <v>646</v>
      </c>
      <c r="C305" s="303" t="s">
        <v>2973</v>
      </c>
      <c r="D305" s="306"/>
      <c r="E305" s="291">
        <v>6139.9266666666663</v>
      </c>
      <c r="F305" s="243" t="str">
        <f t="shared" si="448"/>
        <v>820</v>
      </c>
      <c r="G305" s="243" t="str">
        <f t="shared" si="449"/>
        <v>820х800</v>
      </c>
      <c r="H305" s="243" t="str">
        <f t="shared" si="425"/>
        <v>800</v>
      </c>
      <c r="I305" s="243" t="str">
        <f t="shared" si="173"/>
        <v>515</v>
      </c>
      <c r="J305" s="289" t="str">
        <f t="shared" si="450"/>
        <v>820х800х515</v>
      </c>
      <c r="K305" s="242">
        <v>176</v>
      </c>
      <c r="L305" s="242">
        <v>796</v>
      </c>
      <c r="M305" s="243" t="str">
        <f t="shared" si="5"/>
        <v>176х796</v>
      </c>
      <c r="N305" s="242">
        <v>4</v>
      </c>
      <c r="O305" s="242">
        <v>0</v>
      </c>
      <c r="P305" s="242">
        <v>0</v>
      </c>
      <c r="Q305" s="243" t="str">
        <f t="shared" si="85"/>
        <v>0х0</v>
      </c>
      <c r="R305" s="242">
        <v>0</v>
      </c>
      <c r="S305" s="242">
        <v>0</v>
      </c>
      <c r="T305" s="242">
        <v>4</v>
      </c>
      <c r="U305" s="243">
        <f t="shared" ref="U305:V305" si="627">IF(K305&gt;0,K305-40,0)</f>
        <v>136</v>
      </c>
      <c r="V305" s="243">
        <f t="shared" si="627"/>
        <v>756</v>
      </c>
      <c r="W305" s="292">
        <f t="shared" si="8"/>
        <v>0.102816</v>
      </c>
      <c r="X305" s="243">
        <f t="shared" ref="X305:Y305" si="628">IF(O305&gt;0,O305-40,0)</f>
        <v>0</v>
      </c>
      <c r="Y305" s="243">
        <f t="shared" si="628"/>
        <v>0</v>
      </c>
      <c r="Z305" s="292">
        <f t="shared" si="10"/>
        <v>0</v>
      </c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1:40" ht="22.5" customHeight="1" x14ac:dyDescent="0.25">
      <c r="A306" s="303">
        <v>54</v>
      </c>
      <c r="B306" s="304" t="s">
        <v>647</v>
      </c>
      <c r="C306" s="303" t="s">
        <v>2974</v>
      </c>
      <c r="D306" s="306"/>
      <c r="E306" s="291">
        <v>6413.243333333332</v>
      </c>
      <c r="F306" s="243" t="str">
        <f t="shared" si="448"/>
        <v>820</v>
      </c>
      <c r="G306" s="243" t="str">
        <f t="shared" si="449"/>
        <v>820х900</v>
      </c>
      <c r="H306" s="243" t="str">
        <f t="shared" si="425"/>
        <v>900</v>
      </c>
      <c r="I306" s="243" t="str">
        <f t="shared" si="173"/>
        <v>515</v>
      </c>
      <c r="J306" s="289" t="str">
        <f t="shared" si="450"/>
        <v>820х900х515</v>
      </c>
      <c r="K306" s="242">
        <v>176</v>
      </c>
      <c r="L306" s="242">
        <v>896</v>
      </c>
      <c r="M306" s="243" t="str">
        <f t="shared" si="5"/>
        <v>176х896</v>
      </c>
      <c r="N306" s="242">
        <v>4</v>
      </c>
      <c r="O306" s="242">
        <v>0</v>
      </c>
      <c r="P306" s="242">
        <v>0</v>
      </c>
      <c r="Q306" s="243" t="str">
        <f t="shared" si="85"/>
        <v>0х0</v>
      </c>
      <c r="R306" s="242">
        <v>0</v>
      </c>
      <c r="S306" s="242">
        <v>0</v>
      </c>
      <c r="T306" s="242">
        <v>4</v>
      </c>
      <c r="U306" s="243">
        <f t="shared" ref="U306:V306" si="629">IF(K306&gt;0,K306-40,0)</f>
        <v>136</v>
      </c>
      <c r="V306" s="243">
        <f t="shared" si="629"/>
        <v>856</v>
      </c>
      <c r="W306" s="292">
        <f t="shared" si="8"/>
        <v>0.11641600000000001</v>
      </c>
      <c r="X306" s="243">
        <f t="shared" ref="X306:Y306" si="630">IF(O306&gt;0,O306-40,0)</f>
        <v>0</v>
      </c>
      <c r="Y306" s="243">
        <f t="shared" si="630"/>
        <v>0</v>
      </c>
      <c r="Z306" s="292">
        <f t="shared" si="10"/>
        <v>0</v>
      </c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1:40" ht="22.5" customHeight="1" x14ac:dyDescent="0.25">
      <c r="A307" s="303">
        <v>55</v>
      </c>
      <c r="B307" s="304" t="s">
        <v>648</v>
      </c>
      <c r="C307" s="303" t="s">
        <v>2971</v>
      </c>
      <c r="D307" s="306"/>
      <c r="E307" s="291">
        <v>5711.4366666666656</v>
      </c>
      <c r="F307" s="243" t="str">
        <f t="shared" si="448"/>
        <v>820</v>
      </c>
      <c r="G307" s="243" t="str">
        <f t="shared" si="449"/>
        <v>820х600</v>
      </c>
      <c r="H307" s="243" t="str">
        <f t="shared" si="425"/>
        <v>600</v>
      </c>
      <c r="I307" s="243" t="str">
        <f t="shared" si="173"/>
        <v>515</v>
      </c>
      <c r="J307" s="289" t="str">
        <f t="shared" si="450"/>
        <v>820х600х515</v>
      </c>
      <c r="K307" s="242">
        <v>356</v>
      </c>
      <c r="L307" s="242">
        <v>596</v>
      </c>
      <c r="M307" s="243" t="str">
        <f t="shared" si="5"/>
        <v>356х596</v>
      </c>
      <c r="N307" s="242">
        <v>2</v>
      </c>
      <c r="O307" s="242">
        <v>0</v>
      </c>
      <c r="P307" s="242">
        <v>0</v>
      </c>
      <c r="Q307" s="243" t="str">
        <f t="shared" si="85"/>
        <v>0х0</v>
      </c>
      <c r="R307" s="242">
        <v>0</v>
      </c>
      <c r="S307" s="242">
        <v>0</v>
      </c>
      <c r="T307" s="242">
        <v>2</v>
      </c>
      <c r="U307" s="243">
        <f t="shared" ref="U307:V307" si="631">IF(K307&gt;0,K307-40,0)</f>
        <v>316</v>
      </c>
      <c r="V307" s="243">
        <f t="shared" si="631"/>
        <v>556</v>
      </c>
      <c r="W307" s="292">
        <f t="shared" si="8"/>
        <v>0.17569599999999999</v>
      </c>
      <c r="X307" s="243">
        <f t="shared" ref="X307:Y307" si="632">IF(O307&gt;0,O307-40,0)</f>
        <v>0</v>
      </c>
      <c r="Y307" s="243">
        <f t="shared" si="632"/>
        <v>0</v>
      </c>
      <c r="Z307" s="292">
        <f t="shared" si="10"/>
        <v>0</v>
      </c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1:40" ht="22.5" customHeight="1" x14ac:dyDescent="0.25">
      <c r="A308" s="303">
        <v>56</v>
      </c>
      <c r="B308" s="304" t="s">
        <v>649</v>
      </c>
      <c r="C308" s="303" t="s">
        <v>2972</v>
      </c>
      <c r="D308" s="306"/>
      <c r="E308" s="291">
        <v>6025.3099999999986</v>
      </c>
      <c r="F308" s="243" t="str">
        <f t="shared" si="448"/>
        <v>820</v>
      </c>
      <c r="G308" s="243" t="str">
        <f t="shared" si="449"/>
        <v>820х700</v>
      </c>
      <c r="H308" s="243" t="str">
        <f t="shared" si="425"/>
        <v>700</v>
      </c>
      <c r="I308" s="243" t="str">
        <f t="shared" si="173"/>
        <v>515</v>
      </c>
      <c r="J308" s="289" t="str">
        <f t="shared" si="450"/>
        <v>820х700х515</v>
      </c>
      <c r="K308" s="242">
        <v>356</v>
      </c>
      <c r="L308" s="242">
        <v>696</v>
      </c>
      <c r="M308" s="243" t="str">
        <f t="shared" si="5"/>
        <v>356х696</v>
      </c>
      <c r="N308" s="242">
        <v>2</v>
      </c>
      <c r="O308" s="242">
        <v>0</v>
      </c>
      <c r="P308" s="242">
        <v>0</v>
      </c>
      <c r="Q308" s="243" t="str">
        <f t="shared" si="85"/>
        <v>0х0</v>
      </c>
      <c r="R308" s="242">
        <v>0</v>
      </c>
      <c r="S308" s="242">
        <v>0</v>
      </c>
      <c r="T308" s="242">
        <v>2</v>
      </c>
      <c r="U308" s="243">
        <f t="shared" ref="U308:V308" si="633">IF(K308&gt;0,K308-40,0)</f>
        <v>316</v>
      </c>
      <c r="V308" s="243">
        <f t="shared" si="633"/>
        <v>656</v>
      </c>
      <c r="W308" s="292">
        <f t="shared" si="8"/>
        <v>0.20729600000000001</v>
      </c>
      <c r="X308" s="243">
        <f t="shared" ref="X308:Y308" si="634">IF(O308&gt;0,O308-40,0)</f>
        <v>0</v>
      </c>
      <c r="Y308" s="243">
        <f t="shared" si="634"/>
        <v>0</v>
      </c>
      <c r="Z308" s="292">
        <f t="shared" si="10"/>
        <v>0</v>
      </c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1:40" ht="22.5" customHeight="1" x14ac:dyDescent="0.25">
      <c r="A309" s="303">
        <v>57</v>
      </c>
      <c r="B309" s="304" t="s">
        <v>650</v>
      </c>
      <c r="C309" s="303" t="s">
        <v>2973</v>
      </c>
      <c r="D309" s="306"/>
      <c r="E309" s="291">
        <v>6337.4199999999983</v>
      </c>
      <c r="F309" s="243" t="str">
        <f t="shared" si="448"/>
        <v>820</v>
      </c>
      <c r="G309" s="243" t="str">
        <f t="shared" si="449"/>
        <v>820х800</v>
      </c>
      <c r="H309" s="243" t="str">
        <f t="shared" si="425"/>
        <v>800</v>
      </c>
      <c r="I309" s="243" t="str">
        <f t="shared" si="173"/>
        <v>515</v>
      </c>
      <c r="J309" s="289" t="str">
        <f t="shared" si="450"/>
        <v>820х800х515</v>
      </c>
      <c r="K309" s="242">
        <v>356</v>
      </c>
      <c r="L309" s="242">
        <v>796</v>
      </c>
      <c r="M309" s="243" t="str">
        <f t="shared" si="5"/>
        <v>356х796</v>
      </c>
      <c r="N309" s="242">
        <v>2</v>
      </c>
      <c r="O309" s="242">
        <v>0</v>
      </c>
      <c r="P309" s="242">
        <v>0</v>
      </c>
      <c r="Q309" s="243" t="str">
        <f t="shared" si="85"/>
        <v>0х0</v>
      </c>
      <c r="R309" s="242">
        <v>0</v>
      </c>
      <c r="S309" s="242">
        <v>0</v>
      </c>
      <c r="T309" s="242">
        <v>2</v>
      </c>
      <c r="U309" s="243">
        <f t="shared" ref="U309:V309" si="635">IF(K309&gt;0,K309-40,0)</f>
        <v>316</v>
      </c>
      <c r="V309" s="243">
        <f t="shared" si="635"/>
        <v>756</v>
      </c>
      <c r="W309" s="292">
        <f t="shared" si="8"/>
        <v>0.238896</v>
      </c>
      <c r="X309" s="243">
        <f t="shared" ref="X309:Y309" si="636">IF(O309&gt;0,O309-40,0)</f>
        <v>0</v>
      </c>
      <c r="Y309" s="243">
        <f t="shared" si="636"/>
        <v>0</v>
      </c>
      <c r="Z309" s="292">
        <f t="shared" si="10"/>
        <v>0</v>
      </c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ht="22.5" customHeight="1" x14ac:dyDescent="0.25">
      <c r="A310" s="303">
        <v>58</v>
      </c>
      <c r="B310" s="304" t="s">
        <v>651</v>
      </c>
      <c r="C310" s="303" t="s">
        <v>2974</v>
      </c>
      <c r="D310" s="306"/>
      <c r="E310" s="291">
        <v>6651.2933333333312</v>
      </c>
      <c r="F310" s="243" t="str">
        <f t="shared" si="448"/>
        <v>820</v>
      </c>
      <c r="G310" s="243" t="str">
        <f t="shared" si="449"/>
        <v>820х900</v>
      </c>
      <c r="H310" s="243" t="str">
        <f t="shared" si="425"/>
        <v>900</v>
      </c>
      <c r="I310" s="243" t="str">
        <f t="shared" si="173"/>
        <v>515</v>
      </c>
      <c r="J310" s="289" t="str">
        <f t="shared" si="450"/>
        <v>820х900х515</v>
      </c>
      <c r="K310" s="242">
        <v>356</v>
      </c>
      <c r="L310" s="242">
        <v>896</v>
      </c>
      <c r="M310" s="243" t="str">
        <f t="shared" si="5"/>
        <v>356х896</v>
      </c>
      <c r="N310" s="242">
        <v>2</v>
      </c>
      <c r="O310" s="242">
        <v>0</v>
      </c>
      <c r="P310" s="242">
        <v>0</v>
      </c>
      <c r="Q310" s="243" t="str">
        <f t="shared" si="85"/>
        <v>0х0</v>
      </c>
      <c r="R310" s="242">
        <v>0</v>
      </c>
      <c r="S310" s="242">
        <v>0</v>
      </c>
      <c r="T310" s="242">
        <v>2</v>
      </c>
      <c r="U310" s="243">
        <f t="shared" ref="U310:V310" si="637">IF(K310&gt;0,K310-40,0)</f>
        <v>316</v>
      </c>
      <c r="V310" s="243">
        <f t="shared" si="637"/>
        <v>856</v>
      </c>
      <c r="W310" s="292">
        <f t="shared" si="8"/>
        <v>0.27049600000000001</v>
      </c>
      <c r="X310" s="243">
        <f t="shared" ref="X310:Y310" si="638">IF(O310&gt;0,O310-40,0)</f>
        <v>0</v>
      </c>
      <c r="Y310" s="243">
        <f t="shared" si="638"/>
        <v>0</v>
      </c>
      <c r="Z310" s="292">
        <f t="shared" si="10"/>
        <v>0</v>
      </c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ht="22.5" customHeight="1" x14ac:dyDescent="0.25">
      <c r="A311" s="303">
        <v>59</v>
      </c>
      <c r="B311" s="304" t="s">
        <v>652</v>
      </c>
      <c r="C311" s="303" t="s">
        <v>2971</v>
      </c>
      <c r="D311" s="306"/>
      <c r="E311" s="291">
        <v>5995.3333333333321</v>
      </c>
      <c r="F311" s="243" t="str">
        <f t="shared" si="448"/>
        <v>820</v>
      </c>
      <c r="G311" s="243" t="str">
        <f t="shared" si="449"/>
        <v>820х600</v>
      </c>
      <c r="H311" s="243" t="str">
        <f t="shared" si="425"/>
        <v>600</v>
      </c>
      <c r="I311" s="243" t="str">
        <f t="shared" si="173"/>
        <v>515</v>
      </c>
      <c r="J311" s="289" t="str">
        <f t="shared" si="450"/>
        <v>820х600х515</v>
      </c>
      <c r="K311" s="242">
        <v>176</v>
      </c>
      <c r="L311" s="242">
        <v>596</v>
      </c>
      <c r="M311" s="243" t="str">
        <f t="shared" si="5"/>
        <v>176х596</v>
      </c>
      <c r="N311" s="242">
        <v>2</v>
      </c>
      <c r="O311" s="242">
        <v>356</v>
      </c>
      <c r="P311" s="242">
        <v>596</v>
      </c>
      <c r="Q311" s="243" t="str">
        <f t="shared" si="85"/>
        <v>356х596</v>
      </c>
      <c r="R311" s="242">
        <v>1</v>
      </c>
      <c r="S311" s="242">
        <v>0</v>
      </c>
      <c r="T311" s="242">
        <v>3</v>
      </c>
      <c r="U311" s="243">
        <f t="shared" ref="U311:V311" si="639">IF(K311&gt;0,K311-40,0)</f>
        <v>136</v>
      </c>
      <c r="V311" s="243">
        <f t="shared" si="639"/>
        <v>556</v>
      </c>
      <c r="W311" s="292">
        <f t="shared" si="8"/>
        <v>7.5616000000000003E-2</v>
      </c>
      <c r="X311" s="243">
        <f t="shared" ref="X311:Y311" si="640">IF(O311&gt;0,O311-40,0)</f>
        <v>316</v>
      </c>
      <c r="Y311" s="243">
        <f t="shared" si="640"/>
        <v>556</v>
      </c>
      <c r="Z311" s="292">
        <f t="shared" si="10"/>
        <v>0.17569599999999999</v>
      </c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ht="22.5" customHeight="1" x14ac:dyDescent="0.25">
      <c r="A312" s="303">
        <v>60</v>
      </c>
      <c r="B312" s="304" t="s">
        <v>653</v>
      </c>
      <c r="C312" s="303" t="s">
        <v>2972</v>
      </c>
      <c r="D312" s="306"/>
      <c r="E312" s="291">
        <v>6365.6333333333323</v>
      </c>
      <c r="F312" s="243" t="str">
        <f t="shared" si="448"/>
        <v>820</v>
      </c>
      <c r="G312" s="243" t="str">
        <f t="shared" si="449"/>
        <v>820х700</v>
      </c>
      <c r="H312" s="243" t="str">
        <f t="shared" si="425"/>
        <v>700</v>
      </c>
      <c r="I312" s="243" t="str">
        <f t="shared" si="173"/>
        <v>515</v>
      </c>
      <c r="J312" s="289" t="str">
        <f t="shared" si="450"/>
        <v>820х700х515</v>
      </c>
      <c r="K312" s="242">
        <v>176</v>
      </c>
      <c r="L312" s="242">
        <v>696</v>
      </c>
      <c r="M312" s="243" t="str">
        <f t="shared" si="5"/>
        <v>176х696</v>
      </c>
      <c r="N312" s="242">
        <v>2</v>
      </c>
      <c r="O312" s="242">
        <v>356</v>
      </c>
      <c r="P312" s="242">
        <v>596</v>
      </c>
      <c r="Q312" s="243" t="str">
        <f t="shared" si="85"/>
        <v>356х596</v>
      </c>
      <c r="R312" s="242">
        <v>1</v>
      </c>
      <c r="S312" s="242">
        <v>0</v>
      </c>
      <c r="T312" s="242">
        <v>3</v>
      </c>
      <c r="U312" s="243">
        <f t="shared" ref="U312:V312" si="641">IF(K312&gt;0,K312-40,0)</f>
        <v>136</v>
      </c>
      <c r="V312" s="243">
        <f t="shared" si="641"/>
        <v>656</v>
      </c>
      <c r="W312" s="292">
        <f t="shared" si="8"/>
        <v>8.9216000000000004E-2</v>
      </c>
      <c r="X312" s="243">
        <f t="shared" ref="X312:Y312" si="642">IF(O312&gt;0,O312-40,0)</f>
        <v>316</v>
      </c>
      <c r="Y312" s="243">
        <f t="shared" si="642"/>
        <v>556</v>
      </c>
      <c r="Z312" s="292">
        <f t="shared" si="10"/>
        <v>0.17569599999999999</v>
      </c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ht="22.5" customHeight="1" x14ac:dyDescent="0.25">
      <c r="A313" s="303">
        <v>61</v>
      </c>
      <c r="B313" s="304" t="s">
        <v>654</v>
      </c>
      <c r="C313" s="303" t="s">
        <v>2973</v>
      </c>
      <c r="D313" s="306"/>
      <c r="E313" s="291">
        <v>6734.1699999999983</v>
      </c>
      <c r="F313" s="243" t="str">
        <f t="shared" si="448"/>
        <v>820</v>
      </c>
      <c r="G313" s="243" t="str">
        <f t="shared" si="449"/>
        <v>820х800</v>
      </c>
      <c r="H313" s="243" t="str">
        <f t="shared" si="425"/>
        <v>800</v>
      </c>
      <c r="I313" s="243" t="str">
        <f t="shared" si="173"/>
        <v>515</v>
      </c>
      <c r="J313" s="289" t="str">
        <f t="shared" si="450"/>
        <v>820х800х515</v>
      </c>
      <c r="K313" s="242">
        <v>176</v>
      </c>
      <c r="L313" s="242">
        <v>796</v>
      </c>
      <c r="M313" s="243" t="str">
        <f t="shared" si="5"/>
        <v>176х796</v>
      </c>
      <c r="N313" s="242">
        <v>2</v>
      </c>
      <c r="O313" s="242">
        <v>356</v>
      </c>
      <c r="P313" s="242">
        <v>596</v>
      </c>
      <c r="Q313" s="243" t="str">
        <f t="shared" si="85"/>
        <v>356х596</v>
      </c>
      <c r="R313" s="242">
        <v>1</v>
      </c>
      <c r="S313" s="242">
        <v>0</v>
      </c>
      <c r="T313" s="242">
        <v>3</v>
      </c>
      <c r="U313" s="243">
        <f t="shared" ref="U313:V313" si="643">IF(K313&gt;0,K313-40,0)</f>
        <v>136</v>
      </c>
      <c r="V313" s="243">
        <f t="shared" si="643"/>
        <v>756</v>
      </c>
      <c r="W313" s="292">
        <f t="shared" si="8"/>
        <v>0.102816</v>
      </c>
      <c r="X313" s="243">
        <f t="shared" ref="X313:Y313" si="644">IF(O313&gt;0,O313-40,0)</f>
        <v>316</v>
      </c>
      <c r="Y313" s="243">
        <f t="shared" si="644"/>
        <v>556</v>
      </c>
      <c r="Z313" s="292">
        <f t="shared" si="10"/>
        <v>0.17569599999999999</v>
      </c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ht="22.5" customHeight="1" x14ac:dyDescent="0.25">
      <c r="A314" s="303">
        <v>62</v>
      </c>
      <c r="B314" s="304" t="s">
        <v>655</v>
      </c>
      <c r="C314" s="303" t="s">
        <v>2974</v>
      </c>
      <c r="D314" s="306"/>
      <c r="E314" s="291">
        <v>7104.4699999999984</v>
      </c>
      <c r="F314" s="243" t="str">
        <f t="shared" si="448"/>
        <v>820</v>
      </c>
      <c r="G314" s="243" t="str">
        <f t="shared" si="449"/>
        <v>820х900</v>
      </c>
      <c r="H314" s="243" t="str">
        <f t="shared" si="425"/>
        <v>900</v>
      </c>
      <c r="I314" s="243" t="str">
        <f t="shared" si="173"/>
        <v>515</v>
      </c>
      <c r="J314" s="289" t="str">
        <f t="shared" si="450"/>
        <v>820х900х515</v>
      </c>
      <c r="K314" s="242">
        <v>176</v>
      </c>
      <c r="L314" s="242">
        <v>896</v>
      </c>
      <c r="M314" s="243" t="str">
        <f t="shared" si="5"/>
        <v>176х896</v>
      </c>
      <c r="N314" s="242">
        <v>2</v>
      </c>
      <c r="O314" s="242">
        <v>356</v>
      </c>
      <c r="P314" s="242">
        <v>596</v>
      </c>
      <c r="Q314" s="243" t="str">
        <f t="shared" si="85"/>
        <v>356х596</v>
      </c>
      <c r="R314" s="242">
        <v>1</v>
      </c>
      <c r="S314" s="242">
        <v>0</v>
      </c>
      <c r="T314" s="242">
        <v>3</v>
      </c>
      <c r="U314" s="243">
        <f t="shared" ref="U314:V314" si="645">IF(K314&gt;0,K314-40,0)</f>
        <v>136</v>
      </c>
      <c r="V314" s="243">
        <f t="shared" si="645"/>
        <v>856</v>
      </c>
      <c r="W314" s="292">
        <f t="shared" si="8"/>
        <v>0.11641600000000001</v>
      </c>
      <c r="X314" s="243">
        <f t="shared" ref="X314:Y314" si="646">IF(O314&gt;0,O314-40,0)</f>
        <v>316</v>
      </c>
      <c r="Y314" s="243">
        <f t="shared" si="646"/>
        <v>556</v>
      </c>
      <c r="Z314" s="292">
        <f t="shared" si="10"/>
        <v>0.17569599999999999</v>
      </c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ht="22.5" customHeight="1" x14ac:dyDescent="0.25">
      <c r="A315" s="303">
        <v>63</v>
      </c>
      <c r="B315" s="304" t="s">
        <v>656</v>
      </c>
      <c r="C315" s="303" t="s">
        <v>2971</v>
      </c>
      <c r="D315" s="306"/>
      <c r="E315" s="291">
        <v>6279.2299999999987</v>
      </c>
      <c r="F315" s="243" t="str">
        <f t="shared" si="448"/>
        <v>820</v>
      </c>
      <c r="G315" s="243" t="str">
        <f t="shared" si="449"/>
        <v>820х600</v>
      </c>
      <c r="H315" s="243" t="str">
        <f t="shared" si="425"/>
        <v>600</v>
      </c>
      <c r="I315" s="243" t="str">
        <f t="shared" si="173"/>
        <v>515</v>
      </c>
      <c r="J315" s="289" t="str">
        <f t="shared" si="450"/>
        <v>820х600х515</v>
      </c>
      <c r="K315" s="242">
        <v>176</v>
      </c>
      <c r="L315" s="242">
        <v>596</v>
      </c>
      <c r="M315" s="243" t="str">
        <f t="shared" si="5"/>
        <v>176х596</v>
      </c>
      <c r="N315" s="242">
        <v>4</v>
      </c>
      <c r="O315" s="242">
        <v>0</v>
      </c>
      <c r="P315" s="242">
        <v>0</v>
      </c>
      <c r="Q315" s="243" t="str">
        <f t="shared" si="85"/>
        <v>0х0</v>
      </c>
      <c r="R315" s="242">
        <v>0</v>
      </c>
      <c r="S315" s="242">
        <v>0</v>
      </c>
      <c r="T315" s="242">
        <v>4</v>
      </c>
      <c r="U315" s="243">
        <f t="shared" ref="U315:V315" si="647">IF(K315&gt;0,K315-40,0)</f>
        <v>136</v>
      </c>
      <c r="V315" s="243">
        <f t="shared" si="647"/>
        <v>556</v>
      </c>
      <c r="W315" s="292">
        <f t="shared" si="8"/>
        <v>7.5616000000000003E-2</v>
      </c>
      <c r="X315" s="243">
        <f t="shared" ref="X315:Y315" si="648">IF(O315&gt;0,O315-40,0)</f>
        <v>0</v>
      </c>
      <c r="Y315" s="243">
        <f t="shared" si="648"/>
        <v>0</v>
      </c>
      <c r="Z315" s="292">
        <f t="shared" si="10"/>
        <v>0</v>
      </c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ht="22.5" customHeight="1" x14ac:dyDescent="0.25">
      <c r="A316" s="303">
        <v>64</v>
      </c>
      <c r="B316" s="304" t="s">
        <v>657</v>
      </c>
      <c r="C316" s="303" t="s">
        <v>2972</v>
      </c>
      <c r="D316" s="306"/>
      <c r="E316" s="291">
        <v>6705.956666666666</v>
      </c>
      <c r="F316" s="243" t="str">
        <f t="shared" si="448"/>
        <v>820</v>
      </c>
      <c r="G316" s="243" t="str">
        <f t="shared" si="449"/>
        <v>820х700</v>
      </c>
      <c r="H316" s="243" t="str">
        <f t="shared" si="425"/>
        <v>700</v>
      </c>
      <c r="I316" s="243" t="str">
        <f t="shared" si="173"/>
        <v>515</v>
      </c>
      <c r="J316" s="289" t="str">
        <f t="shared" si="450"/>
        <v>820х700х515</v>
      </c>
      <c r="K316" s="242">
        <v>176</v>
      </c>
      <c r="L316" s="242">
        <v>696</v>
      </c>
      <c r="M316" s="243" t="str">
        <f t="shared" si="5"/>
        <v>176х696</v>
      </c>
      <c r="N316" s="242">
        <v>4</v>
      </c>
      <c r="O316" s="242">
        <v>0</v>
      </c>
      <c r="P316" s="242">
        <v>0</v>
      </c>
      <c r="Q316" s="243" t="str">
        <f t="shared" si="85"/>
        <v>0х0</v>
      </c>
      <c r="R316" s="242">
        <v>0</v>
      </c>
      <c r="S316" s="242">
        <v>0</v>
      </c>
      <c r="T316" s="242">
        <v>4</v>
      </c>
      <c r="U316" s="243">
        <f t="shared" ref="U316:V316" si="649">IF(K316&gt;0,K316-40,0)</f>
        <v>136</v>
      </c>
      <c r="V316" s="243">
        <f t="shared" si="649"/>
        <v>656</v>
      </c>
      <c r="W316" s="292">
        <f t="shared" si="8"/>
        <v>8.9216000000000004E-2</v>
      </c>
      <c r="X316" s="243">
        <f t="shared" ref="X316:Y316" si="650">IF(O316&gt;0,O316-40,0)</f>
        <v>0</v>
      </c>
      <c r="Y316" s="243">
        <f t="shared" si="650"/>
        <v>0</v>
      </c>
      <c r="Z316" s="292">
        <f t="shared" si="10"/>
        <v>0</v>
      </c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ht="22.5" customHeight="1" x14ac:dyDescent="0.25">
      <c r="A317" s="303">
        <v>65</v>
      </c>
      <c r="B317" s="304" t="s">
        <v>658</v>
      </c>
      <c r="C317" s="303" t="s">
        <v>2973</v>
      </c>
      <c r="D317" s="306"/>
      <c r="E317" s="291">
        <v>7130.9199999999983</v>
      </c>
      <c r="F317" s="243" t="str">
        <f t="shared" si="448"/>
        <v>820</v>
      </c>
      <c r="G317" s="243" t="str">
        <f t="shared" si="449"/>
        <v>820х800</v>
      </c>
      <c r="H317" s="243" t="str">
        <f t="shared" si="425"/>
        <v>800</v>
      </c>
      <c r="I317" s="243" t="str">
        <f t="shared" si="173"/>
        <v>515</v>
      </c>
      <c r="J317" s="289" t="str">
        <f t="shared" si="450"/>
        <v>820х800х515</v>
      </c>
      <c r="K317" s="242">
        <v>176</v>
      </c>
      <c r="L317" s="242">
        <v>796</v>
      </c>
      <c r="M317" s="243" t="str">
        <f t="shared" si="5"/>
        <v>176х796</v>
      </c>
      <c r="N317" s="242">
        <v>4</v>
      </c>
      <c r="O317" s="242">
        <v>0</v>
      </c>
      <c r="P317" s="242">
        <v>0</v>
      </c>
      <c r="Q317" s="243" t="str">
        <f t="shared" si="85"/>
        <v>0х0</v>
      </c>
      <c r="R317" s="242">
        <v>0</v>
      </c>
      <c r="S317" s="242">
        <v>0</v>
      </c>
      <c r="T317" s="242">
        <v>4</v>
      </c>
      <c r="U317" s="243">
        <f t="shared" ref="U317:V317" si="651">IF(K317&gt;0,K317-40,0)</f>
        <v>136</v>
      </c>
      <c r="V317" s="243">
        <f t="shared" si="651"/>
        <v>756</v>
      </c>
      <c r="W317" s="292">
        <f t="shared" si="8"/>
        <v>0.102816</v>
      </c>
      <c r="X317" s="243">
        <f t="shared" ref="X317:Y317" si="652">IF(O317&gt;0,O317-40,0)</f>
        <v>0</v>
      </c>
      <c r="Y317" s="243">
        <f t="shared" si="652"/>
        <v>0</v>
      </c>
      <c r="Z317" s="292">
        <f t="shared" si="10"/>
        <v>0</v>
      </c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ht="22.5" customHeight="1" x14ac:dyDescent="0.25">
      <c r="A318" s="303">
        <v>66</v>
      </c>
      <c r="B318" s="304" t="s">
        <v>659</v>
      </c>
      <c r="C318" s="303" t="s">
        <v>2974</v>
      </c>
      <c r="D318" s="306"/>
      <c r="E318" s="291">
        <v>7557.6466666666647</v>
      </c>
      <c r="F318" s="243" t="str">
        <f t="shared" si="448"/>
        <v>820</v>
      </c>
      <c r="G318" s="243" t="str">
        <f t="shared" si="449"/>
        <v>820х900</v>
      </c>
      <c r="H318" s="243" t="str">
        <f t="shared" si="425"/>
        <v>900</v>
      </c>
      <c r="I318" s="243" t="str">
        <f t="shared" si="173"/>
        <v>515</v>
      </c>
      <c r="J318" s="289" t="str">
        <f t="shared" si="450"/>
        <v>820х900х515</v>
      </c>
      <c r="K318" s="242">
        <v>176</v>
      </c>
      <c r="L318" s="242">
        <v>896</v>
      </c>
      <c r="M318" s="243" t="str">
        <f t="shared" si="5"/>
        <v>176х896</v>
      </c>
      <c r="N318" s="242">
        <v>4</v>
      </c>
      <c r="O318" s="242">
        <v>0</v>
      </c>
      <c r="P318" s="242">
        <v>0</v>
      </c>
      <c r="Q318" s="243" t="str">
        <f t="shared" si="85"/>
        <v>0х0</v>
      </c>
      <c r="R318" s="242">
        <v>0</v>
      </c>
      <c r="S318" s="242">
        <v>0</v>
      </c>
      <c r="T318" s="242">
        <v>4</v>
      </c>
      <c r="U318" s="243">
        <f t="shared" ref="U318:V318" si="653">IF(K318&gt;0,K318-40,0)</f>
        <v>136</v>
      </c>
      <c r="V318" s="243">
        <f t="shared" si="653"/>
        <v>856</v>
      </c>
      <c r="W318" s="292">
        <f t="shared" si="8"/>
        <v>0.11641600000000001</v>
      </c>
      <c r="X318" s="243">
        <f t="shared" ref="X318:Y318" si="654">IF(O318&gt;0,O318-40,0)</f>
        <v>0</v>
      </c>
      <c r="Y318" s="243">
        <f t="shared" si="654"/>
        <v>0</v>
      </c>
      <c r="Z318" s="292">
        <f t="shared" si="10"/>
        <v>0</v>
      </c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ht="22.5" customHeight="1" x14ac:dyDescent="0.25">
      <c r="A319" s="303">
        <v>67</v>
      </c>
      <c r="B319" s="304" t="s">
        <v>660</v>
      </c>
      <c r="C319" s="303" t="s">
        <v>2970</v>
      </c>
      <c r="D319" s="306"/>
      <c r="E319" s="291">
        <v>1745.6999999999998</v>
      </c>
      <c r="F319" s="243" t="str">
        <f t="shared" si="448"/>
        <v>820</v>
      </c>
      <c r="G319" s="243" t="str">
        <f t="shared" si="449"/>
        <v>820х500</v>
      </c>
      <c r="H319" s="243" t="str">
        <f t="shared" si="425"/>
        <v>500</v>
      </c>
      <c r="I319" s="243" t="str">
        <f t="shared" si="173"/>
        <v>515</v>
      </c>
      <c r="J319" s="289" t="str">
        <f t="shared" si="450"/>
        <v>820х500х515</v>
      </c>
      <c r="K319" s="242">
        <v>716</v>
      </c>
      <c r="L319" s="242">
        <v>246</v>
      </c>
      <c r="M319" s="243" t="str">
        <f t="shared" si="5"/>
        <v>716х246</v>
      </c>
      <c r="N319" s="242">
        <v>2</v>
      </c>
      <c r="O319" s="242">
        <v>0</v>
      </c>
      <c r="P319" s="242">
        <v>0</v>
      </c>
      <c r="Q319" s="243" t="str">
        <f t="shared" si="85"/>
        <v>0х0</v>
      </c>
      <c r="R319" s="242">
        <v>0</v>
      </c>
      <c r="S319" s="242">
        <v>4</v>
      </c>
      <c r="T319" s="242">
        <v>2</v>
      </c>
      <c r="U319" s="243">
        <f t="shared" ref="U319:V319" si="655">IF(K319&gt;0,K319-40,0)</f>
        <v>676</v>
      </c>
      <c r="V319" s="243">
        <f t="shared" si="655"/>
        <v>206</v>
      </c>
      <c r="W319" s="292">
        <f t="shared" si="8"/>
        <v>0.13925599999999999</v>
      </c>
      <c r="X319" s="243">
        <f t="shared" ref="X319:Y319" si="656">IF(O319&gt;0,O319-40,0)</f>
        <v>0</v>
      </c>
      <c r="Y319" s="243">
        <f t="shared" si="656"/>
        <v>0</v>
      </c>
      <c r="Z319" s="292">
        <f t="shared" si="10"/>
        <v>0</v>
      </c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ht="22.5" customHeight="1" x14ac:dyDescent="0.25">
      <c r="A320" s="303">
        <v>68</v>
      </c>
      <c r="B320" s="304" t="s">
        <v>661</v>
      </c>
      <c r="C320" s="303" t="s">
        <v>2971</v>
      </c>
      <c r="D320" s="306"/>
      <c r="E320" s="291">
        <v>1837.3933333333332</v>
      </c>
      <c r="F320" s="243" t="str">
        <f t="shared" si="448"/>
        <v>820</v>
      </c>
      <c r="G320" s="243" t="str">
        <f t="shared" si="449"/>
        <v>820х600</v>
      </c>
      <c r="H320" s="243" t="str">
        <f t="shared" si="425"/>
        <v>600</v>
      </c>
      <c r="I320" s="243" t="str">
        <f t="shared" si="173"/>
        <v>515</v>
      </c>
      <c r="J320" s="289" t="str">
        <f t="shared" si="450"/>
        <v>820х600х515</v>
      </c>
      <c r="K320" s="242">
        <v>716</v>
      </c>
      <c r="L320" s="242">
        <v>296</v>
      </c>
      <c r="M320" s="243" t="str">
        <f t="shared" si="5"/>
        <v>716х296</v>
      </c>
      <c r="N320" s="242">
        <v>2</v>
      </c>
      <c r="O320" s="242">
        <v>0</v>
      </c>
      <c r="P320" s="242">
        <v>0</v>
      </c>
      <c r="Q320" s="243" t="str">
        <f t="shared" si="85"/>
        <v>0х0</v>
      </c>
      <c r="R320" s="242">
        <v>0</v>
      </c>
      <c r="S320" s="242">
        <v>4</v>
      </c>
      <c r="T320" s="242">
        <v>2</v>
      </c>
      <c r="U320" s="243">
        <f t="shared" ref="U320:V320" si="657">IF(K320&gt;0,K320-40,0)</f>
        <v>676</v>
      </c>
      <c r="V320" s="243">
        <f t="shared" si="657"/>
        <v>256</v>
      </c>
      <c r="W320" s="292">
        <f t="shared" si="8"/>
        <v>0.17305599999999999</v>
      </c>
      <c r="X320" s="243">
        <f t="shared" ref="X320:Y320" si="658">IF(O320&gt;0,O320-40,0)</f>
        <v>0</v>
      </c>
      <c r="Y320" s="243">
        <f t="shared" si="658"/>
        <v>0</v>
      </c>
      <c r="Z320" s="292">
        <f t="shared" si="10"/>
        <v>0</v>
      </c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ht="22.5" customHeight="1" x14ac:dyDescent="0.25">
      <c r="A321" s="303">
        <v>69</v>
      </c>
      <c r="B321" s="304" t="s">
        <v>662</v>
      </c>
      <c r="C321" s="303" t="s">
        <v>2972</v>
      </c>
      <c r="D321" s="306"/>
      <c r="E321" s="291">
        <v>1930.8499999999997</v>
      </c>
      <c r="F321" s="243" t="str">
        <f t="shared" si="448"/>
        <v>820</v>
      </c>
      <c r="G321" s="243" t="str">
        <f t="shared" si="449"/>
        <v>820х700</v>
      </c>
      <c r="H321" s="243" t="str">
        <f t="shared" si="425"/>
        <v>700</v>
      </c>
      <c r="I321" s="243" t="str">
        <f t="shared" si="173"/>
        <v>515</v>
      </c>
      <c r="J321" s="289" t="str">
        <f t="shared" si="450"/>
        <v>820х700х515</v>
      </c>
      <c r="K321" s="242">
        <v>716</v>
      </c>
      <c r="L321" s="242">
        <v>346</v>
      </c>
      <c r="M321" s="243" t="str">
        <f t="shared" si="5"/>
        <v>716х346</v>
      </c>
      <c r="N321" s="242">
        <v>2</v>
      </c>
      <c r="O321" s="242">
        <v>0</v>
      </c>
      <c r="P321" s="242">
        <v>0</v>
      </c>
      <c r="Q321" s="243" t="str">
        <f t="shared" si="85"/>
        <v>0х0</v>
      </c>
      <c r="R321" s="242">
        <v>0</v>
      </c>
      <c r="S321" s="242">
        <v>4</v>
      </c>
      <c r="T321" s="242">
        <v>2</v>
      </c>
      <c r="U321" s="243">
        <f t="shared" ref="U321:V321" si="659">IF(K321&gt;0,K321-40,0)</f>
        <v>676</v>
      </c>
      <c r="V321" s="243">
        <f t="shared" si="659"/>
        <v>306</v>
      </c>
      <c r="W321" s="292">
        <f t="shared" si="8"/>
        <v>0.20685600000000001</v>
      </c>
      <c r="X321" s="243">
        <f t="shared" ref="X321:Y321" si="660">IF(O321&gt;0,O321-40,0)</f>
        <v>0</v>
      </c>
      <c r="Y321" s="243">
        <f t="shared" si="660"/>
        <v>0</v>
      </c>
      <c r="Z321" s="292">
        <f t="shared" si="10"/>
        <v>0</v>
      </c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1:40" ht="22.5" customHeight="1" x14ac:dyDescent="0.25">
      <c r="A322" s="303">
        <v>70</v>
      </c>
      <c r="B322" s="304" t="s">
        <v>663</v>
      </c>
      <c r="C322" s="303" t="s">
        <v>2973</v>
      </c>
      <c r="D322" s="306"/>
      <c r="E322" s="291">
        <v>2114.2366666666662</v>
      </c>
      <c r="F322" s="243" t="str">
        <f t="shared" si="448"/>
        <v>820</v>
      </c>
      <c r="G322" s="243" t="str">
        <f t="shared" si="449"/>
        <v>820х800</v>
      </c>
      <c r="H322" s="243" t="str">
        <f t="shared" si="425"/>
        <v>800</v>
      </c>
      <c r="I322" s="243" t="str">
        <f t="shared" si="173"/>
        <v>515</v>
      </c>
      <c r="J322" s="289" t="str">
        <f t="shared" si="450"/>
        <v>820х800х515</v>
      </c>
      <c r="K322" s="242">
        <v>716</v>
      </c>
      <c r="L322" s="242">
        <v>396</v>
      </c>
      <c r="M322" s="243" t="str">
        <f t="shared" si="5"/>
        <v>716х396</v>
      </c>
      <c r="N322" s="242">
        <v>2</v>
      </c>
      <c r="O322" s="242">
        <v>0</v>
      </c>
      <c r="P322" s="242">
        <v>0</v>
      </c>
      <c r="Q322" s="243" t="str">
        <f t="shared" si="85"/>
        <v>0х0</v>
      </c>
      <c r="R322" s="242">
        <v>0</v>
      </c>
      <c r="S322" s="242">
        <v>4</v>
      </c>
      <c r="T322" s="242">
        <v>2</v>
      </c>
      <c r="U322" s="243">
        <f t="shared" ref="U322:V322" si="661">IF(K322&gt;0,K322-40,0)</f>
        <v>676</v>
      </c>
      <c r="V322" s="243">
        <f t="shared" si="661"/>
        <v>356</v>
      </c>
      <c r="W322" s="292">
        <f t="shared" si="8"/>
        <v>0.24065600000000001</v>
      </c>
      <c r="X322" s="243">
        <f t="shared" ref="X322:Y322" si="662">IF(O322&gt;0,O322-40,0)</f>
        <v>0</v>
      </c>
      <c r="Y322" s="243">
        <f t="shared" si="662"/>
        <v>0</v>
      </c>
      <c r="Z322" s="292">
        <f t="shared" si="10"/>
        <v>0</v>
      </c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ht="22.5" customHeight="1" x14ac:dyDescent="0.25">
      <c r="A323" s="303">
        <v>71</v>
      </c>
      <c r="B323" s="304" t="s">
        <v>664</v>
      </c>
      <c r="C323" s="303" t="s">
        <v>2974</v>
      </c>
      <c r="D323" s="306"/>
      <c r="E323" s="291">
        <v>2207.6933333333332</v>
      </c>
      <c r="F323" s="243" t="str">
        <f t="shared" si="448"/>
        <v>820</v>
      </c>
      <c r="G323" s="243" t="str">
        <f t="shared" si="449"/>
        <v>820х900</v>
      </c>
      <c r="H323" s="243" t="str">
        <f t="shared" si="425"/>
        <v>900</v>
      </c>
      <c r="I323" s="243" t="str">
        <f t="shared" si="173"/>
        <v>515</v>
      </c>
      <c r="J323" s="289" t="str">
        <f t="shared" si="450"/>
        <v>820х900х515</v>
      </c>
      <c r="K323" s="242">
        <v>716</v>
      </c>
      <c r="L323" s="242">
        <v>446</v>
      </c>
      <c r="M323" s="243" t="str">
        <f t="shared" si="5"/>
        <v>716х446</v>
      </c>
      <c r="N323" s="242">
        <v>2</v>
      </c>
      <c r="O323" s="242">
        <v>0</v>
      </c>
      <c r="P323" s="242">
        <v>0</v>
      </c>
      <c r="Q323" s="243" t="str">
        <f t="shared" si="85"/>
        <v>0х0</v>
      </c>
      <c r="R323" s="242">
        <v>0</v>
      </c>
      <c r="S323" s="242">
        <v>4</v>
      </c>
      <c r="T323" s="242">
        <v>2</v>
      </c>
      <c r="U323" s="243">
        <f t="shared" ref="U323:V323" si="663">IF(K323&gt;0,K323-40,0)</f>
        <v>676</v>
      </c>
      <c r="V323" s="243">
        <f t="shared" si="663"/>
        <v>406</v>
      </c>
      <c r="W323" s="292">
        <f t="shared" si="8"/>
        <v>0.27445599999999998</v>
      </c>
      <c r="X323" s="243">
        <f t="shared" ref="X323:Y323" si="664">IF(O323&gt;0,O323-40,0)</f>
        <v>0</v>
      </c>
      <c r="Y323" s="243">
        <f t="shared" si="664"/>
        <v>0</v>
      </c>
      <c r="Z323" s="292">
        <f t="shared" si="10"/>
        <v>0</v>
      </c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ht="22.5" customHeight="1" x14ac:dyDescent="0.25">
      <c r="A324" s="242"/>
      <c r="B324" s="243" t="s">
        <v>2976</v>
      </c>
      <c r="C324" s="243" t="s">
        <v>2977</v>
      </c>
      <c r="D324" s="242"/>
      <c r="E324" s="243"/>
      <c r="F324" s="243"/>
      <c r="G324" s="243"/>
      <c r="H324" s="243"/>
      <c r="I324" s="243"/>
      <c r="J324" s="243"/>
      <c r="K324" s="243"/>
      <c r="L324" s="243"/>
      <c r="M324" s="243" t="str">
        <f t="shared" si="5"/>
        <v>х</v>
      </c>
      <c r="N324" s="243"/>
      <c r="O324" s="243"/>
      <c r="P324" s="243"/>
      <c r="Q324" s="243" t="str">
        <f t="shared" si="85"/>
        <v>х</v>
      </c>
      <c r="R324" s="243"/>
      <c r="S324" s="243"/>
      <c r="T324" s="243"/>
      <c r="U324" s="243">
        <f t="shared" ref="U324:V324" si="665">IF(K324&gt;0,K324-40,0)</f>
        <v>0</v>
      </c>
      <c r="V324" s="243">
        <f t="shared" si="665"/>
        <v>0</v>
      </c>
      <c r="W324" s="292">
        <f t="shared" si="8"/>
        <v>0</v>
      </c>
      <c r="X324" s="243">
        <f t="shared" ref="X324:Y324" si="666">IF(O324&gt;0,O324-40,0)</f>
        <v>0</v>
      </c>
      <c r="Y324" s="243">
        <f t="shared" si="666"/>
        <v>0</v>
      </c>
      <c r="Z324" s="292">
        <f t="shared" si="10"/>
        <v>0</v>
      </c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ht="22.5" customHeight="1" x14ac:dyDescent="0.25">
      <c r="A325" s="242"/>
      <c r="B325" s="243" t="s">
        <v>2976</v>
      </c>
      <c r="C325" s="243" t="s">
        <v>2977</v>
      </c>
      <c r="D325" s="242"/>
      <c r="E325" s="243"/>
      <c r="F325" s="243"/>
      <c r="G325" s="243"/>
      <c r="H325" s="243"/>
      <c r="I325" s="243"/>
      <c r="J325" s="243"/>
      <c r="K325" s="243"/>
      <c r="L325" s="243"/>
      <c r="M325" s="243" t="str">
        <f t="shared" si="5"/>
        <v>х</v>
      </c>
      <c r="N325" s="243"/>
      <c r="O325" s="243"/>
      <c r="P325" s="243"/>
      <c r="Q325" s="243" t="str">
        <f t="shared" si="85"/>
        <v>х</v>
      </c>
      <c r="R325" s="243"/>
      <c r="S325" s="243"/>
      <c r="T325" s="243"/>
      <c r="U325" s="243">
        <f t="shared" ref="U325:V325" si="667">IF(K325&gt;0,K325-40,0)</f>
        <v>0</v>
      </c>
      <c r="V325" s="243">
        <f t="shared" si="667"/>
        <v>0</v>
      </c>
      <c r="W325" s="292">
        <f t="shared" si="8"/>
        <v>0</v>
      </c>
      <c r="X325" s="243">
        <f t="shared" ref="X325:Y325" si="668">IF(O325&gt;0,O325-40,0)</f>
        <v>0</v>
      </c>
      <c r="Y325" s="243">
        <f t="shared" si="668"/>
        <v>0</v>
      </c>
      <c r="Z325" s="292">
        <f t="shared" si="10"/>
        <v>0</v>
      </c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ht="22.5" customHeight="1" x14ac:dyDescent="0.25">
      <c r="A326" s="242"/>
      <c r="B326" s="243" t="s">
        <v>2976</v>
      </c>
      <c r="C326" s="243" t="s">
        <v>2977</v>
      </c>
      <c r="D326" s="242"/>
      <c r="E326" s="243"/>
      <c r="F326" s="243"/>
      <c r="G326" s="243"/>
      <c r="H326" s="243"/>
      <c r="I326" s="243"/>
      <c r="J326" s="243"/>
      <c r="K326" s="243"/>
      <c r="L326" s="243"/>
      <c r="M326" s="243" t="str">
        <f t="shared" si="5"/>
        <v>х</v>
      </c>
      <c r="N326" s="243"/>
      <c r="O326" s="243"/>
      <c r="P326" s="243"/>
      <c r="Q326" s="243" t="str">
        <f t="shared" si="85"/>
        <v>х</v>
      </c>
      <c r="R326" s="243"/>
      <c r="S326" s="243"/>
      <c r="T326" s="243"/>
      <c r="U326" s="243">
        <f t="shared" ref="U326:V326" si="669">IF(K326&gt;0,K326-40,0)</f>
        <v>0</v>
      </c>
      <c r="V326" s="243">
        <f t="shared" si="669"/>
        <v>0</v>
      </c>
      <c r="W326" s="292">
        <f t="shared" si="8"/>
        <v>0</v>
      </c>
      <c r="X326" s="243">
        <f t="shared" ref="X326:Y326" si="670">IF(O326&gt;0,O326-40,0)</f>
        <v>0</v>
      </c>
      <c r="Y326" s="243">
        <f t="shared" si="670"/>
        <v>0</v>
      </c>
      <c r="Z326" s="292">
        <f t="shared" si="10"/>
        <v>0</v>
      </c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ht="22.5" customHeight="1" x14ac:dyDescent="0.25">
      <c r="A327" s="242"/>
      <c r="B327" s="243" t="s">
        <v>2976</v>
      </c>
      <c r="C327" s="243" t="s">
        <v>2977</v>
      </c>
      <c r="D327" s="242"/>
      <c r="E327" s="243"/>
      <c r="F327" s="243"/>
      <c r="G327" s="243"/>
      <c r="H327" s="243"/>
      <c r="I327" s="243"/>
      <c r="J327" s="243"/>
      <c r="K327" s="243"/>
      <c r="L327" s="243"/>
      <c r="M327" s="243" t="str">
        <f t="shared" si="5"/>
        <v>х</v>
      </c>
      <c r="N327" s="243"/>
      <c r="O327" s="243"/>
      <c r="P327" s="243"/>
      <c r="Q327" s="243" t="str">
        <f t="shared" si="85"/>
        <v>х</v>
      </c>
      <c r="R327" s="243"/>
      <c r="S327" s="243"/>
      <c r="T327" s="243"/>
      <c r="U327" s="243">
        <f t="shared" ref="U327:V327" si="671">IF(K327&gt;0,K327-40,0)</f>
        <v>0</v>
      </c>
      <c r="V327" s="243">
        <f t="shared" si="671"/>
        <v>0</v>
      </c>
      <c r="W327" s="292">
        <f t="shared" si="8"/>
        <v>0</v>
      </c>
      <c r="X327" s="243">
        <f t="shared" ref="X327:Y327" si="672">IF(O327&gt;0,O327-40,0)</f>
        <v>0</v>
      </c>
      <c r="Y327" s="243">
        <f t="shared" si="672"/>
        <v>0</v>
      </c>
      <c r="Z327" s="292">
        <f t="shared" si="10"/>
        <v>0</v>
      </c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ht="22.5" customHeight="1" x14ac:dyDescent="0.25">
      <c r="A328" s="242"/>
      <c r="B328" s="243" t="s">
        <v>2976</v>
      </c>
      <c r="C328" s="243" t="s">
        <v>2977</v>
      </c>
      <c r="D328" s="242"/>
      <c r="E328" s="243"/>
      <c r="F328" s="243"/>
      <c r="G328" s="243"/>
      <c r="H328" s="243"/>
      <c r="I328" s="243"/>
      <c r="J328" s="243"/>
      <c r="K328" s="243"/>
      <c r="L328" s="243"/>
      <c r="M328" s="243" t="str">
        <f t="shared" si="5"/>
        <v>х</v>
      </c>
      <c r="N328" s="243"/>
      <c r="O328" s="243"/>
      <c r="P328" s="243"/>
      <c r="Q328" s="243" t="str">
        <f t="shared" si="85"/>
        <v>х</v>
      </c>
      <c r="R328" s="243"/>
      <c r="S328" s="243"/>
      <c r="T328" s="243"/>
      <c r="U328" s="243">
        <f t="shared" ref="U328:V328" si="673">IF(K328&gt;0,K328-40,0)</f>
        <v>0</v>
      </c>
      <c r="V328" s="243">
        <f t="shared" si="673"/>
        <v>0</v>
      </c>
      <c r="W328" s="292">
        <f t="shared" si="8"/>
        <v>0</v>
      </c>
      <c r="X328" s="243">
        <f t="shared" ref="X328:Y328" si="674">IF(O328&gt;0,O328-40,0)</f>
        <v>0</v>
      </c>
      <c r="Y328" s="243">
        <f t="shared" si="674"/>
        <v>0</v>
      </c>
      <c r="Z328" s="292">
        <f t="shared" si="10"/>
        <v>0</v>
      </c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ht="22.5" customHeight="1" x14ac:dyDescent="0.25">
      <c r="A329" s="247"/>
      <c r="B329" s="13"/>
      <c r="C329" s="13"/>
      <c r="D329" s="247"/>
      <c r="E329" s="13"/>
      <c r="F329" s="13"/>
      <c r="G329" s="13"/>
      <c r="H329" s="13"/>
      <c r="I329" s="13"/>
      <c r="J329" s="13"/>
      <c r="K329" s="307"/>
      <c r="L329" s="307"/>
      <c r="M329" s="307"/>
      <c r="N329" s="307"/>
      <c r="O329" s="307"/>
      <c r="P329" s="307"/>
      <c r="Q329" s="307"/>
      <c r="R329" s="307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ht="22.5" customHeight="1" x14ac:dyDescent="0.25">
      <c r="A330" s="247"/>
      <c r="B330" s="13"/>
      <c r="C330" s="13"/>
      <c r="D330" s="247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ht="22.5" customHeight="1" x14ac:dyDescent="0.25">
      <c r="A331" s="247"/>
      <c r="B331" s="13"/>
      <c r="C331" s="13"/>
      <c r="D331" s="247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ht="22.5" customHeight="1" x14ac:dyDescent="0.25">
      <c r="A332" s="247"/>
      <c r="B332" s="13"/>
      <c r="C332" s="13"/>
      <c r="D332" s="247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ht="22.5" customHeight="1" x14ac:dyDescent="0.25">
      <c r="A333" s="247"/>
      <c r="B333" s="13"/>
      <c r="C333" s="13"/>
      <c r="D333" s="247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ht="22.5" customHeight="1" x14ac:dyDescent="0.25">
      <c r="A334" s="247"/>
      <c r="B334" s="13"/>
      <c r="C334" s="13"/>
      <c r="D334" s="247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ht="22.5" customHeight="1" x14ac:dyDescent="0.25">
      <c r="A335" s="247"/>
      <c r="B335" s="13"/>
      <c r="C335" s="13"/>
      <c r="D335" s="247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ht="22.5" customHeight="1" x14ac:dyDescent="0.25">
      <c r="A336" s="247"/>
      <c r="B336" s="13"/>
      <c r="C336" s="13"/>
      <c r="D336" s="247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ht="22.5" customHeight="1" x14ac:dyDescent="0.25">
      <c r="A337" s="247"/>
      <c r="B337" s="13"/>
      <c r="C337" s="13"/>
      <c r="D337" s="247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ht="22.5" customHeight="1" x14ac:dyDescent="0.25">
      <c r="A338" s="247"/>
      <c r="B338" s="13"/>
      <c r="C338" s="13"/>
      <c r="D338" s="247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ht="22.5" customHeight="1" x14ac:dyDescent="0.25">
      <c r="A339" s="247"/>
      <c r="B339" s="13"/>
      <c r="C339" s="13"/>
      <c r="D339" s="247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1:40" ht="22.5" customHeight="1" x14ac:dyDescent="0.25">
      <c r="A340" s="247"/>
      <c r="B340" s="13"/>
      <c r="C340" s="13"/>
      <c r="D340" s="247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ht="22.5" customHeight="1" x14ac:dyDescent="0.25">
      <c r="A341" s="247"/>
      <c r="B341" s="13"/>
      <c r="C341" s="13"/>
      <c r="D341" s="247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ht="22.5" customHeight="1" x14ac:dyDescent="0.25">
      <c r="A342" s="247"/>
      <c r="B342" s="13"/>
      <c r="C342" s="13"/>
      <c r="D342" s="247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ht="22.5" customHeight="1" x14ac:dyDescent="0.25">
      <c r="A343" s="247"/>
      <c r="B343" s="13"/>
      <c r="C343" s="13"/>
      <c r="D343" s="247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ht="22.5" customHeight="1" x14ac:dyDescent="0.25">
      <c r="A344" s="247"/>
      <c r="B344" s="13"/>
      <c r="C344" s="13"/>
      <c r="D344" s="247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1:40" ht="22.5" customHeight="1" x14ac:dyDescent="0.25">
      <c r="A345" s="247"/>
      <c r="B345" s="13"/>
      <c r="C345" s="13"/>
      <c r="D345" s="247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ht="22.5" customHeight="1" x14ac:dyDescent="0.25">
      <c r="A346" s="247"/>
      <c r="B346" s="13"/>
      <c r="C346" s="13"/>
      <c r="D346" s="247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ht="22.5" customHeight="1" x14ac:dyDescent="0.25">
      <c r="A347" s="247"/>
      <c r="B347" s="13"/>
      <c r="C347" s="13"/>
      <c r="D347" s="247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ht="22.5" customHeight="1" x14ac:dyDescent="0.25">
      <c r="A348" s="247"/>
      <c r="B348" s="13"/>
      <c r="C348" s="13"/>
      <c r="D348" s="247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ht="22.5" customHeight="1" x14ac:dyDescent="0.25">
      <c r="A349" s="247"/>
      <c r="B349" s="13"/>
      <c r="C349" s="13"/>
      <c r="D349" s="247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ht="22.5" customHeight="1" x14ac:dyDescent="0.25">
      <c r="A350" s="247"/>
      <c r="B350" s="13"/>
      <c r="C350" s="13"/>
      <c r="D350" s="247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ht="22.5" customHeight="1" x14ac:dyDescent="0.25">
      <c r="A351" s="247"/>
      <c r="B351" s="13"/>
      <c r="C351" s="13"/>
      <c r="D351" s="247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ht="22.5" customHeight="1" x14ac:dyDescent="0.25">
      <c r="A352" s="247"/>
      <c r="B352" s="13"/>
      <c r="C352" s="13"/>
      <c r="D352" s="247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ht="22.5" customHeight="1" x14ac:dyDescent="0.25">
      <c r="A353" s="247"/>
      <c r="B353" s="13"/>
      <c r="C353" s="13"/>
      <c r="D353" s="247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ht="22.5" customHeight="1" x14ac:dyDescent="0.25">
      <c r="A354" s="247"/>
      <c r="B354" s="13"/>
      <c r="C354" s="13"/>
      <c r="D354" s="247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ht="22.5" customHeight="1" x14ac:dyDescent="0.25">
      <c r="A355" s="247"/>
      <c r="B355" s="13"/>
      <c r="C355" s="13"/>
      <c r="D355" s="247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ht="22.5" customHeight="1" x14ac:dyDescent="0.25">
      <c r="A356" s="247"/>
      <c r="B356" s="13"/>
      <c r="C356" s="13"/>
      <c r="D356" s="247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1:40" ht="22.5" customHeight="1" x14ac:dyDescent="0.25">
      <c r="A357" s="247"/>
      <c r="B357" s="13"/>
      <c r="C357" s="13"/>
      <c r="D357" s="247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1:40" ht="22.5" customHeight="1" x14ac:dyDescent="0.25">
      <c r="A358" s="247"/>
      <c r="B358" s="13"/>
      <c r="C358" s="13"/>
      <c r="D358" s="247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ht="22.5" customHeight="1" x14ac:dyDescent="0.25">
      <c r="A359" s="247"/>
      <c r="B359" s="13"/>
      <c r="C359" s="13"/>
      <c r="D359" s="247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ht="22.5" customHeight="1" x14ac:dyDescent="0.25">
      <c r="A360" s="247"/>
      <c r="B360" s="13"/>
      <c r="C360" s="13"/>
      <c r="D360" s="247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ht="22.5" customHeight="1" x14ac:dyDescent="0.25">
      <c r="A361" s="247"/>
      <c r="B361" s="13"/>
      <c r="C361" s="13"/>
      <c r="D361" s="247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ht="22.5" customHeight="1" x14ac:dyDescent="0.25">
      <c r="A362" s="247"/>
      <c r="B362" s="13"/>
      <c r="C362" s="13"/>
      <c r="D362" s="247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ht="22.5" customHeight="1" x14ac:dyDescent="0.25">
      <c r="A363" s="247"/>
      <c r="B363" s="13"/>
      <c r="C363" s="13"/>
      <c r="D363" s="247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ht="22.5" customHeight="1" x14ac:dyDescent="0.25">
      <c r="A364" s="247"/>
      <c r="B364" s="13"/>
      <c r="C364" s="13"/>
      <c r="D364" s="247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ht="22.5" customHeight="1" x14ac:dyDescent="0.25">
      <c r="A365" s="247"/>
      <c r="B365" s="13"/>
      <c r="C365" s="13"/>
      <c r="D365" s="247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ht="22.5" customHeight="1" x14ac:dyDescent="0.25">
      <c r="A366" s="247"/>
      <c r="B366" s="13"/>
      <c r="C366" s="13"/>
      <c r="D366" s="247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ht="22.5" customHeight="1" x14ac:dyDescent="0.25">
      <c r="A367" s="247"/>
      <c r="B367" s="13"/>
      <c r="C367" s="13"/>
      <c r="D367" s="247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ht="22.5" customHeight="1" x14ac:dyDescent="0.25">
      <c r="A368" s="247"/>
      <c r="B368" s="13"/>
      <c r="C368" s="13"/>
      <c r="D368" s="247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ht="22.5" customHeight="1" x14ac:dyDescent="0.25">
      <c r="A369" s="247"/>
      <c r="B369" s="13"/>
      <c r="C369" s="13"/>
      <c r="D369" s="247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ht="22.5" customHeight="1" x14ac:dyDescent="0.25">
      <c r="A370" s="247"/>
      <c r="B370" s="13"/>
      <c r="C370" s="13"/>
      <c r="D370" s="247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ht="22.5" customHeight="1" x14ac:dyDescent="0.25">
      <c r="A371" s="247"/>
      <c r="B371" s="13"/>
      <c r="C371" s="13"/>
      <c r="D371" s="247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ht="22.5" customHeight="1" x14ac:dyDescent="0.25">
      <c r="A372" s="247"/>
      <c r="B372" s="13"/>
      <c r="C372" s="13"/>
      <c r="D372" s="247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ht="22.5" customHeight="1" x14ac:dyDescent="0.25">
      <c r="A373" s="247"/>
      <c r="B373" s="13"/>
      <c r="C373" s="13"/>
      <c r="D373" s="247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ht="22.5" customHeight="1" x14ac:dyDescent="0.25">
      <c r="A374" s="247"/>
      <c r="B374" s="13"/>
      <c r="C374" s="13"/>
      <c r="D374" s="247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ht="22.5" customHeight="1" x14ac:dyDescent="0.25">
      <c r="A375" s="247"/>
      <c r="B375" s="13"/>
      <c r="C375" s="13"/>
      <c r="D375" s="247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1:40" ht="22.5" customHeight="1" x14ac:dyDescent="0.25">
      <c r="A376" s="247"/>
      <c r="B376" s="13"/>
      <c r="C376" s="13"/>
      <c r="D376" s="247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ht="22.5" customHeight="1" x14ac:dyDescent="0.25">
      <c r="A377" s="247"/>
      <c r="B377" s="13"/>
      <c r="C377" s="13"/>
      <c r="D377" s="247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1:40" ht="22.5" customHeight="1" x14ac:dyDescent="0.25">
      <c r="A378" s="247"/>
      <c r="B378" s="13"/>
      <c r="C378" s="13"/>
      <c r="D378" s="247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ht="22.5" customHeight="1" x14ac:dyDescent="0.25">
      <c r="A379" s="247"/>
      <c r="B379" s="13"/>
      <c r="C379" s="13"/>
      <c r="D379" s="247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1:40" ht="22.5" customHeight="1" x14ac:dyDescent="0.25">
      <c r="A380" s="247"/>
      <c r="B380" s="13"/>
      <c r="C380" s="13"/>
      <c r="D380" s="247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ht="22.5" customHeight="1" x14ac:dyDescent="0.25">
      <c r="A381" s="247"/>
      <c r="B381" s="13"/>
      <c r="C381" s="13"/>
      <c r="D381" s="247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ht="22.5" customHeight="1" x14ac:dyDescent="0.25">
      <c r="A382" s="247"/>
      <c r="B382" s="13"/>
      <c r="C382" s="13"/>
      <c r="D382" s="247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ht="22.5" customHeight="1" x14ac:dyDescent="0.25">
      <c r="A383" s="247"/>
      <c r="B383" s="13"/>
      <c r="C383" s="13"/>
      <c r="D383" s="247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ht="22.5" customHeight="1" x14ac:dyDescent="0.25">
      <c r="A384" s="247"/>
      <c r="B384" s="13"/>
      <c r="C384" s="13"/>
      <c r="D384" s="247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ht="22.5" customHeight="1" x14ac:dyDescent="0.25">
      <c r="A385" s="247"/>
      <c r="B385" s="13"/>
      <c r="C385" s="13"/>
      <c r="D385" s="247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ht="22.5" customHeight="1" x14ac:dyDescent="0.25">
      <c r="A386" s="247"/>
      <c r="B386" s="13"/>
      <c r="C386" s="13"/>
      <c r="D386" s="247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ht="22.5" customHeight="1" x14ac:dyDescent="0.25">
      <c r="A387" s="247"/>
      <c r="B387" s="13"/>
      <c r="C387" s="13"/>
      <c r="D387" s="247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ht="22.5" customHeight="1" x14ac:dyDescent="0.25">
      <c r="A388" s="247"/>
      <c r="B388" s="13"/>
      <c r="C388" s="13"/>
      <c r="D388" s="247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ht="22.5" customHeight="1" x14ac:dyDescent="0.25">
      <c r="A389" s="247"/>
      <c r="B389" s="13"/>
      <c r="C389" s="13"/>
      <c r="D389" s="247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1:40" ht="22.5" customHeight="1" x14ac:dyDescent="0.25">
      <c r="A390" s="247"/>
      <c r="B390" s="13"/>
      <c r="C390" s="13"/>
      <c r="D390" s="247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ht="22.5" customHeight="1" x14ac:dyDescent="0.25">
      <c r="A391" s="247"/>
      <c r="B391" s="13"/>
      <c r="C391" s="13"/>
      <c r="D391" s="247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ht="22.5" customHeight="1" x14ac:dyDescent="0.25">
      <c r="A392" s="247"/>
      <c r="B392" s="13"/>
      <c r="C392" s="13"/>
      <c r="D392" s="247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ht="22.5" customHeight="1" x14ac:dyDescent="0.25">
      <c r="A393" s="247"/>
      <c r="B393" s="13"/>
      <c r="C393" s="13"/>
      <c r="D393" s="247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ht="22.5" customHeight="1" x14ac:dyDescent="0.25">
      <c r="A394" s="247"/>
      <c r="B394" s="13"/>
      <c r="C394" s="13"/>
      <c r="D394" s="247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ht="22.5" customHeight="1" x14ac:dyDescent="0.25">
      <c r="A395" s="247"/>
      <c r="B395" s="13"/>
      <c r="C395" s="13"/>
      <c r="D395" s="247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ht="22.5" customHeight="1" x14ac:dyDescent="0.25">
      <c r="A396" s="247"/>
      <c r="B396" s="13"/>
      <c r="C396" s="13"/>
      <c r="D396" s="247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ht="22.5" customHeight="1" x14ac:dyDescent="0.25">
      <c r="A397" s="247"/>
      <c r="B397" s="13"/>
      <c r="C397" s="13"/>
      <c r="D397" s="247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ht="22.5" customHeight="1" x14ac:dyDescent="0.25">
      <c r="A398" s="247"/>
      <c r="B398" s="13"/>
      <c r="C398" s="13"/>
      <c r="D398" s="247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ht="22.5" customHeight="1" x14ac:dyDescent="0.25">
      <c r="A399" s="247"/>
      <c r="B399" s="13"/>
      <c r="C399" s="13"/>
      <c r="D399" s="247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ht="22.5" customHeight="1" x14ac:dyDescent="0.25">
      <c r="A400" s="247"/>
      <c r="B400" s="13"/>
      <c r="C400" s="13"/>
      <c r="D400" s="247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ht="22.5" customHeight="1" x14ac:dyDescent="0.25">
      <c r="A401" s="247"/>
      <c r="B401" s="13"/>
      <c r="C401" s="13"/>
      <c r="D401" s="247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ht="22.5" customHeight="1" x14ac:dyDescent="0.25">
      <c r="A402" s="247"/>
      <c r="B402" s="13"/>
      <c r="C402" s="13"/>
      <c r="D402" s="247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ht="22.5" customHeight="1" x14ac:dyDescent="0.25">
      <c r="A403" s="247"/>
      <c r="B403" s="13"/>
      <c r="C403" s="13"/>
      <c r="D403" s="247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ht="22.5" customHeight="1" x14ac:dyDescent="0.25">
      <c r="A404" s="247"/>
      <c r="B404" s="13"/>
      <c r="C404" s="13"/>
      <c r="D404" s="247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1:40" ht="22.5" customHeight="1" x14ac:dyDescent="0.25">
      <c r="A405" s="247"/>
      <c r="B405" s="13"/>
      <c r="C405" s="13"/>
      <c r="D405" s="247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ht="22.5" customHeight="1" x14ac:dyDescent="0.25">
      <c r="A406" s="247"/>
      <c r="B406" s="13"/>
      <c r="C406" s="13"/>
      <c r="D406" s="247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1:40" ht="22.5" customHeight="1" x14ac:dyDescent="0.25">
      <c r="A407" s="247"/>
      <c r="B407" s="13"/>
      <c r="C407" s="13"/>
      <c r="D407" s="247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ht="22.5" customHeight="1" x14ac:dyDescent="0.25">
      <c r="A408" s="247"/>
      <c r="B408" s="13"/>
      <c r="C408" s="13"/>
      <c r="D408" s="247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ht="22.5" customHeight="1" x14ac:dyDescent="0.25">
      <c r="A409" s="247"/>
      <c r="B409" s="13"/>
      <c r="C409" s="13"/>
      <c r="D409" s="247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ht="22.5" customHeight="1" x14ac:dyDescent="0.25">
      <c r="A410" s="247"/>
      <c r="B410" s="13"/>
      <c r="C410" s="13"/>
      <c r="D410" s="247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ht="22.5" customHeight="1" x14ac:dyDescent="0.25">
      <c r="A411" s="247"/>
      <c r="B411" s="13"/>
      <c r="C411" s="13"/>
      <c r="D411" s="247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ht="22.5" customHeight="1" x14ac:dyDescent="0.25">
      <c r="A412" s="247"/>
      <c r="B412" s="13"/>
      <c r="C412" s="13"/>
      <c r="D412" s="247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ht="22.5" customHeight="1" x14ac:dyDescent="0.25">
      <c r="A413" s="247"/>
      <c r="B413" s="13"/>
      <c r="C413" s="13"/>
      <c r="D413" s="247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ht="22.5" customHeight="1" x14ac:dyDescent="0.25">
      <c r="A414" s="247"/>
      <c r="B414" s="13"/>
      <c r="C414" s="13"/>
      <c r="D414" s="247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ht="22.5" customHeight="1" x14ac:dyDescent="0.25">
      <c r="A415" s="247"/>
      <c r="B415" s="13"/>
      <c r="C415" s="13"/>
      <c r="D415" s="247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ht="22.5" customHeight="1" x14ac:dyDescent="0.25">
      <c r="A416" s="247"/>
      <c r="B416" s="13"/>
      <c r="C416" s="13"/>
      <c r="D416" s="247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ht="22.5" customHeight="1" x14ac:dyDescent="0.25">
      <c r="A417" s="247"/>
      <c r="B417" s="13"/>
      <c r="C417" s="13"/>
      <c r="D417" s="247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ht="22.5" customHeight="1" x14ac:dyDescent="0.25">
      <c r="A418" s="247"/>
      <c r="B418" s="13"/>
      <c r="C418" s="13"/>
      <c r="D418" s="247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ht="22.5" customHeight="1" x14ac:dyDescent="0.25">
      <c r="A419" s="247"/>
      <c r="B419" s="13"/>
      <c r="C419" s="13"/>
      <c r="D419" s="247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ht="22.5" customHeight="1" x14ac:dyDescent="0.25">
      <c r="A420" s="247"/>
      <c r="B420" s="13"/>
      <c r="C420" s="13"/>
      <c r="D420" s="247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1:40" ht="22.5" customHeight="1" x14ac:dyDescent="0.25">
      <c r="A421" s="247"/>
      <c r="B421" s="13"/>
      <c r="C421" s="13"/>
      <c r="D421" s="247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ht="22.5" customHeight="1" x14ac:dyDescent="0.25">
      <c r="A422" s="247"/>
      <c r="B422" s="13"/>
      <c r="C422" s="13"/>
      <c r="D422" s="247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ht="22.5" customHeight="1" x14ac:dyDescent="0.25">
      <c r="A423" s="247"/>
      <c r="B423" s="13"/>
      <c r="C423" s="13"/>
      <c r="D423" s="247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ht="22.5" customHeight="1" x14ac:dyDescent="0.25">
      <c r="A424" s="247"/>
      <c r="B424" s="13"/>
      <c r="C424" s="13"/>
      <c r="D424" s="247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ht="22.5" customHeight="1" x14ac:dyDescent="0.25">
      <c r="A425" s="247"/>
      <c r="B425" s="13"/>
      <c r="C425" s="13"/>
      <c r="D425" s="247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ht="22.5" customHeight="1" x14ac:dyDescent="0.25">
      <c r="A426" s="247"/>
      <c r="B426" s="13"/>
      <c r="C426" s="13"/>
      <c r="D426" s="247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ht="22.5" customHeight="1" x14ac:dyDescent="0.25">
      <c r="A427" s="247"/>
      <c r="B427" s="13"/>
      <c r="C427" s="13"/>
      <c r="D427" s="247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ht="22.5" customHeight="1" x14ac:dyDescent="0.25">
      <c r="A428" s="247"/>
      <c r="B428" s="13"/>
      <c r="C428" s="13"/>
      <c r="D428" s="247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ht="22.5" customHeight="1" x14ac:dyDescent="0.25">
      <c r="A429" s="247"/>
      <c r="B429" s="13"/>
      <c r="C429" s="13"/>
      <c r="D429" s="247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ht="22.5" customHeight="1" x14ac:dyDescent="0.25">
      <c r="A430" s="247"/>
      <c r="B430" s="13"/>
      <c r="C430" s="13"/>
      <c r="D430" s="247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ht="22.5" customHeight="1" x14ac:dyDescent="0.25">
      <c r="A431" s="247"/>
      <c r="B431" s="13"/>
      <c r="C431" s="13"/>
      <c r="D431" s="247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ht="22.5" customHeight="1" x14ac:dyDescent="0.25">
      <c r="A432" s="247"/>
      <c r="B432" s="13"/>
      <c r="C432" s="13"/>
      <c r="D432" s="247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ht="22.5" customHeight="1" x14ac:dyDescent="0.25">
      <c r="A433" s="247"/>
      <c r="B433" s="13"/>
      <c r="C433" s="13"/>
      <c r="D433" s="247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1:40" ht="22.5" customHeight="1" x14ac:dyDescent="0.25">
      <c r="A434" s="247"/>
      <c r="B434" s="13"/>
      <c r="C434" s="13"/>
      <c r="D434" s="247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ht="22.5" customHeight="1" x14ac:dyDescent="0.25">
      <c r="A435" s="247"/>
      <c r="B435" s="13"/>
      <c r="C435" s="13"/>
      <c r="D435" s="247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ht="22.5" customHeight="1" x14ac:dyDescent="0.25">
      <c r="A436" s="247"/>
      <c r="B436" s="13"/>
      <c r="C436" s="13"/>
      <c r="D436" s="247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ht="22.5" customHeight="1" x14ac:dyDescent="0.25">
      <c r="A437" s="247"/>
      <c r="B437" s="13"/>
      <c r="C437" s="13"/>
      <c r="D437" s="247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ht="22.5" customHeight="1" x14ac:dyDescent="0.25">
      <c r="A438" s="247"/>
      <c r="B438" s="13"/>
      <c r="C438" s="13"/>
      <c r="D438" s="247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ht="22.5" customHeight="1" x14ac:dyDescent="0.25">
      <c r="A439" s="247"/>
      <c r="B439" s="13"/>
      <c r="C439" s="13"/>
      <c r="D439" s="247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ht="22.5" customHeight="1" x14ac:dyDescent="0.25">
      <c r="A440" s="247"/>
      <c r="B440" s="13"/>
      <c r="C440" s="13"/>
      <c r="D440" s="247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ht="22.5" customHeight="1" x14ac:dyDescent="0.25">
      <c r="A441" s="247"/>
      <c r="B441" s="13"/>
      <c r="C441" s="13"/>
      <c r="D441" s="247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ht="22.5" customHeight="1" x14ac:dyDescent="0.25">
      <c r="A442" s="247"/>
      <c r="B442" s="13"/>
      <c r="C442" s="13"/>
      <c r="D442" s="247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ht="22.5" customHeight="1" x14ac:dyDescent="0.25">
      <c r="A443" s="247"/>
      <c r="B443" s="13"/>
      <c r="C443" s="13"/>
      <c r="D443" s="247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ht="22.5" customHeight="1" x14ac:dyDescent="0.25">
      <c r="A444" s="247"/>
      <c r="B444" s="13"/>
      <c r="C444" s="13"/>
      <c r="D444" s="247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ht="22.5" customHeight="1" x14ac:dyDescent="0.25">
      <c r="A445" s="247"/>
      <c r="B445" s="13"/>
      <c r="C445" s="13"/>
      <c r="D445" s="247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ht="22.5" customHeight="1" x14ac:dyDescent="0.25">
      <c r="A446" s="247"/>
      <c r="B446" s="13"/>
      <c r="C446" s="13"/>
      <c r="D446" s="247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ht="22.5" customHeight="1" x14ac:dyDescent="0.25">
      <c r="A447" s="247"/>
      <c r="B447" s="13"/>
      <c r="C447" s="13"/>
      <c r="D447" s="247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ht="22.5" customHeight="1" x14ac:dyDescent="0.25">
      <c r="A448" s="247"/>
      <c r="B448" s="13"/>
      <c r="C448" s="13"/>
      <c r="D448" s="247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1:40" ht="22.5" customHeight="1" x14ac:dyDescent="0.25">
      <c r="A449" s="247"/>
      <c r="B449" s="13"/>
      <c r="C449" s="13"/>
      <c r="D449" s="247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ht="22.5" customHeight="1" x14ac:dyDescent="0.25">
      <c r="A450" s="247"/>
      <c r="B450" s="13"/>
      <c r="C450" s="13"/>
      <c r="D450" s="247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ht="22.5" customHeight="1" x14ac:dyDescent="0.25">
      <c r="A451" s="247"/>
      <c r="B451" s="13"/>
      <c r="C451" s="13"/>
      <c r="D451" s="247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ht="22.5" customHeight="1" x14ac:dyDescent="0.25">
      <c r="A452" s="247"/>
      <c r="B452" s="13"/>
      <c r="C452" s="13"/>
      <c r="D452" s="247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ht="22.5" customHeight="1" x14ac:dyDescent="0.25">
      <c r="A453" s="247"/>
      <c r="B453" s="13"/>
      <c r="C453" s="13"/>
      <c r="D453" s="247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ht="22.5" customHeight="1" x14ac:dyDescent="0.25">
      <c r="A454" s="247"/>
      <c r="B454" s="13"/>
      <c r="C454" s="13"/>
      <c r="D454" s="247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ht="22.5" customHeight="1" x14ac:dyDescent="0.25">
      <c r="A455" s="247"/>
      <c r="B455" s="13"/>
      <c r="C455" s="13"/>
      <c r="D455" s="247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1:40" ht="22.5" customHeight="1" x14ac:dyDescent="0.25">
      <c r="A456" s="247"/>
      <c r="B456" s="13"/>
      <c r="C456" s="13"/>
      <c r="D456" s="247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ht="22.5" customHeight="1" x14ac:dyDescent="0.25">
      <c r="A457" s="247"/>
      <c r="B457" s="13"/>
      <c r="C457" s="13"/>
      <c r="D457" s="247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ht="22.5" customHeight="1" x14ac:dyDescent="0.25">
      <c r="A458" s="247"/>
      <c r="B458" s="13"/>
      <c r="C458" s="13"/>
      <c r="D458" s="247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ht="22.5" customHeight="1" x14ac:dyDescent="0.25">
      <c r="A459" s="247"/>
      <c r="B459" s="13"/>
      <c r="C459" s="13"/>
      <c r="D459" s="247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ht="22.5" customHeight="1" x14ac:dyDescent="0.25">
      <c r="A460" s="247"/>
      <c r="B460" s="13"/>
      <c r="C460" s="13"/>
      <c r="D460" s="247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ht="22.5" customHeight="1" x14ac:dyDescent="0.25">
      <c r="A461" s="247"/>
      <c r="B461" s="13"/>
      <c r="C461" s="13"/>
      <c r="D461" s="247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ht="22.5" customHeight="1" x14ac:dyDescent="0.25">
      <c r="A462" s="247"/>
      <c r="B462" s="13"/>
      <c r="C462" s="13"/>
      <c r="D462" s="247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ht="22.5" customHeight="1" x14ac:dyDescent="0.25">
      <c r="A463" s="247"/>
      <c r="B463" s="13"/>
      <c r="C463" s="13"/>
      <c r="D463" s="247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ht="22.5" customHeight="1" x14ac:dyDescent="0.25">
      <c r="A464" s="247"/>
      <c r="B464" s="13"/>
      <c r="C464" s="13"/>
      <c r="D464" s="247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ht="22.5" customHeight="1" x14ac:dyDescent="0.25">
      <c r="A465" s="247"/>
      <c r="B465" s="13"/>
      <c r="C465" s="13"/>
      <c r="D465" s="247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ht="22.5" customHeight="1" x14ac:dyDescent="0.25">
      <c r="A466" s="247"/>
      <c r="B466" s="13"/>
      <c r="C466" s="13"/>
      <c r="D466" s="247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ht="22.5" customHeight="1" x14ac:dyDescent="0.25">
      <c r="A467" s="247"/>
      <c r="B467" s="13"/>
      <c r="C467" s="13"/>
      <c r="D467" s="247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ht="22.5" customHeight="1" x14ac:dyDescent="0.25">
      <c r="A468" s="247"/>
      <c r="B468" s="13"/>
      <c r="C468" s="13"/>
      <c r="D468" s="247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ht="22.5" customHeight="1" x14ac:dyDescent="0.25">
      <c r="A469" s="247"/>
      <c r="B469" s="13"/>
      <c r="C469" s="13"/>
      <c r="D469" s="247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ht="22.5" customHeight="1" x14ac:dyDescent="0.25">
      <c r="A470" s="247"/>
      <c r="B470" s="13"/>
      <c r="C470" s="13"/>
      <c r="D470" s="247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ht="22.5" customHeight="1" x14ac:dyDescent="0.25">
      <c r="A471" s="247"/>
      <c r="B471" s="13"/>
      <c r="C471" s="13"/>
      <c r="D471" s="247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1:40" ht="22.5" customHeight="1" x14ac:dyDescent="0.25">
      <c r="A472" s="247"/>
      <c r="B472" s="13"/>
      <c r="C472" s="13"/>
      <c r="D472" s="247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ht="22.5" customHeight="1" x14ac:dyDescent="0.25">
      <c r="A473" s="247"/>
      <c r="B473" s="13"/>
      <c r="C473" s="13"/>
      <c r="D473" s="247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ht="22.5" customHeight="1" x14ac:dyDescent="0.25">
      <c r="A474" s="247"/>
      <c r="B474" s="13"/>
      <c r="C474" s="13"/>
      <c r="D474" s="247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ht="22.5" customHeight="1" x14ac:dyDescent="0.25">
      <c r="A475" s="247"/>
      <c r="B475" s="13"/>
      <c r="C475" s="13"/>
      <c r="D475" s="247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ht="22.5" customHeight="1" x14ac:dyDescent="0.25">
      <c r="A476" s="247"/>
      <c r="B476" s="13"/>
      <c r="C476" s="13"/>
      <c r="D476" s="247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ht="22.5" customHeight="1" x14ac:dyDescent="0.25">
      <c r="A477" s="247"/>
      <c r="B477" s="13"/>
      <c r="C477" s="13"/>
      <c r="D477" s="247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1:40" ht="22.5" customHeight="1" x14ac:dyDescent="0.25">
      <c r="A478" s="247"/>
      <c r="B478" s="13"/>
      <c r="C478" s="13"/>
      <c r="D478" s="247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ht="22.5" customHeight="1" x14ac:dyDescent="0.25">
      <c r="A479" s="247"/>
      <c r="B479" s="13"/>
      <c r="C479" s="13"/>
      <c r="D479" s="247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ht="22.5" customHeight="1" x14ac:dyDescent="0.25">
      <c r="A480" s="247"/>
      <c r="B480" s="13"/>
      <c r="C480" s="13"/>
      <c r="D480" s="247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ht="22.5" customHeight="1" x14ac:dyDescent="0.25">
      <c r="A481" s="247"/>
      <c r="B481" s="13"/>
      <c r="C481" s="13"/>
      <c r="D481" s="247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ht="22.5" customHeight="1" x14ac:dyDescent="0.25">
      <c r="A482" s="247"/>
      <c r="B482" s="13"/>
      <c r="C482" s="13"/>
      <c r="D482" s="247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ht="22.5" customHeight="1" x14ac:dyDescent="0.25">
      <c r="A483" s="247"/>
      <c r="B483" s="13"/>
      <c r="C483" s="13"/>
      <c r="D483" s="247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ht="22.5" customHeight="1" x14ac:dyDescent="0.25">
      <c r="A484" s="247"/>
      <c r="B484" s="13"/>
      <c r="C484" s="13"/>
      <c r="D484" s="247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ht="22.5" customHeight="1" x14ac:dyDescent="0.25">
      <c r="A485" s="247"/>
      <c r="B485" s="13"/>
      <c r="C485" s="13"/>
      <c r="D485" s="247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ht="22.5" customHeight="1" x14ac:dyDescent="0.25">
      <c r="A486" s="247"/>
      <c r="B486" s="13"/>
      <c r="C486" s="13"/>
      <c r="D486" s="247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ht="22.5" customHeight="1" x14ac:dyDescent="0.25">
      <c r="A487" s="247"/>
      <c r="B487" s="13"/>
      <c r="C487" s="13"/>
      <c r="D487" s="247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ht="22.5" customHeight="1" x14ac:dyDescent="0.25">
      <c r="A488" s="247"/>
      <c r="B488" s="13"/>
      <c r="C488" s="13"/>
      <c r="D488" s="247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ht="22.5" customHeight="1" x14ac:dyDescent="0.25">
      <c r="A489" s="247"/>
      <c r="B489" s="13"/>
      <c r="C489" s="13"/>
      <c r="D489" s="247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ht="22.5" customHeight="1" x14ac:dyDescent="0.25">
      <c r="A490" s="247"/>
      <c r="B490" s="13"/>
      <c r="C490" s="13"/>
      <c r="D490" s="247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ht="22.5" customHeight="1" x14ac:dyDescent="0.25">
      <c r="A491" s="247"/>
      <c r="B491" s="13"/>
      <c r="C491" s="13"/>
      <c r="D491" s="247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1:40" ht="22.5" customHeight="1" x14ac:dyDescent="0.25">
      <c r="A492" s="247"/>
      <c r="B492" s="13"/>
      <c r="C492" s="13"/>
      <c r="D492" s="247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ht="22.5" customHeight="1" x14ac:dyDescent="0.25">
      <c r="A493" s="247"/>
      <c r="B493" s="13"/>
      <c r="C493" s="13"/>
      <c r="D493" s="247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ht="22.5" customHeight="1" x14ac:dyDescent="0.25">
      <c r="A494" s="247"/>
      <c r="B494" s="13"/>
      <c r="C494" s="13"/>
      <c r="D494" s="247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ht="22.5" customHeight="1" x14ac:dyDescent="0.25">
      <c r="A495" s="247"/>
      <c r="B495" s="13"/>
      <c r="C495" s="13"/>
      <c r="D495" s="247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ht="22.5" customHeight="1" x14ac:dyDescent="0.25">
      <c r="A496" s="247"/>
      <c r="B496" s="13"/>
      <c r="C496" s="13"/>
      <c r="D496" s="247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ht="22.5" customHeight="1" x14ac:dyDescent="0.25">
      <c r="A497" s="247"/>
      <c r="B497" s="13"/>
      <c r="C497" s="13"/>
      <c r="D497" s="247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ht="22.5" customHeight="1" x14ac:dyDescent="0.25">
      <c r="A498" s="247"/>
      <c r="B498" s="13"/>
      <c r="C498" s="13"/>
      <c r="D498" s="247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ht="22.5" customHeight="1" x14ac:dyDescent="0.25">
      <c r="A499" s="247"/>
      <c r="B499" s="13"/>
      <c r="C499" s="13"/>
      <c r="D499" s="247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ht="22.5" customHeight="1" x14ac:dyDescent="0.25">
      <c r="A500" s="247"/>
      <c r="B500" s="13"/>
      <c r="C500" s="13"/>
      <c r="D500" s="247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ht="22.5" customHeight="1" x14ac:dyDescent="0.25">
      <c r="A501" s="247"/>
      <c r="B501" s="13"/>
      <c r="C501" s="13"/>
      <c r="D501" s="247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ht="22.5" customHeight="1" x14ac:dyDescent="0.25">
      <c r="A502" s="247"/>
      <c r="B502" s="13"/>
      <c r="C502" s="13"/>
      <c r="D502" s="247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ht="22.5" customHeight="1" x14ac:dyDescent="0.25">
      <c r="A503" s="247"/>
      <c r="B503" s="13"/>
      <c r="C503" s="13"/>
      <c r="D503" s="247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ht="22.5" customHeight="1" x14ac:dyDescent="0.25">
      <c r="A504" s="247"/>
      <c r="B504" s="13"/>
      <c r="C504" s="13"/>
      <c r="D504" s="247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1:40" ht="22.5" customHeight="1" x14ac:dyDescent="0.25">
      <c r="A505" s="247"/>
      <c r="B505" s="13"/>
      <c r="C505" s="13"/>
      <c r="D505" s="247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ht="22.5" customHeight="1" x14ac:dyDescent="0.25">
      <c r="A506" s="247"/>
      <c r="B506" s="13"/>
      <c r="C506" s="13"/>
      <c r="D506" s="247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ht="22.5" customHeight="1" x14ac:dyDescent="0.25">
      <c r="A507" s="247"/>
      <c r="B507" s="13"/>
      <c r="C507" s="13"/>
      <c r="D507" s="247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ht="22.5" customHeight="1" x14ac:dyDescent="0.25">
      <c r="A508" s="247"/>
      <c r="B508" s="13"/>
      <c r="C508" s="13"/>
      <c r="D508" s="247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ht="22.5" customHeight="1" x14ac:dyDescent="0.25">
      <c r="A509" s="247"/>
      <c r="B509" s="13"/>
      <c r="C509" s="13"/>
      <c r="D509" s="247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ht="22.5" customHeight="1" x14ac:dyDescent="0.25">
      <c r="A510" s="247"/>
      <c r="B510" s="13"/>
      <c r="C510" s="13"/>
      <c r="D510" s="247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ht="22.5" customHeight="1" x14ac:dyDescent="0.25">
      <c r="A511" s="247"/>
      <c r="B511" s="13"/>
      <c r="C511" s="13"/>
      <c r="D511" s="247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ht="22.5" customHeight="1" x14ac:dyDescent="0.25">
      <c r="A512" s="247"/>
      <c r="B512" s="13"/>
      <c r="C512" s="13"/>
      <c r="D512" s="247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ht="22.5" customHeight="1" x14ac:dyDescent="0.25">
      <c r="A513" s="247"/>
      <c r="B513" s="13"/>
      <c r="C513" s="13"/>
      <c r="D513" s="247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ht="22.5" customHeight="1" x14ac:dyDescent="0.25">
      <c r="A514" s="247"/>
      <c r="B514" s="13"/>
      <c r="C514" s="13"/>
      <c r="D514" s="247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ht="22.5" customHeight="1" x14ac:dyDescent="0.25">
      <c r="A515" s="247"/>
      <c r="B515" s="13"/>
      <c r="C515" s="13"/>
      <c r="D515" s="247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ht="22.5" customHeight="1" x14ac:dyDescent="0.25">
      <c r="A516" s="247"/>
      <c r="B516" s="13"/>
      <c r="C516" s="13"/>
      <c r="D516" s="247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ht="22.5" customHeight="1" x14ac:dyDescent="0.25">
      <c r="A517" s="247"/>
      <c r="B517" s="13"/>
      <c r="C517" s="13"/>
      <c r="D517" s="247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ht="22.5" customHeight="1" x14ac:dyDescent="0.25">
      <c r="A518" s="247"/>
      <c r="B518" s="13"/>
      <c r="C518" s="13"/>
      <c r="D518" s="247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ht="22.5" customHeight="1" x14ac:dyDescent="0.25">
      <c r="A519" s="247"/>
      <c r="B519" s="13"/>
      <c r="C519" s="13"/>
      <c r="D519" s="247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ht="22.5" customHeight="1" x14ac:dyDescent="0.25">
      <c r="A520" s="247"/>
      <c r="B520" s="13"/>
      <c r="C520" s="13"/>
      <c r="D520" s="247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ht="22.5" customHeight="1" x14ac:dyDescent="0.25">
      <c r="A521" s="247"/>
      <c r="B521" s="13"/>
      <c r="C521" s="13"/>
      <c r="D521" s="247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ht="22.5" customHeight="1" x14ac:dyDescent="0.25">
      <c r="A522" s="247"/>
      <c r="B522" s="13"/>
      <c r="C522" s="13"/>
      <c r="D522" s="247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ht="22.5" customHeight="1" x14ac:dyDescent="0.25">
      <c r="A523" s="247"/>
      <c r="B523" s="13"/>
      <c r="C523" s="13"/>
      <c r="D523" s="247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ht="22.5" customHeight="1" x14ac:dyDescent="0.25">
      <c r="A524" s="247"/>
      <c r="B524" s="13"/>
      <c r="C524" s="13"/>
      <c r="D524" s="247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ht="22.5" customHeight="1" x14ac:dyDescent="0.25">
      <c r="A525" s="247"/>
      <c r="B525" s="13"/>
      <c r="C525" s="13"/>
      <c r="D525" s="247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ht="22.5" customHeight="1" x14ac:dyDescent="0.25">
      <c r="A526" s="247"/>
      <c r="B526" s="13"/>
      <c r="C526" s="13"/>
      <c r="D526" s="247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ht="22.5" customHeight="1" x14ac:dyDescent="0.25">
      <c r="A527" s="247"/>
      <c r="B527" s="13"/>
      <c r="C527" s="13"/>
      <c r="D527" s="247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ht="22.5" customHeight="1" x14ac:dyDescent="0.25">
      <c r="A528" s="247"/>
      <c r="B528" s="13"/>
      <c r="C528" s="13"/>
      <c r="D528" s="247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ht="15.75" customHeight="1" x14ac:dyDescent="0.25">
      <c r="A529" s="247"/>
      <c r="B529" s="13"/>
      <c r="C529" s="13"/>
      <c r="D529" s="247"/>
      <c r="E529" s="13"/>
      <c r="F529" s="13"/>
      <c r="G529" s="13"/>
      <c r="H529" s="13"/>
      <c r="I529" s="13"/>
      <c r="J529" s="13"/>
      <c r="K529" s="243"/>
      <c r="L529" s="243"/>
      <c r="M529" s="243"/>
      <c r="N529" s="243"/>
      <c r="O529" s="243"/>
      <c r="P529" s="243"/>
      <c r="Q529" s="243"/>
      <c r="R529" s="24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ht="15.75" customHeight="1" x14ac:dyDescent="0.25">
      <c r="A530" s="247"/>
      <c r="B530" s="13"/>
      <c r="C530" s="13"/>
      <c r="D530" s="247"/>
      <c r="E530" s="13"/>
      <c r="F530" s="13"/>
      <c r="G530" s="13"/>
      <c r="H530" s="13"/>
      <c r="I530" s="13"/>
      <c r="J530" s="13"/>
      <c r="K530" s="243"/>
      <c r="L530" s="243"/>
      <c r="M530" s="243"/>
      <c r="N530" s="243"/>
      <c r="O530" s="243"/>
      <c r="P530" s="243"/>
      <c r="Q530" s="243"/>
      <c r="R530" s="24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ht="15.75" customHeight="1" x14ac:dyDescent="0.25">
      <c r="A531" s="247"/>
      <c r="B531" s="13"/>
      <c r="C531" s="13"/>
      <c r="D531" s="247"/>
      <c r="E531" s="13"/>
      <c r="F531" s="13"/>
      <c r="G531" s="13"/>
      <c r="H531" s="13"/>
      <c r="I531" s="13"/>
      <c r="J531" s="13"/>
      <c r="K531" s="243"/>
      <c r="L531" s="243"/>
      <c r="M531" s="243"/>
      <c r="N531" s="243"/>
      <c r="O531" s="243"/>
      <c r="P531" s="243"/>
      <c r="Q531" s="243"/>
      <c r="R531" s="24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ht="15.75" customHeight="1" x14ac:dyDescent="0.25">
      <c r="A532" s="247"/>
      <c r="B532" s="13"/>
      <c r="C532" s="13"/>
      <c r="D532" s="247"/>
      <c r="E532" s="13"/>
      <c r="F532" s="13"/>
      <c r="G532" s="13"/>
      <c r="H532" s="13"/>
      <c r="I532" s="13"/>
      <c r="J532" s="13"/>
      <c r="K532" s="243"/>
      <c r="L532" s="243"/>
      <c r="M532" s="243"/>
      <c r="N532" s="243"/>
      <c r="O532" s="243"/>
      <c r="P532" s="243"/>
      <c r="Q532" s="243"/>
      <c r="R532" s="24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ht="15.75" customHeight="1" x14ac:dyDescent="0.25">
      <c r="A533" s="247"/>
      <c r="B533" s="13"/>
      <c r="C533" s="13"/>
      <c r="D533" s="247"/>
      <c r="E533" s="13"/>
      <c r="F533" s="13"/>
      <c r="G533" s="13"/>
      <c r="H533" s="13"/>
      <c r="I533" s="13"/>
      <c r="J533" s="13"/>
      <c r="K533" s="243"/>
      <c r="L533" s="243"/>
      <c r="M533" s="243"/>
      <c r="N533" s="243"/>
      <c r="O533" s="243"/>
      <c r="P533" s="243"/>
      <c r="Q533" s="243"/>
      <c r="R533" s="24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1:40" ht="15.75" customHeight="1" x14ac:dyDescent="0.25">
      <c r="A534" s="247"/>
      <c r="B534" s="13"/>
      <c r="C534" s="13"/>
      <c r="D534" s="247"/>
      <c r="E534" s="13"/>
      <c r="F534" s="13"/>
      <c r="G534" s="13"/>
      <c r="H534" s="13"/>
      <c r="I534" s="13"/>
      <c r="J534" s="13"/>
      <c r="K534" s="243"/>
      <c r="L534" s="243"/>
      <c r="M534" s="243"/>
      <c r="N534" s="243"/>
      <c r="O534" s="243"/>
      <c r="P534" s="243"/>
      <c r="Q534" s="243"/>
      <c r="R534" s="24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ht="15.75" customHeight="1" x14ac:dyDescent="0.25">
      <c r="A535" s="247"/>
      <c r="B535" s="13"/>
      <c r="C535" s="13"/>
      <c r="D535" s="247"/>
      <c r="E535" s="13"/>
      <c r="F535" s="13"/>
      <c r="G535" s="13"/>
      <c r="H535" s="13"/>
      <c r="I535" s="13"/>
      <c r="J535" s="13"/>
      <c r="K535" s="243"/>
      <c r="L535" s="243"/>
      <c r="M535" s="243"/>
      <c r="N535" s="243"/>
      <c r="O535" s="243"/>
      <c r="P535" s="243"/>
      <c r="Q535" s="243"/>
      <c r="R535" s="24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ht="15.75" customHeight="1" x14ac:dyDescent="0.25">
      <c r="A536" s="247"/>
      <c r="B536" s="13"/>
      <c r="C536" s="13"/>
      <c r="D536" s="247"/>
      <c r="E536" s="13"/>
      <c r="F536" s="13"/>
      <c r="G536" s="13"/>
      <c r="H536" s="13"/>
      <c r="I536" s="13"/>
      <c r="J536" s="13"/>
      <c r="K536" s="243"/>
      <c r="L536" s="243"/>
      <c r="M536" s="243"/>
      <c r="N536" s="243"/>
      <c r="O536" s="243"/>
      <c r="P536" s="243"/>
      <c r="Q536" s="243"/>
      <c r="R536" s="24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ht="15.75" customHeight="1" x14ac:dyDescent="0.25">
      <c r="A537" s="247"/>
      <c r="B537" s="13"/>
      <c r="C537" s="13"/>
      <c r="D537" s="247"/>
      <c r="E537" s="13"/>
      <c r="F537" s="13"/>
      <c r="G537" s="13"/>
      <c r="H537" s="13"/>
      <c r="I537" s="13"/>
      <c r="J537" s="13"/>
      <c r="K537" s="243"/>
      <c r="L537" s="243"/>
      <c r="M537" s="243"/>
      <c r="N537" s="243"/>
      <c r="O537" s="243"/>
      <c r="P537" s="243"/>
      <c r="Q537" s="243"/>
      <c r="R537" s="24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ht="15.75" customHeight="1" x14ac:dyDescent="0.25">
      <c r="A538" s="247"/>
      <c r="B538" s="13"/>
      <c r="C538" s="13"/>
      <c r="D538" s="247"/>
      <c r="E538" s="13"/>
      <c r="F538" s="13"/>
      <c r="G538" s="13"/>
      <c r="H538" s="13"/>
      <c r="I538" s="13"/>
      <c r="J538" s="13"/>
      <c r="K538" s="243"/>
      <c r="L538" s="243"/>
      <c r="M538" s="243"/>
      <c r="N538" s="243"/>
      <c r="O538" s="243"/>
      <c r="P538" s="243"/>
      <c r="Q538" s="243"/>
      <c r="R538" s="24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ht="15.75" customHeight="1" x14ac:dyDescent="0.25">
      <c r="A539" s="247"/>
      <c r="B539" s="13"/>
      <c r="C539" s="13"/>
      <c r="D539" s="247"/>
      <c r="E539" s="13"/>
      <c r="F539" s="13"/>
      <c r="G539" s="13"/>
      <c r="H539" s="13"/>
      <c r="I539" s="13"/>
      <c r="J539" s="13"/>
      <c r="K539" s="243"/>
      <c r="L539" s="243"/>
      <c r="M539" s="243"/>
      <c r="N539" s="243"/>
      <c r="O539" s="243"/>
      <c r="P539" s="243"/>
      <c r="Q539" s="243"/>
      <c r="R539" s="24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ht="15.75" customHeight="1" x14ac:dyDescent="0.25">
      <c r="A540" s="247"/>
      <c r="B540" s="13"/>
      <c r="C540" s="13"/>
      <c r="D540" s="247"/>
      <c r="E540" s="13"/>
      <c r="F540" s="13"/>
      <c r="G540" s="13"/>
      <c r="H540" s="13"/>
      <c r="I540" s="13"/>
      <c r="J540" s="13"/>
      <c r="K540" s="243"/>
      <c r="L540" s="243"/>
      <c r="M540" s="243"/>
      <c r="N540" s="243"/>
      <c r="O540" s="243"/>
      <c r="P540" s="243"/>
      <c r="Q540" s="243"/>
      <c r="R540" s="24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ht="15.75" customHeight="1" x14ac:dyDescent="0.25">
      <c r="A541" s="247"/>
      <c r="B541" s="13"/>
      <c r="C541" s="13"/>
      <c r="D541" s="247"/>
      <c r="E541" s="13"/>
      <c r="F541" s="13"/>
      <c r="G541" s="13"/>
      <c r="H541" s="13"/>
      <c r="I541" s="13"/>
      <c r="J541" s="13"/>
      <c r="K541" s="243"/>
      <c r="L541" s="243"/>
      <c r="M541" s="243"/>
      <c r="N541" s="243"/>
      <c r="O541" s="243"/>
      <c r="P541" s="243"/>
      <c r="Q541" s="243"/>
      <c r="R541" s="24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ht="15.75" customHeight="1" x14ac:dyDescent="0.25">
      <c r="A542" s="247"/>
      <c r="B542" s="13"/>
      <c r="C542" s="13"/>
      <c r="D542" s="247"/>
      <c r="E542" s="13"/>
      <c r="F542" s="13"/>
      <c r="G542" s="13"/>
      <c r="H542" s="13"/>
      <c r="I542" s="13"/>
      <c r="J542" s="13"/>
      <c r="K542" s="243"/>
      <c r="L542" s="243"/>
      <c r="M542" s="243"/>
      <c r="N542" s="243"/>
      <c r="O542" s="243"/>
      <c r="P542" s="243"/>
      <c r="Q542" s="243"/>
      <c r="R542" s="24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ht="15.75" customHeight="1" x14ac:dyDescent="0.25">
      <c r="A543" s="247"/>
      <c r="B543" s="13"/>
      <c r="C543" s="13"/>
      <c r="D543" s="247"/>
      <c r="E543" s="13"/>
      <c r="F543" s="13"/>
      <c r="G543" s="13"/>
      <c r="H543" s="13"/>
      <c r="I543" s="13"/>
      <c r="J543" s="13"/>
      <c r="K543" s="243"/>
      <c r="L543" s="243"/>
      <c r="M543" s="243"/>
      <c r="N543" s="243"/>
      <c r="O543" s="243"/>
      <c r="P543" s="243"/>
      <c r="Q543" s="243"/>
      <c r="R543" s="24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ht="15.75" customHeight="1" x14ac:dyDescent="0.25">
      <c r="A544" s="247"/>
      <c r="B544" s="13"/>
      <c r="C544" s="13"/>
      <c r="D544" s="247"/>
      <c r="E544" s="13"/>
      <c r="F544" s="13"/>
      <c r="G544" s="13"/>
      <c r="H544" s="13"/>
      <c r="I544" s="13"/>
      <c r="J544" s="13"/>
      <c r="K544" s="243"/>
      <c r="L544" s="243"/>
      <c r="M544" s="243"/>
      <c r="N544" s="243"/>
      <c r="O544" s="243"/>
      <c r="P544" s="243"/>
      <c r="Q544" s="243"/>
      <c r="R544" s="24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1:40" ht="15.75" customHeight="1" x14ac:dyDescent="0.25">
      <c r="A545" s="247"/>
      <c r="B545" s="13"/>
      <c r="C545" s="13"/>
      <c r="D545" s="247"/>
      <c r="E545" s="13"/>
      <c r="F545" s="13"/>
      <c r="G545" s="13"/>
      <c r="H545" s="13"/>
      <c r="I545" s="13"/>
      <c r="J545" s="13"/>
      <c r="K545" s="243"/>
      <c r="L545" s="243"/>
      <c r="M545" s="243"/>
      <c r="N545" s="243"/>
      <c r="O545" s="243"/>
      <c r="P545" s="243"/>
      <c r="Q545" s="243"/>
      <c r="R545" s="24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1:40" ht="15.75" customHeight="1" x14ac:dyDescent="0.25">
      <c r="A546" s="247"/>
      <c r="B546" s="13"/>
      <c r="C546" s="13"/>
      <c r="D546" s="247"/>
      <c r="E546" s="13"/>
      <c r="F546" s="13"/>
      <c r="G546" s="13"/>
      <c r="H546" s="13"/>
      <c r="I546" s="13"/>
      <c r="J546" s="13"/>
      <c r="K546" s="243"/>
      <c r="L546" s="243"/>
      <c r="M546" s="243"/>
      <c r="N546" s="243"/>
      <c r="O546" s="243"/>
      <c r="P546" s="243"/>
      <c r="Q546" s="243"/>
      <c r="R546" s="24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1:40" ht="15.75" customHeight="1" x14ac:dyDescent="0.25">
      <c r="A547" s="247"/>
      <c r="B547" s="13"/>
      <c r="C547" s="13"/>
      <c r="D547" s="247"/>
      <c r="E547" s="13"/>
      <c r="F547" s="13"/>
      <c r="G547" s="13"/>
      <c r="H547" s="13"/>
      <c r="I547" s="13"/>
      <c r="J547" s="13"/>
      <c r="K547" s="243"/>
      <c r="L547" s="243"/>
      <c r="M547" s="243"/>
      <c r="N547" s="243"/>
      <c r="O547" s="243"/>
      <c r="P547" s="243"/>
      <c r="Q547" s="243"/>
      <c r="R547" s="24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ht="15.75" customHeight="1" x14ac:dyDescent="0.25">
      <c r="A548" s="247"/>
      <c r="B548" s="13"/>
      <c r="C548" s="13"/>
      <c r="D548" s="247"/>
      <c r="E548" s="13"/>
      <c r="F548" s="13"/>
      <c r="G548" s="13"/>
      <c r="H548" s="13"/>
      <c r="I548" s="13"/>
      <c r="J548" s="13"/>
      <c r="K548" s="243"/>
      <c r="L548" s="243"/>
      <c r="M548" s="243"/>
      <c r="N548" s="243"/>
      <c r="O548" s="243"/>
      <c r="P548" s="243"/>
      <c r="Q548" s="243"/>
      <c r="R548" s="24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ht="15.75" customHeight="1" x14ac:dyDescent="0.25">
      <c r="A549" s="247"/>
      <c r="B549" s="13"/>
      <c r="C549" s="13"/>
      <c r="D549" s="247"/>
      <c r="E549" s="13"/>
      <c r="F549" s="13"/>
      <c r="G549" s="13"/>
      <c r="H549" s="13"/>
      <c r="I549" s="13"/>
      <c r="J549" s="13"/>
      <c r="K549" s="243"/>
      <c r="L549" s="243"/>
      <c r="M549" s="243"/>
      <c r="N549" s="243"/>
      <c r="O549" s="243"/>
      <c r="P549" s="243"/>
      <c r="Q549" s="243"/>
      <c r="R549" s="24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ht="15.75" customHeight="1" x14ac:dyDescent="0.25">
      <c r="A550" s="247"/>
      <c r="B550" s="13"/>
      <c r="C550" s="13"/>
      <c r="D550" s="247"/>
      <c r="E550" s="13"/>
      <c r="F550" s="13"/>
      <c r="G550" s="13"/>
      <c r="H550" s="13"/>
      <c r="I550" s="13"/>
      <c r="J550" s="13"/>
      <c r="K550" s="243"/>
      <c r="L550" s="243"/>
      <c r="M550" s="243"/>
      <c r="N550" s="243"/>
      <c r="O550" s="243"/>
      <c r="P550" s="243"/>
      <c r="Q550" s="243"/>
      <c r="R550" s="24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ht="15.75" customHeight="1" x14ac:dyDescent="0.25">
      <c r="A551" s="247"/>
      <c r="B551" s="13"/>
      <c r="C551" s="13"/>
      <c r="D551" s="247"/>
      <c r="E551" s="13"/>
      <c r="F551" s="13"/>
      <c r="G551" s="13"/>
      <c r="H551" s="13"/>
      <c r="I551" s="13"/>
      <c r="J551" s="13"/>
      <c r="K551" s="243"/>
      <c r="L551" s="243"/>
      <c r="M551" s="243"/>
      <c r="N551" s="243"/>
      <c r="O551" s="243"/>
      <c r="P551" s="243"/>
      <c r="Q551" s="243"/>
      <c r="R551" s="24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ht="15.75" customHeight="1" x14ac:dyDescent="0.25">
      <c r="A552" s="247"/>
      <c r="B552" s="13"/>
      <c r="C552" s="13"/>
      <c r="D552" s="247"/>
      <c r="E552" s="13"/>
      <c r="F552" s="13"/>
      <c r="G552" s="13"/>
      <c r="H552" s="13"/>
      <c r="I552" s="13"/>
      <c r="J552" s="13"/>
      <c r="K552" s="243"/>
      <c r="L552" s="243"/>
      <c r="M552" s="243"/>
      <c r="N552" s="243"/>
      <c r="O552" s="243"/>
      <c r="P552" s="243"/>
      <c r="Q552" s="243"/>
      <c r="R552" s="24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ht="15.75" customHeight="1" x14ac:dyDescent="0.25">
      <c r="A553" s="247"/>
      <c r="B553" s="13"/>
      <c r="C553" s="13"/>
      <c r="D553" s="247"/>
      <c r="E553" s="13"/>
      <c r="F553" s="13"/>
      <c r="G553" s="13"/>
      <c r="H553" s="13"/>
      <c r="I553" s="13"/>
      <c r="J553" s="13"/>
      <c r="K553" s="243"/>
      <c r="L553" s="243"/>
      <c r="M553" s="243"/>
      <c r="N553" s="243"/>
      <c r="O553" s="243"/>
      <c r="P553" s="243"/>
      <c r="Q553" s="243"/>
      <c r="R553" s="24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ht="15.75" customHeight="1" x14ac:dyDescent="0.25">
      <c r="A554" s="247"/>
      <c r="B554" s="13"/>
      <c r="C554" s="13"/>
      <c r="D554" s="247"/>
      <c r="E554" s="13"/>
      <c r="F554" s="13"/>
      <c r="G554" s="13"/>
      <c r="H554" s="13"/>
      <c r="I554" s="13"/>
      <c r="J554" s="13"/>
      <c r="K554" s="243"/>
      <c r="L554" s="243"/>
      <c r="M554" s="243"/>
      <c r="N554" s="243"/>
      <c r="O554" s="243"/>
      <c r="P554" s="243"/>
      <c r="Q554" s="243"/>
      <c r="R554" s="24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ht="15.75" customHeight="1" x14ac:dyDescent="0.25">
      <c r="A555" s="247"/>
      <c r="B555" s="13"/>
      <c r="C555" s="13"/>
      <c r="D555" s="247"/>
      <c r="E555" s="13"/>
      <c r="F555" s="13"/>
      <c r="G555" s="13"/>
      <c r="H555" s="13"/>
      <c r="I555" s="13"/>
      <c r="J555" s="13"/>
      <c r="K555" s="243"/>
      <c r="L555" s="243"/>
      <c r="M555" s="243"/>
      <c r="N555" s="243"/>
      <c r="O555" s="243"/>
      <c r="P555" s="243"/>
      <c r="Q555" s="243"/>
      <c r="R555" s="24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1:40" ht="15.75" customHeight="1" x14ac:dyDescent="0.25">
      <c r="A556" s="247"/>
      <c r="B556" s="13"/>
      <c r="C556" s="13"/>
      <c r="D556" s="247"/>
      <c r="E556" s="13"/>
      <c r="F556" s="13"/>
      <c r="G556" s="13"/>
      <c r="H556" s="13"/>
      <c r="I556" s="13"/>
      <c r="J556" s="13"/>
      <c r="K556" s="243"/>
      <c r="L556" s="243"/>
      <c r="M556" s="243"/>
      <c r="N556" s="243"/>
      <c r="O556" s="243"/>
      <c r="P556" s="243"/>
      <c r="Q556" s="243"/>
      <c r="R556" s="24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ht="15.75" customHeight="1" x14ac:dyDescent="0.25">
      <c r="A557" s="247"/>
      <c r="B557" s="13"/>
      <c r="C557" s="13"/>
      <c r="D557" s="247"/>
      <c r="E557" s="13"/>
      <c r="F557" s="13"/>
      <c r="G557" s="13"/>
      <c r="H557" s="13"/>
      <c r="I557" s="13"/>
      <c r="J557" s="13"/>
      <c r="K557" s="243"/>
      <c r="L557" s="243"/>
      <c r="M557" s="243"/>
      <c r="N557" s="243"/>
      <c r="O557" s="243"/>
      <c r="P557" s="243"/>
      <c r="Q557" s="243"/>
      <c r="R557" s="24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1:40" ht="15.75" customHeight="1" x14ac:dyDescent="0.25">
      <c r="A558" s="247"/>
      <c r="B558" s="13"/>
      <c r="C558" s="13"/>
      <c r="D558" s="247"/>
      <c r="E558" s="13"/>
      <c r="F558" s="13"/>
      <c r="G558" s="13"/>
      <c r="H558" s="13"/>
      <c r="I558" s="13"/>
      <c r="J558" s="13"/>
      <c r="K558" s="243"/>
      <c r="L558" s="243"/>
      <c r="M558" s="243"/>
      <c r="N558" s="243"/>
      <c r="O558" s="243"/>
      <c r="P558" s="243"/>
      <c r="Q558" s="243"/>
      <c r="R558" s="24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ht="15.75" customHeight="1" x14ac:dyDescent="0.25">
      <c r="A559" s="247"/>
      <c r="B559" s="13"/>
      <c r="C559" s="13"/>
      <c r="D559" s="247"/>
      <c r="E559" s="13"/>
      <c r="F559" s="13"/>
      <c r="G559" s="13"/>
      <c r="H559" s="13"/>
      <c r="I559" s="13"/>
      <c r="J559" s="13"/>
      <c r="K559" s="243"/>
      <c r="L559" s="243"/>
      <c r="M559" s="243"/>
      <c r="N559" s="243"/>
      <c r="O559" s="243"/>
      <c r="P559" s="243"/>
      <c r="Q559" s="243"/>
      <c r="R559" s="24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ht="15.75" customHeight="1" x14ac:dyDescent="0.25">
      <c r="A560" s="247"/>
      <c r="B560" s="13"/>
      <c r="C560" s="13"/>
      <c r="D560" s="247"/>
      <c r="E560" s="13"/>
      <c r="F560" s="13"/>
      <c r="G560" s="13"/>
      <c r="H560" s="13"/>
      <c r="I560" s="13"/>
      <c r="J560" s="13"/>
      <c r="K560" s="243"/>
      <c r="L560" s="243"/>
      <c r="M560" s="243"/>
      <c r="N560" s="243"/>
      <c r="O560" s="243"/>
      <c r="P560" s="243"/>
      <c r="Q560" s="243"/>
      <c r="R560" s="24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ht="15.75" customHeight="1" x14ac:dyDescent="0.25">
      <c r="A561" s="247"/>
      <c r="B561" s="13"/>
      <c r="C561" s="13"/>
      <c r="D561" s="247"/>
      <c r="E561" s="13"/>
      <c r="F561" s="13"/>
      <c r="G561" s="13"/>
      <c r="H561" s="13"/>
      <c r="I561" s="13"/>
      <c r="J561" s="13"/>
      <c r="K561" s="243"/>
      <c r="L561" s="243"/>
      <c r="M561" s="243"/>
      <c r="N561" s="243"/>
      <c r="O561" s="243"/>
      <c r="P561" s="243"/>
      <c r="Q561" s="243"/>
      <c r="R561" s="24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ht="15.75" customHeight="1" x14ac:dyDescent="0.25">
      <c r="A562" s="247"/>
      <c r="B562" s="13"/>
      <c r="C562" s="13"/>
      <c r="D562" s="247"/>
      <c r="E562" s="13"/>
      <c r="F562" s="13"/>
      <c r="G562" s="13"/>
      <c r="H562" s="13"/>
      <c r="I562" s="13"/>
      <c r="J562" s="13"/>
      <c r="K562" s="243"/>
      <c r="L562" s="243"/>
      <c r="M562" s="243"/>
      <c r="N562" s="243"/>
      <c r="O562" s="243"/>
      <c r="P562" s="243"/>
      <c r="Q562" s="243"/>
      <c r="R562" s="24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ht="15.75" customHeight="1" x14ac:dyDescent="0.25">
      <c r="A563" s="247"/>
      <c r="B563" s="13"/>
      <c r="C563" s="13"/>
      <c r="D563" s="247"/>
      <c r="E563" s="13"/>
      <c r="F563" s="13"/>
      <c r="G563" s="13"/>
      <c r="H563" s="13"/>
      <c r="I563" s="13"/>
      <c r="J563" s="13"/>
      <c r="K563" s="243"/>
      <c r="L563" s="243"/>
      <c r="M563" s="243"/>
      <c r="N563" s="243"/>
      <c r="O563" s="243"/>
      <c r="P563" s="243"/>
      <c r="Q563" s="243"/>
      <c r="R563" s="24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ht="15.75" customHeight="1" x14ac:dyDescent="0.25">
      <c r="A564" s="247"/>
      <c r="B564" s="13"/>
      <c r="C564" s="13"/>
      <c r="D564" s="247"/>
      <c r="E564" s="13"/>
      <c r="F564" s="13"/>
      <c r="G564" s="13"/>
      <c r="H564" s="13"/>
      <c r="I564" s="13"/>
      <c r="J564" s="13"/>
      <c r="K564" s="243"/>
      <c r="L564" s="243"/>
      <c r="M564" s="243"/>
      <c r="N564" s="243"/>
      <c r="O564" s="243"/>
      <c r="P564" s="243"/>
      <c r="Q564" s="243"/>
      <c r="R564" s="24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ht="15.75" customHeight="1" x14ac:dyDescent="0.25">
      <c r="A565" s="247"/>
      <c r="B565" s="13"/>
      <c r="C565" s="13"/>
      <c r="D565" s="247"/>
      <c r="E565" s="13"/>
      <c r="F565" s="13"/>
      <c r="G565" s="13"/>
      <c r="H565" s="13"/>
      <c r="I565" s="13"/>
      <c r="J565" s="13"/>
      <c r="K565" s="243"/>
      <c r="L565" s="243"/>
      <c r="M565" s="243"/>
      <c r="N565" s="243"/>
      <c r="O565" s="243"/>
      <c r="P565" s="243"/>
      <c r="Q565" s="243"/>
      <c r="R565" s="24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ht="15.75" customHeight="1" x14ac:dyDescent="0.25">
      <c r="A566" s="247"/>
      <c r="B566" s="13"/>
      <c r="C566" s="13"/>
      <c r="D566" s="247"/>
      <c r="E566" s="13"/>
      <c r="F566" s="13"/>
      <c r="G566" s="13"/>
      <c r="H566" s="13"/>
      <c r="I566" s="13"/>
      <c r="J566" s="13"/>
      <c r="K566" s="243"/>
      <c r="L566" s="243"/>
      <c r="M566" s="243"/>
      <c r="N566" s="243"/>
      <c r="O566" s="243"/>
      <c r="P566" s="243"/>
      <c r="Q566" s="243"/>
      <c r="R566" s="24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ht="15.75" customHeight="1" x14ac:dyDescent="0.25">
      <c r="A567" s="247"/>
      <c r="B567" s="13"/>
      <c r="C567" s="13"/>
      <c r="D567" s="247"/>
      <c r="E567" s="13"/>
      <c r="F567" s="13"/>
      <c r="G567" s="13"/>
      <c r="H567" s="13"/>
      <c r="I567" s="13"/>
      <c r="J567" s="13"/>
      <c r="K567" s="243"/>
      <c r="L567" s="243"/>
      <c r="M567" s="243"/>
      <c r="N567" s="243"/>
      <c r="O567" s="243"/>
      <c r="P567" s="243"/>
      <c r="Q567" s="243"/>
      <c r="R567" s="24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1:40" ht="15.75" customHeight="1" x14ac:dyDescent="0.25">
      <c r="A568" s="247"/>
      <c r="B568" s="13"/>
      <c r="C568" s="13"/>
      <c r="D568" s="247"/>
      <c r="E568" s="13"/>
      <c r="F568" s="13"/>
      <c r="G568" s="13"/>
      <c r="H568" s="13"/>
      <c r="I568" s="13"/>
      <c r="J568" s="13"/>
      <c r="K568" s="243"/>
      <c r="L568" s="243"/>
      <c r="M568" s="243"/>
      <c r="N568" s="243"/>
      <c r="O568" s="243"/>
      <c r="P568" s="243"/>
      <c r="Q568" s="243"/>
      <c r="R568" s="24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ht="15.75" customHeight="1" x14ac:dyDescent="0.25">
      <c r="A569" s="247"/>
      <c r="B569" s="13"/>
      <c r="C569" s="13"/>
      <c r="D569" s="247"/>
      <c r="E569" s="13"/>
      <c r="F569" s="13"/>
      <c r="G569" s="13"/>
      <c r="H569" s="13"/>
      <c r="I569" s="13"/>
      <c r="J569" s="13"/>
      <c r="K569" s="243"/>
      <c r="L569" s="243"/>
      <c r="M569" s="243"/>
      <c r="N569" s="243"/>
      <c r="O569" s="243"/>
      <c r="P569" s="243"/>
      <c r="Q569" s="243"/>
      <c r="R569" s="24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ht="15.75" customHeight="1" x14ac:dyDescent="0.25">
      <c r="A570" s="247"/>
      <c r="B570" s="13"/>
      <c r="C570" s="13"/>
      <c r="D570" s="247"/>
      <c r="E570" s="13"/>
      <c r="F570" s="13"/>
      <c r="G570" s="13"/>
      <c r="H570" s="13"/>
      <c r="I570" s="13"/>
      <c r="J570" s="13"/>
      <c r="K570" s="243"/>
      <c r="L570" s="243"/>
      <c r="M570" s="243"/>
      <c r="N570" s="243"/>
      <c r="O570" s="243"/>
      <c r="P570" s="243"/>
      <c r="Q570" s="243"/>
      <c r="R570" s="24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ht="15.75" customHeight="1" x14ac:dyDescent="0.25">
      <c r="A571" s="247"/>
      <c r="B571" s="13"/>
      <c r="C571" s="13"/>
      <c r="D571" s="247"/>
      <c r="E571" s="13"/>
      <c r="F571" s="13"/>
      <c r="G571" s="13"/>
      <c r="H571" s="13"/>
      <c r="I571" s="13"/>
      <c r="J571" s="13"/>
      <c r="K571" s="243"/>
      <c r="L571" s="243"/>
      <c r="M571" s="243"/>
      <c r="N571" s="243"/>
      <c r="O571" s="243"/>
      <c r="P571" s="243"/>
      <c r="Q571" s="243"/>
      <c r="R571" s="24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ht="15.75" customHeight="1" x14ac:dyDescent="0.25">
      <c r="A572" s="247"/>
      <c r="B572" s="13"/>
      <c r="C572" s="13"/>
      <c r="D572" s="247"/>
      <c r="E572" s="13"/>
      <c r="F572" s="13"/>
      <c r="G572" s="13"/>
      <c r="H572" s="13"/>
      <c r="I572" s="13"/>
      <c r="J572" s="13"/>
      <c r="K572" s="243"/>
      <c r="L572" s="243"/>
      <c r="M572" s="243"/>
      <c r="N572" s="243"/>
      <c r="O572" s="243"/>
      <c r="P572" s="243"/>
      <c r="Q572" s="243"/>
      <c r="R572" s="24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ht="15.75" customHeight="1" x14ac:dyDescent="0.25">
      <c r="A573" s="247"/>
      <c r="B573" s="13"/>
      <c r="C573" s="13"/>
      <c r="D573" s="247"/>
      <c r="E573" s="13"/>
      <c r="F573" s="13"/>
      <c r="G573" s="13"/>
      <c r="H573" s="13"/>
      <c r="I573" s="13"/>
      <c r="J573" s="13"/>
      <c r="K573" s="243"/>
      <c r="L573" s="243"/>
      <c r="M573" s="243"/>
      <c r="N573" s="243"/>
      <c r="O573" s="243"/>
      <c r="P573" s="243"/>
      <c r="Q573" s="243"/>
      <c r="R573" s="24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ht="15.75" customHeight="1" x14ac:dyDescent="0.25">
      <c r="A574" s="247"/>
      <c r="B574" s="13"/>
      <c r="C574" s="13"/>
      <c r="D574" s="247"/>
      <c r="E574" s="13"/>
      <c r="F574" s="13"/>
      <c r="G574" s="13"/>
      <c r="H574" s="13"/>
      <c r="I574" s="13"/>
      <c r="J574" s="13"/>
      <c r="K574" s="243"/>
      <c r="L574" s="243"/>
      <c r="M574" s="243"/>
      <c r="N574" s="243"/>
      <c r="O574" s="243"/>
      <c r="P574" s="243"/>
      <c r="Q574" s="243"/>
      <c r="R574" s="24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ht="15.75" customHeight="1" x14ac:dyDescent="0.25">
      <c r="A575" s="247"/>
      <c r="B575" s="13"/>
      <c r="C575" s="13"/>
      <c r="D575" s="247"/>
      <c r="E575" s="13"/>
      <c r="F575" s="13"/>
      <c r="G575" s="13"/>
      <c r="H575" s="13"/>
      <c r="I575" s="13"/>
      <c r="J575" s="13"/>
      <c r="K575" s="243"/>
      <c r="L575" s="243"/>
      <c r="M575" s="243"/>
      <c r="N575" s="243"/>
      <c r="O575" s="243"/>
      <c r="P575" s="243"/>
      <c r="Q575" s="243"/>
      <c r="R575" s="24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ht="15.75" customHeight="1" x14ac:dyDescent="0.25">
      <c r="A576" s="247"/>
      <c r="B576" s="13"/>
      <c r="C576" s="13"/>
      <c r="D576" s="247"/>
      <c r="E576" s="13"/>
      <c r="F576" s="13"/>
      <c r="G576" s="13"/>
      <c r="H576" s="13"/>
      <c r="I576" s="13"/>
      <c r="J576" s="13"/>
      <c r="K576" s="243"/>
      <c r="L576" s="243"/>
      <c r="M576" s="243"/>
      <c r="N576" s="243"/>
      <c r="O576" s="243"/>
      <c r="P576" s="243"/>
      <c r="Q576" s="243"/>
      <c r="R576" s="24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ht="15.75" customHeight="1" x14ac:dyDescent="0.25">
      <c r="A577" s="247"/>
      <c r="B577" s="13"/>
      <c r="C577" s="13"/>
      <c r="D577" s="247"/>
      <c r="E577" s="13"/>
      <c r="F577" s="13"/>
      <c r="G577" s="13"/>
      <c r="H577" s="13"/>
      <c r="I577" s="13"/>
      <c r="J577" s="13"/>
      <c r="K577" s="243"/>
      <c r="L577" s="243"/>
      <c r="M577" s="243"/>
      <c r="N577" s="243"/>
      <c r="O577" s="243"/>
      <c r="P577" s="243"/>
      <c r="Q577" s="243"/>
      <c r="R577" s="24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ht="15.75" customHeight="1" x14ac:dyDescent="0.25">
      <c r="A578" s="247"/>
      <c r="B578" s="13"/>
      <c r="C578" s="13"/>
      <c r="D578" s="247"/>
      <c r="E578" s="13"/>
      <c r="F578" s="13"/>
      <c r="G578" s="13"/>
      <c r="H578" s="13"/>
      <c r="I578" s="13"/>
      <c r="J578" s="13"/>
      <c r="K578" s="243"/>
      <c r="L578" s="243"/>
      <c r="M578" s="243"/>
      <c r="N578" s="243"/>
      <c r="O578" s="243"/>
      <c r="P578" s="243"/>
      <c r="Q578" s="243"/>
      <c r="R578" s="24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ht="15.75" customHeight="1" x14ac:dyDescent="0.25">
      <c r="A579" s="247"/>
      <c r="B579" s="13"/>
      <c r="C579" s="13"/>
      <c r="D579" s="247"/>
      <c r="E579" s="13"/>
      <c r="F579" s="13"/>
      <c r="G579" s="13"/>
      <c r="H579" s="13"/>
      <c r="I579" s="13"/>
      <c r="J579" s="13"/>
      <c r="K579" s="243"/>
      <c r="L579" s="243"/>
      <c r="M579" s="243"/>
      <c r="N579" s="243"/>
      <c r="O579" s="243"/>
      <c r="P579" s="243"/>
      <c r="Q579" s="243"/>
      <c r="R579" s="24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ht="15.75" customHeight="1" x14ac:dyDescent="0.25">
      <c r="A580" s="247"/>
      <c r="B580" s="13"/>
      <c r="C580" s="13"/>
      <c r="D580" s="247"/>
      <c r="E580" s="13"/>
      <c r="F580" s="13"/>
      <c r="G580" s="13"/>
      <c r="H580" s="13"/>
      <c r="I580" s="13"/>
      <c r="J580" s="13"/>
      <c r="K580" s="243"/>
      <c r="L580" s="243"/>
      <c r="M580" s="243"/>
      <c r="N580" s="243"/>
      <c r="O580" s="243"/>
      <c r="P580" s="243"/>
      <c r="Q580" s="243"/>
      <c r="R580" s="24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ht="15.75" customHeight="1" x14ac:dyDescent="0.25">
      <c r="A581" s="247"/>
      <c r="B581" s="13"/>
      <c r="C581" s="13"/>
      <c r="D581" s="247"/>
      <c r="E581" s="13"/>
      <c r="F581" s="13"/>
      <c r="G581" s="13"/>
      <c r="H581" s="13"/>
      <c r="I581" s="13"/>
      <c r="J581" s="13"/>
      <c r="K581" s="243"/>
      <c r="L581" s="243"/>
      <c r="M581" s="243"/>
      <c r="N581" s="243"/>
      <c r="O581" s="243"/>
      <c r="P581" s="243"/>
      <c r="Q581" s="243"/>
      <c r="R581" s="24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1:40" ht="15.75" customHeight="1" x14ac:dyDescent="0.25">
      <c r="A582" s="247"/>
      <c r="B582" s="13"/>
      <c r="C582" s="13"/>
      <c r="D582" s="247"/>
      <c r="E582" s="13"/>
      <c r="F582" s="13"/>
      <c r="G582" s="13"/>
      <c r="H582" s="13"/>
      <c r="I582" s="13"/>
      <c r="J582" s="13"/>
      <c r="K582" s="243"/>
      <c r="L582" s="243"/>
      <c r="M582" s="243"/>
      <c r="N582" s="243"/>
      <c r="O582" s="243"/>
      <c r="P582" s="243"/>
      <c r="Q582" s="243"/>
      <c r="R582" s="24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ht="15.75" customHeight="1" x14ac:dyDescent="0.25">
      <c r="A583" s="247"/>
      <c r="B583" s="13"/>
      <c r="C583" s="13"/>
      <c r="D583" s="247"/>
      <c r="E583" s="13"/>
      <c r="F583" s="13"/>
      <c r="G583" s="13"/>
      <c r="H583" s="13"/>
      <c r="I583" s="13"/>
      <c r="J583" s="13"/>
      <c r="K583" s="243"/>
      <c r="L583" s="243"/>
      <c r="M583" s="243"/>
      <c r="N583" s="243"/>
      <c r="O583" s="243"/>
      <c r="P583" s="243"/>
      <c r="Q583" s="243"/>
      <c r="R583" s="24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ht="15.75" customHeight="1" x14ac:dyDescent="0.25">
      <c r="A584" s="247"/>
      <c r="B584" s="13"/>
      <c r="C584" s="13"/>
      <c r="D584" s="247"/>
      <c r="E584" s="13"/>
      <c r="F584" s="13"/>
      <c r="G584" s="13"/>
      <c r="H584" s="13"/>
      <c r="I584" s="13"/>
      <c r="J584" s="13"/>
      <c r="K584" s="243"/>
      <c r="L584" s="243"/>
      <c r="M584" s="243"/>
      <c r="N584" s="243"/>
      <c r="O584" s="243"/>
      <c r="P584" s="243"/>
      <c r="Q584" s="243"/>
      <c r="R584" s="24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ht="15.75" customHeight="1" x14ac:dyDescent="0.25">
      <c r="A585" s="247"/>
      <c r="B585" s="13"/>
      <c r="C585" s="13"/>
      <c r="D585" s="247"/>
      <c r="E585" s="13"/>
      <c r="F585" s="13"/>
      <c r="G585" s="13"/>
      <c r="H585" s="13"/>
      <c r="I585" s="13"/>
      <c r="J585" s="13"/>
      <c r="K585" s="243"/>
      <c r="L585" s="243"/>
      <c r="M585" s="243"/>
      <c r="N585" s="243"/>
      <c r="O585" s="243"/>
      <c r="P585" s="243"/>
      <c r="Q585" s="243"/>
      <c r="R585" s="24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ht="15.75" customHeight="1" x14ac:dyDescent="0.25">
      <c r="A586" s="247"/>
      <c r="B586" s="13"/>
      <c r="C586" s="13"/>
      <c r="D586" s="247"/>
      <c r="E586" s="13"/>
      <c r="F586" s="13"/>
      <c r="G586" s="13"/>
      <c r="H586" s="13"/>
      <c r="I586" s="13"/>
      <c r="J586" s="13"/>
      <c r="K586" s="243"/>
      <c r="L586" s="243"/>
      <c r="M586" s="243"/>
      <c r="N586" s="243"/>
      <c r="O586" s="243"/>
      <c r="P586" s="243"/>
      <c r="Q586" s="243"/>
      <c r="R586" s="24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ht="15.75" customHeight="1" x14ac:dyDescent="0.25">
      <c r="A587" s="247"/>
      <c r="B587" s="13"/>
      <c r="C587" s="13"/>
      <c r="D587" s="247"/>
      <c r="E587" s="13"/>
      <c r="F587" s="13"/>
      <c r="G587" s="13"/>
      <c r="H587" s="13"/>
      <c r="I587" s="13"/>
      <c r="J587" s="13"/>
      <c r="K587" s="243"/>
      <c r="L587" s="243"/>
      <c r="M587" s="243"/>
      <c r="N587" s="243"/>
      <c r="O587" s="243"/>
      <c r="P587" s="243"/>
      <c r="Q587" s="243"/>
      <c r="R587" s="24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ht="15.75" customHeight="1" x14ac:dyDescent="0.25">
      <c r="A588" s="247"/>
      <c r="B588" s="13"/>
      <c r="C588" s="13"/>
      <c r="D588" s="247"/>
      <c r="E588" s="13"/>
      <c r="F588" s="13"/>
      <c r="G588" s="13"/>
      <c r="H588" s="13"/>
      <c r="I588" s="13"/>
      <c r="J588" s="13"/>
      <c r="K588" s="243"/>
      <c r="L588" s="243"/>
      <c r="M588" s="243"/>
      <c r="N588" s="243"/>
      <c r="O588" s="243"/>
      <c r="P588" s="243"/>
      <c r="Q588" s="243"/>
      <c r="R588" s="24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ht="15.75" customHeight="1" x14ac:dyDescent="0.25">
      <c r="A589" s="247"/>
      <c r="B589" s="13"/>
      <c r="C589" s="13"/>
      <c r="D589" s="247"/>
      <c r="E589" s="13"/>
      <c r="F589" s="13"/>
      <c r="G589" s="13"/>
      <c r="H589" s="13"/>
      <c r="I589" s="13"/>
      <c r="J589" s="13"/>
      <c r="K589" s="243"/>
      <c r="L589" s="243"/>
      <c r="M589" s="243"/>
      <c r="N589" s="243"/>
      <c r="O589" s="243"/>
      <c r="P589" s="243"/>
      <c r="Q589" s="243"/>
      <c r="R589" s="24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ht="15.75" customHeight="1" x14ac:dyDescent="0.25">
      <c r="A590" s="247"/>
      <c r="B590" s="13"/>
      <c r="C590" s="13"/>
      <c r="D590" s="247"/>
      <c r="E590" s="13"/>
      <c r="F590" s="13"/>
      <c r="G590" s="13"/>
      <c r="H590" s="13"/>
      <c r="I590" s="13"/>
      <c r="J590" s="13"/>
      <c r="K590" s="243"/>
      <c r="L590" s="243"/>
      <c r="M590" s="243"/>
      <c r="N590" s="243"/>
      <c r="O590" s="243"/>
      <c r="P590" s="243"/>
      <c r="Q590" s="243"/>
      <c r="R590" s="24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ht="15.75" customHeight="1" x14ac:dyDescent="0.25">
      <c r="A591" s="247"/>
      <c r="B591" s="13"/>
      <c r="C591" s="13"/>
      <c r="D591" s="247"/>
      <c r="E591" s="13"/>
      <c r="F591" s="13"/>
      <c r="G591" s="13"/>
      <c r="H591" s="13"/>
      <c r="I591" s="13"/>
      <c r="J591" s="13"/>
      <c r="K591" s="243"/>
      <c r="L591" s="243"/>
      <c r="M591" s="243"/>
      <c r="N591" s="243"/>
      <c r="O591" s="243"/>
      <c r="P591" s="243"/>
      <c r="Q591" s="243"/>
      <c r="R591" s="24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ht="15.75" customHeight="1" x14ac:dyDescent="0.25">
      <c r="A592" s="247"/>
      <c r="B592" s="13"/>
      <c r="C592" s="13"/>
      <c r="D592" s="247"/>
      <c r="E592" s="13"/>
      <c r="F592" s="13"/>
      <c r="G592" s="13"/>
      <c r="H592" s="13"/>
      <c r="I592" s="13"/>
      <c r="J592" s="13"/>
      <c r="K592" s="243"/>
      <c r="L592" s="243"/>
      <c r="M592" s="243"/>
      <c r="N592" s="243"/>
      <c r="O592" s="243"/>
      <c r="P592" s="243"/>
      <c r="Q592" s="243"/>
      <c r="R592" s="24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ht="15.75" customHeight="1" x14ac:dyDescent="0.25">
      <c r="A593" s="247"/>
      <c r="B593" s="13"/>
      <c r="C593" s="13"/>
      <c r="D593" s="247"/>
      <c r="E593" s="13"/>
      <c r="F593" s="13"/>
      <c r="G593" s="13"/>
      <c r="H593" s="13"/>
      <c r="I593" s="13"/>
      <c r="J593" s="13"/>
      <c r="K593" s="243"/>
      <c r="L593" s="243"/>
      <c r="M593" s="243"/>
      <c r="N593" s="243"/>
      <c r="O593" s="243"/>
      <c r="P593" s="243"/>
      <c r="Q593" s="243"/>
      <c r="R593" s="24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ht="15.75" customHeight="1" x14ac:dyDescent="0.25">
      <c r="A594" s="247"/>
      <c r="B594" s="13"/>
      <c r="C594" s="13"/>
      <c r="D594" s="247"/>
      <c r="E594" s="13"/>
      <c r="F594" s="13"/>
      <c r="G594" s="13"/>
      <c r="H594" s="13"/>
      <c r="I594" s="13"/>
      <c r="J594" s="13"/>
      <c r="K594" s="243"/>
      <c r="L594" s="243"/>
      <c r="M594" s="243"/>
      <c r="N594" s="243"/>
      <c r="O594" s="243"/>
      <c r="P594" s="243"/>
      <c r="Q594" s="243"/>
      <c r="R594" s="24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ht="15.75" customHeight="1" x14ac:dyDescent="0.25">
      <c r="A595" s="247"/>
      <c r="B595" s="13"/>
      <c r="C595" s="13"/>
      <c r="D595" s="247"/>
      <c r="E595" s="13"/>
      <c r="F595" s="13"/>
      <c r="G595" s="13"/>
      <c r="H595" s="13"/>
      <c r="I595" s="13"/>
      <c r="J595" s="13"/>
      <c r="K595" s="243"/>
      <c r="L595" s="243"/>
      <c r="M595" s="243"/>
      <c r="N595" s="243"/>
      <c r="O595" s="243"/>
      <c r="P595" s="243"/>
      <c r="Q595" s="243"/>
      <c r="R595" s="24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ht="15.75" customHeight="1" x14ac:dyDescent="0.25">
      <c r="A596" s="247"/>
      <c r="B596" s="13"/>
      <c r="C596" s="13"/>
      <c r="D596" s="247"/>
      <c r="E596" s="13"/>
      <c r="F596" s="13"/>
      <c r="G596" s="13"/>
      <c r="H596" s="13"/>
      <c r="I596" s="13"/>
      <c r="J596" s="13"/>
      <c r="K596" s="243"/>
      <c r="L596" s="243"/>
      <c r="M596" s="243"/>
      <c r="N596" s="243"/>
      <c r="O596" s="243"/>
      <c r="P596" s="243"/>
      <c r="Q596" s="243"/>
      <c r="R596" s="24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ht="15.75" customHeight="1" x14ac:dyDescent="0.25">
      <c r="A597" s="247"/>
      <c r="B597" s="13"/>
      <c r="C597" s="13"/>
      <c r="D597" s="247"/>
      <c r="E597" s="13"/>
      <c r="F597" s="13"/>
      <c r="G597" s="13"/>
      <c r="H597" s="13"/>
      <c r="I597" s="13"/>
      <c r="J597" s="13"/>
      <c r="K597" s="243"/>
      <c r="L597" s="243"/>
      <c r="M597" s="243"/>
      <c r="N597" s="243"/>
      <c r="O597" s="243"/>
      <c r="P597" s="243"/>
      <c r="Q597" s="243"/>
      <c r="R597" s="24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ht="15.75" customHeight="1" x14ac:dyDescent="0.25">
      <c r="A598" s="247"/>
      <c r="B598" s="13"/>
      <c r="C598" s="13"/>
      <c r="D598" s="247"/>
      <c r="E598" s="13"/>
      <c r="F598" s="13"/>
      <c r="G598" s="13"/>
      <c r="H598" s="13"/>
      <c r="I598" s="13"/>
      <c r="J598" s="13"/>
      <c r="K598" s="243"/>
      <c r="L598" s="243"/>
      <c r="M598" s="243"/>
      <c r="N598" s="243"/>
      <c r="O598" s="243"/>
      <c r="P598" s="243"/>
      <c r="Q598" s="243"/>
      <c r="R598" s="24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ht="15.75" customHeight="1" x14ac:dyDescent="0.25">
      <c r="A599" s="247"/>
      <c r="B599" s="13"/>
      <c r="C599" s="13"/>
      <c r="D599" s="247"/>
      <c r="E599" s="13"/>
      <c r="F599" s="13"/>
      <c r="G599" s="13"/>
      <c r="H599" s="13"/>
      <c r="I599" s="13"/>
      <c r="J599" s="13"/>
      <c r="K599" s="243"/>
      <c r="L599" s="243"/>
      <c r="M599" s="243"/>
      <c r="N599" s="243"/>
      <c r="O599" s="243"/>
      <c r="P599" s="243"/>
      <c r="Q599" s="243"/>
      <c r="R599" s="24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ht="15.75" customHeight="1" x14ac:dyDescent="0.25">
      <c r="A600" s="247"/>
      <c r="B600" s="13"/>
      <c r="C600" s="13"/>
      <c r="D600" s="247"/>
      <c r="E600" s="13"/>
      <c r="F600" s="13"/>
      <c r="G600" s="13"/>
      <c r="H600" s="13"/>
      <c r="I600" s="13"/>
      <c r="J600" s="13"/>
      <c r="K600" s="243"/>
      <c r="L600" s="243"/>
      <c r="M600" s="243"/>
      <c r="N600" s="243"/>
      <c r="O600" s="243"/>
      <c r="P600" s="243"/>
      <c r="Q600" s="243"/>
      <c r="R600" s="24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ht="15.75" customHeight="1" x14ac:dyDescent="0.25">
      <c r="A601" s="247"/>
      <c r="B601" s="13"/>
      <c r="C601" s="13"/>
      <c r="D601" s="247"/>
      <c r="E601" s="13"/>
      <c r="F601" s="13"/>
      <c r="G601" s="13"/>
      <c r="H601" s="13"/>
      <c r="I601" s="13"/>
      <c r="J601" s="13"/>
      <c r="K601" s="243"/>
      <c r="L601" s="243"/>
      <c r="M601" s="243"/>
      <c r="N601" s="243"/>
      <c r="O601" s="243"/>
      <c r="P601" s="243"/>
      <c r="Q601" s="243"/>
      <c r="R601" s="24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ht="15.75" customHeight="1" x14ac:dyDescent="0.25">
      <c r="A602" s="247"/>
      <c r="B602" s="13"/>
      <c r="C602" s="13"/>
      <c r="D602" s="247"/>
      <c r="E602" s="13"/>
      <c r="F602" s="13"/>
      <c r="G602" s="13"/>
      <c r="H602" s="13"/>
      <c r="I602" s="13"/>
      <c r="J602" s="13"/>
      <c r="K602" s="243"/>
      <c r="L602" s="243"/>
      <c r="M602" s="243"/>
      <c r="N602" s="243"/>
      <c r="O602" s="243"/>
      <c r="P602" s="243"/>
      <c r="Q602" s="243"/>
      <c r="R602" s="24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ht="15.75" customHeight="1" x14ac:dyDescent="0.25">
      <c r="A603" s="247"/>
      <c r="B603" s="13"/>
      <c r="C603" s="13"/>
      <c r="D603" s="247"/>
      <c r="E603" s="13"/>
      <c r="F603" s="13"/>
      <c r="G603" s="13"/>
      <c r="H603" s="13"/>
      <c r="I603" s="13"/>
      <c r="J603" s="13"/>
      <c r="K603" s="243"/>
      <c r="L603" s="243"/>
      <c r="M603" s="243"/>
      <c r="N603" s="243"/>
      <c r="O603" s="243"/>
      <c r="P603" s="243"/>
      <c r="Q603" s="243"/>
      <c r="R603" s="24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ht="15.75" customHeight="1" x14ac:dyDescent="0.25">
      <c r="A604" s="247"/>
      <c r="B604" s="13"/>
      <c r="C604" s="13"/>
      <c r="D604" s="247"/>
      <c r="E604" s="13"/>
      <c r="F604" s="13"/>
      <c r="G604" s="13"/>
      <c r="H604" s="13"/>
      <c r="I604" s="13"/>
      <c r="J604" s="13"/>
      <c r="K604" s="243"/>
      <c r="L604" s="243"/>
      <c r="M604" s="243"/>
      <c r="N604" s="243"/>
      <c r="O604" s="243"/>
      <c r="P604" s="243"/>
      <c r="Q604" s="243"/>
      <c r="R604" s="24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ht="15.75" customHeight="1" x14ac:dyDescent="0.25">
      <c r="A605" s="247"/>
      <c r="B605" s="13"/>
      <c r="C605" s="13"/>
      <c r="D605" s="247"/>
      <c r="E605" s="13"/>
      <c r="F605" s="13"/>
      <c r="G605" s="13"/>
      <c r="H605" s="13"/>
      <c r="I605" s="13"/>
      <c r="J605" s="13"/>
      <c r="K605" s="243"/>
      <c r="L605" s="243"/>
      <c r="M605" s="243"/>
      <c r="N605" s="243"/>
      <c r="O605" s="243"/>
      <c r="P605" s="243"/>
      <c r="Q605" s="243"/>
      <c r="R605" s="24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ht="15.75" customHeight="1" x14ac:dyDescent="0.25">
      <c r="A606" s="247"/>
      <c r="B606" s="13"/>
      <c r="C606" s="13"/>
      <c r="D606" s="247"/>
      <c r="E606" s="13"/>
      <c r="F606" s="13"/>
      <c r="G606" s="13"/>
      <c r="H606" s="13"/>
      <c r="I606" s="13"/>
      <c r="J606" s="13"/>
      <c r="K606" s="243"/>
      <c r="L606" s="243"/>
      <c r="M606" s="243"/>
      <c r="N606" s="243"/>
      <c r="O606" s="243"/>
      <c r="P606" s="243"/>
      <c r="Q606" s="243"/>
      <c r="R606" s="24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ht="15.75" customHeight="1" x14ac:dyDescent="0.25">
      <c r="A607" s="247"/>
      <c r="B607" s="13"/>
      <c r="C607" s="13"/>
      <c r="D607" s="247"/>
      <c r="E607" s="13"/>
      <c r="F607" s="13"/>
      <c r="G607" s="13"/>
      <c r="H607" s="13"/>
      <c r="I607" s="13"/>
      <c r="J607" s="13"/>
      <c r="K607" s="243"/>
      <c r="L607" s="243"/>
      <c r="M607" s="243"/>
      <c r="N607" s="243"/>
      <c r="O607" s="243"/>
      <c r="P607" s="243"/>
      <c r="Q607" s="243"/>
      <c r="R607" s="24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ht="15.75" customHeight="1" x14ac:dyDescent="0.25">
      <c r="A608" s="247"/>
      <c r="B608" s="13"/>
      <c r="C608" s="13"/>
      <c r="D608" s="247"/>
      <c r="E608" s="13"/>
      <c r="F608" s="13"/>
      <c r="G608" s="13"/>
      <c r="H608" s="13"/>
      <c r="I608" s="13"/>
      <c r="J608" s="13"/>
      <c r="K608" s="243"/>
      <c r="L608" s="243"/>
      <c r="M608" s="243"/>
      <c r="N608" s="243"/>
      <c r="O608" s="243"/>
      <c r="P608" s="243"/>
      <c r="Q608" s="243"/>
      <c r="R608" s="24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1:40" ht="15.75" customHeight="1" x14ac:dyDescent="0.25">
      <c r="A609" s="247"/>
      <c r="B609" s="13"/>
      <c r="C609" s="13"/>
      <c r="D609" s="247"/>
      <c r="E609" s="13"/>
      <c r="F609" s="13"/>
      <c r="G609" s="13"/>
      <c r="H609" s="13"/>
      <c r="I609" s="13"/>
      <c r="J609" s="13"/>
      <c r="K609" s="243"/>
      <c r="L609" s="243"/>
      <c r="M609" s="243"/>
      <c r="N609" s="243"/>
      <c r="O609" s="243"/>
      <c r="P609" s="243"/>
      <c r="Q609" s="243"/>
      <c r="R609" s="24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ht="15.75" customHeight="1" x14ac:dyDescent="0.25">
      <c r="A610" s="247"/>
      <c r="B610" s="13"/>
      <c r="C610" s="13"/>
      <c r="D610" s="247"/>
      <c r="E610" s="13"/>
      <c r="F610" s="13"/>
      <c r="G610" s="13"/>
      <c r="H610" s="13"/>
      <c r="I610" s="13"/>
      <c r="J610" s="13"/>
      <c r="K610" s="243"/>
      <c r="L610" s="243"/>
      <c r="M610" s="243"/>
      <c r="N610" s="243"/>
      <c r="O610" s="243"/>
      <c r="P610" s="243"/>
      <c r="Q610" s="243"/>
      <c r="R610" s="24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ht="15.75" customHeight="1" x14ac:dyDescent="0.25">
      <c r="A611" s="247"/>
      <c r="B611" s="13"/>
      <c r="C611" s="13"/>
      <c r="D611" s="247"/>
      <c r="E611" s="13"/>
      <c r="F611" s="13"/>
      <c r="G611" s="13"/>
      <c r="H611" s="13"/>
      <c r="I611" s="13"/>
      <c r="J611" s="13"/>
      <c r="K611" s="243"/>
      <c r="L611" s="243"/>
      <c r="M611" s="243"/>
      <c r="N611" s="243"/>
      <c r="O611" s="243"/>
      <c r="P611" s="243"/>
      <c r="Q611" s="243"/>
      <c r="R611" s="24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ht="15.75" customHeight="1" x14ac:dyDescent="0.25">
      <c r="A612" s="247"/>
      <c r="B612" s="13"/>
      <c r="C612" s="13"/>
      <c r="D612" s="247"/>
      <c r="E612" s="13"/>
      <c r="F612" s="13"/>
      <c r="G612" s="13"/>
      <c r="H612" s="13"/>
      <c r="I612" s="13"/>
      <c r="J612" s="13"/>
      <c r="K612" s="243"/>
      <c r="L612" s="243"/>
      <c r="M612" s="243"/>
      <c r="N612" s="243"/>
      <c r="O612" s="243"/>
      <c r="P612" s="243"/>
      <c r="Q612" s="243"/>
      <c r="R612" s="24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ht="15.75" customHeight="1" x14ac:dyDescent="0.25">
      <c r="A613" s="247"/>
      <c r="B613" s="13"/>
      <c r="C613" s="13"/>
      <c r="D613" s="247"/>
      <c r="E613" s="13"/>
      <c r="F613" s="13"/>
      <c r="G613" s="13"/>
      <c r="H613" s="13"/>
      <c r="I613" s="13"/>
      <c r="J613" s="13"/>
      <c r="K613" s="243"/>
      <c r="L613" s="243"/>
      <c r="M613" s="243"/>
      <c r="N613" s="243"/>
      <c r="O613" s="243"/>
      <c r="P613" s="243"/>
      <c r="Q613" s="243"/>
      <c r="R613" s="24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ht="15.75" customHeight="1" x14ac:dyDescent="0.25">
      <c r="A614" s="247"/>
      <c r="B614" s="13"/>
      <c r="C614" s="13"/>
      <c r="D614" s="247"/>
      <c r="E614" s="13"/>
      <c r="F614" s="13"/>
      <c r="G614" s="13"/>
      <c r="H614" s="13"/>
      <c r="I614" s="13"/>
      <c r="J614" s="13"/>
      <c r="K614" s="243"/>
      <c r="L614" s="243"/>
      <c r="M614" s="243"/>
      <c r="N614" s="243"/>
      <c r="O614" s="243"/>
      <c r="P614" s="243"/>
      <c r="Q614" s="243"/>
      <c r="R614" s="24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ht="15.75" customHeight="1" x14ac:dyDescent="0.25">
      <c r="A615" s="247"/>
      <c r="B615" s="13"/>
      <c r="C615" s="13"/>
      <c r="D615" s="247"/>
      <c r="E615" s="13"/>
      <c r="F615" s="13"/>
      <c r="G615" s="13"/>
      <c r="H615" s="13"/>
      <c r="I615" s="13"/>
      <c r="J615" s="13"/>
      <c r="K615" s="243"/>
      <c r="L615" s="243"/>
      <c r="M615" s="243"/>
      <c r="N615" s="243"/>
      <c r="O615" s="243"/>
      <c r="P615" s="243"/>
      <c r="Q615" s="243"/>
      <c r="R615" s="24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ht="15.75" customHeight="1" x14ac:dyDescent="0.25">
      <c r="A616" s="247"/>
      <c r="B616" s="13"/>
      <c r="C616" s="13"/>
      <c r="D616" s="247"/>
      <c r="E616" s="13"/>
      <c r="F616" s="13"/>
      <c r="G616" s="13"/>
      <c r="H616" s="13"/>
      <c r="I616" s="13"/>
      <c r="J616" s="13"/>
      <c r="K616" s="243"/>
      <c r="L616" s="243"/>
      <c r="M616" s="243"/>
      <c r="N616" s="243"/>
      <c r="O616" s="243"/>
      <c r="P616" s="243"/>
      <c r="Q616" s="243"/>
      <c r="R616" s="24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ht="15.75" customHeight="1" x14ac:dyDescent="0.25">
      <c r="A617" s="247"/>
      <c r="B617" s="13"/>
      <c r="C617" s="13"/>
      <c r="D617" s="247"/>
      <c r="E617" s="13"/>
      <c r="F617" s="13"/>
      <c r="G617" s="13"/>
      <c r="H617" s="13"/>
      <c r="I617" s="13"/>
      <c r="J617" s="13"/>
      <c r="K617" s="243"/>
      <c r="L617" s="243"/>
      <c r="M617" s="243"/>
      <c r="N617" s="243"/>
      <c r="O617" s="243"/>
      <c r="P617" s="243"/>
      <c r="Q617" s="243"/>
      <c r="R617" s="24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ht="15.75" customHeight="1" x14ac:dyDescent="0.25">
      <c r="A618" s="247"/>
      <c r="B618" s="13"/>
      <c r="C618" s="13"/>
      <c r="D618" s="247"/>
      <c r="E618" s="13"/>
      <c r="F618" s="13"/>
      <c r="G618" s="13"/>
      <c r="H618" s="13"/>
      <c r="I618" s="13"/>
      <c r="J618" s="13"/>
      <c r="K618" s="243"/>
      <c r="L618" s="243"/>
      <c r="M618" s="243"/>
      <c r="N618" s="243"/>
      <c r="O618" s="243"/>
      <c r="P618" s="243"/>
      <c r="Q618" s="243"/>
      <c r="R618" s="24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ht="15.75" customHeight="1" x14ac:dyDescent="0.25">
      <c r="A619" s="247"/>
      <c r="B619" s="13"/>
      <c r="C619" s="13"/>
      <c r="D619" s="247"/>
      <c r="E619" s="13"/>
      <c r="F619" s="13"/>
      <c r="G619" s="13"/>
      <c r="H619" s="13"/>
      <c r="I619" s="13"/>
      <c r="J619" s="13"/>
      <c r="K619" s="243"/>
      <c r="L619" s="243"/>
      <c r="M619" s="243"/>
      <c r="N619" s="243"/>
      <c r="O619" s="243"/>
      <c r="P619" s="243"/>
      <c r="Q619" s="243"/>
      <c r="R619" s="24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ht="15.75" customHeight="1" x14ac:dyDescent="0.25">
      <c r="A620" s="247"/>
      <c r="B620" s="13"/>
      <c r="C620" s="13"/>
      <c r="D620" s="247"/>
      <c r="E620" s="13"/>
      <c r="F620" s="13"/>
      <c r="G620" s="13"/>
      <c r="H620" s="13"/>
      <c r="I620" s="13"/>
      <c r="J620" s="13"/>
      <c r="K620" s="243"/>
      <c r="L620" s="243"/>
      <c r="M620" s="243"/>
      <c r="N620" s="243"/>
      <c r="O620" s="243"/>
      <c r="P620" s="243"/>
      <c r="Q620" s="243"/>
      <c r="R620" s="24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ht="15.75" customHeight="1" x14ac:dyDescent="0.25">
      <c r="A621" s="247"/>
      <c r="B621" s="13"/>
      <c r="C621" s="13"/>
      <c r="D621" s="247"/>
      <c r="E621" s="13"/>
      <c r="F621" s="13"/>
      <c r="G621" s="13"/>
      <c r="H621" s="13"/>
      <c r="I621" s="13"/>
      <c r="J621" s="13"/>
      <c r="K621" s="243"/>
      <c r="L621" s="243"/>
      <c r="M621" s="243"/>
      <c r="N621" s="243"/>
      <c r="O621" s="243"/>
      <c r="P621" s="243"/>
      <c r="Q621" s="243"/>
      <c r="R621" s="24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ht="15.75" customHeight="1" x14ac:dyDescent="0.25">
      <c r="A622" s="247"/>
      <c r="B622" s="13"/>
      <c r="C622" s="13"/>
      <c r="D622" s="247"/>
      <c r="E622" s="13"/>
      <c r="F622" s="13"/>
      <c r="G622" s="13"/>
      <c r="H622" s="13"/>
      <c r="I622" s="13"/>
      <c r="J622" s="13"/>
      <c r="K622" s="243"/>
      <c r="L622" s="243"/>
      <c r="M622" s="243"/>
      <c r="N622" s="243"/>
      <c r="O622" s="243"/>
      <c r="P622" s="243"/>
      <c r="Q622" s="243"/>
      <c r="R622" s="24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ht="15.75" customHeight="1" x14ac:dyDescent="0.25">
      <c r="A623" s="247"/>
      <c r="B623" s="13"/>
      <c r="C623" s="13"/>
      <c r="D623" s="247"/>
      <c r="E623" s="13"/>
      <c r="F623" s="13"/>
      <c r="G623" s="13"/>
      <c r="H623" s="13"/>
      <c r="I623" s="13"/>
      <c r="J623" s="13"/>
      <c r="K623" s="243"/>
      <c r="L623" s="243"/>
      <c r="M623" s="243"/>
      <c r="N623" s="243"/>
      <c r="O623" s="243"/>
      <c r="P623" s="243"/>
      <c r="Q623" s="243"/>
      <c r="R623" s="24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ht="15.75" customHeight="1" x14ac:dyDescent="0.25">
      <c r="A624" s="247"/>
      <c r="B624" s="13"/>
      <c r="C624" s="13"/>
      <c r="D624" s="247"/>
      <c r="E624" s="13"/>
      <c r="F624" s="13"/>
      <c r="G624" s="13"/>
      <c r="H624" s="13"/>
      <c r="I624" s="13"/>
      <c r="J624" s="13"/>
      <c r="K624" s="243"/>
      <c r="L624" s="243"/>
      <c r="M624" s="243"/>
      <c r="N624" s="243"/>
      <c r="O624" s="243"/>
      <c r="P624" s="243"/>
      <c r="Q624" s="243"/>
      <c r="R624" s="24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ht="15.75" customHeight="1" x14ac:dyDescent="0.25">
      <c r="A625" s="247"/>
      <c r="B625" s="13"/>
      <c r="C625" s="13"/>
      <c r="D625" s="247"/>
      <c r="E625" s="13"/>
      <c r="F625" s="13"/>
      <c r="G625" s="13"/>
      <c r="H625" s="13"/>
      <c r="I625" s="13"/>
      <c r="J625" s="13"/>
      <c r="K625" s="243"/>
      <c r="L625" s="243"/>
      <c r="M625" s="243"/>
      <c r="N625" s="243"/>
      <c r="O625" s="243"/>
      <c r="P625" s="243"/>
      <c r="Q625" s="243"/>
      <c r="R625" s="24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ht="15.75" customHeight="1" x14ac:dyDescent="0.25">
      <c r="A626" s="247"/>
      <c r="B626" s="13"/>
      <c r="C626" s="13"/>
      <c r="D626" s="247"/>
      <c r="E626" s="13"/>
      <c r="F626" s="13"/>
      <c r="G626" s="13"/>
      <c r="H626" s="13"/>
      <c r="I626" s="13"/>
      <c r="J626" s="13"/>
      <c r="K626" s="243"/>
      <c r="L626" s="243"/>
      <c r="M626" s="243"/>
      <c r="N626" s="243"/>
      <c r="O626" s="243"/>
      <c r="P626" s="243"/>
      <c r="Q626" s="243"/>
      <c r="R626" s="24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ht="15.75" customHeight="1" x14ac:dyDescent="0.25">
      <c r="A627" s="247"/>
      <c r="B627" s="13"/>
      <c r="C627" s="13"/>
      <c r="D627" s="247"/>
      <c r="E627" s="13"/>
      <c r="F627" s="13"/>
      <c r="G627" s="13"/>
      <c r="H627" s="13"/>
      <c r="I627" s="13"/>
      <c r="J627" s="13"/>
      <c r="K627" s="243"/>
      <c r="L627" s="243"/>
      <c r="M627" s="243"/>
      <c r="N627" s="243"/>
      <c r="O627" s="243"/>
      <c r="P627" s="243"/>
      <c r="Q627" s="243"/>
      <c r="R627" s="24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ht="15.75" customHeight="1" x14ac:dyDescent="0.25">
      <c r="A628" s="247"/>
      <c r="B628" s="13"/>
      <c r="C628" s="13"/>
      <c r="D628" s="247"/>
      <c r="E628" s="13"/>
      <c r="F628" s="13"/>
      <c r="G628" s="13"/>
      <c r="H628" s="13"/>
      <c r="I628" s="13"/>
      <c r="J628" s="13"/>
      <c r="K628" s="243"/>
      <c r="L628" s="243"/>
      <c r="M628" s="243"/>
      <c r="N628" s="243"/>
      <c r="O628" s="243"/>
      <c r="P628" s="243"/>
      <c r="Q628" s="243"/>
      <c r="R628" s="24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ht="15.75" customHeight="1" x14ac:dyDescent="0.25">
      <c r="A629" s="247"/>
      <c r="B629" s="13"/>
      <c r="C629" s="13"/>
      <c r="D629" s="247"/>
      <c r="E629" s="13"/>
      <c r="F629" s="13"/>
      <c r="G629" s="13"/>
      <c r="H629" s="13"/>
      <c r="I629" s="13"/>
      <c r="J629" s="13"/>
      <c r="K629" s="243"/>
      <c r="L629" s="243"/>
      <c r="M629" s="243"/>
      <c r="N629" s="243"/>
      <c r="O629" s="243"/>
      <c r="P629" s="243"/>
      <c r="Q629" s="243"/>
      <c r="R629" s="24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ht="15.75" customHeight="1" x14ac:dyDescent="0.25">
      <c r="A630" s="247"/>
      <c r="B630" s="13"/>
      <c r="C630" s="13"/>
      <c r="D630" s="247"/>
      <c r="E630" s="13"/>
      <c r="F630" s="13"/>
      <c r="G630" s="13"/>
      <c r="H630" s="13"/>
      <c r="I630" s="13"/>
      <c r="J630" s="13"/>
      <c r="K630" s="243"/>
      <c r="L630" s="243"/>
      <c r="M630" s="243"/>
      <c r="N630" s="243"/>
      <c r="O630" s="243"/>
      <c r="P630" s="243"/>
      <c r="Q630" s="243"/>
      <c r="R630" s="24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1:40" ht="15.75" customHeight="1" x14ac:dyDescent="0.25">
      <c r="A631" s="247"/>
      <c r="B631" s="13"/>
      <c r="C631" s="13"/>
      <c r="D631" s="247"/>
      <c r="E631" s="13"/>
      <c r="F631" s="13"/>
      <c r="G631" s="13"/>
      <c r="H631" s="13"/>
      <c r="I631" s="13"/>
      <c r="J631" s="13"/>
      <c r="K631" s="243"/>
      <c r="L631" s="243"/>
      <c r="M631" s="243"/>
      <c r="N631" s="243"/>
      <c r="O631" s="243"/>
      <c r="P631" s="243"/>
      <c r="Q631" s="243"/>
      <c r="R631" s="24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ht="15.75" customHeight="1" x14ac:dyDescent="0.25">
      <c r="A632" s="247"/>
      <c r="B632" s="13"/>
      <c r="C632" s="13"/>
      <c r="D632" s="247"/>
      <c r="E632" s="13"/>
      <c r="F632" s="13"/>
      <c r="G632" s="13"/>
      <c r="H632" s="13"/>
      <c r="I632" s="13"/>
      <c r="J632" s="13"/>
      <c r="K632" s="243"/>
      <c r="L632" s="243"/>
      <c r="M632" s="243"/>
      <c r="N632" s="243"/>
      <c r="O632" s="243"/>
      <c r="P632" s="243"/>
      <c r="Q632" s="243"/>
      <c r="R632" s="24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1:40" ht="15.75" customHeight="1" x14ac:dyDescent="0.25">
      <c r="A633" s="247"/>
      <c r="B633" s="13"/>
      <c r="C633" s="13"/>
      <c r="D633" s="247"/>
      <c r="E633" s="13"/>
      <c r="F633" s="13"/>
      <c r="G633" s="13"/>
      <c r="H633" s="13"/>
      <c r="I633" s="13"/>
      <c r="J633" s="13"/>
      <c r="K633" s="243"/>
      <c r="L633" s="243"/>
      <c r="M633" s="243"/>
      <c r="N633" s="243"/>
      <c r="O633" s="243"/>
      <c r="P633" s="243"/>
      <c r="Q633" s="243"/>
      <c r="R633" s="24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ht="15.75" customHeight="1" x14ac:dyDescent="0.25">
      <c r="A634" s="247"/>
      <c r="B634" s="13"/>
      <c r="C634" s="13"/>
      <c r="D634" s="247"/>
      <c r="E634" s="13"/>
      <c r="F634" s="13"/>
      <c r="G634" s="13"/>
      <c r="H634" s="13"/>
      <c r="I634" s="13"/>
      <c r="J634" s="13"/>
      <c r="K634" s="243"/>
      <c r="L634" s="243"/>
      <c r="M634" s="243"/>
      <c r="N634" s="243"/>
      <c r="O634" s="243"/>
      <c r="P634" s="243"/>
      <c r="Q634" s="243"/>
      <c r="R634" s="24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ht="15.75" customHeight="1" x14ac:dyDescent="0.25">
      <c r="A635" s="247"/>
      <c r="B635" s="13"/>
      <c r="C635" s="13"/>
      <c r="D635" s="247"/>
      <c r="E635" s="13"/>
      <c r="F635" s="13"/>
      <c r="G635" s="13"/>
      <c r="H635" s="13"/>
      <c r="I635" s="13"/>
      <c r="J635" s="13"/>
      <c r="K635" s="243"/>
      <c r="L635" s="243"/>
      <c r="M635" s="243"/>
      <c r="N635" s="243"/>
      <c r="O635" s="243"/>
      <c r="P635" s="243"/>
      <c r="Q635" s="243"/>
      <c r="R635" s="24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ht="15.75" customHeight="1" x14ac:dyDescent="0.25">
      <c r="A636" s="247"/>
      <c r="B636" s="13"/>
      <c r="C636" s="13"/>
      <c r="D636" s="247"/>
      <c r="E636" s="13"/>
      <c r="F636" s="13"/>
      <c r="G636" s="13"/>
      <c r="H636" s="13"/>
      <c r="I636" s="13"/>
      <c r="J636" s="13"/>
      <c r="K636" s="243"/>
      <c r="L636" s="243"/>
      <c r="M636" s="243"/>
      <c r="N636" s="243"/>
      <c r="O636" s="243"/>
      <c r="P636" s="243"/>
      <c r="Q636" s="243"/>
      <c r="R636" s="24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ht="15.75" customHeight="1" x14ac:dyDescent="0.25">
      <c r="A637" s="247"/>
      <c r="B637" s="13"/>
      <c r="C637" s="13"/>
      <c r="D637" s="247"/>
      <c r="E637" s="13"/>
      <c r="F637" s="13"/>
      <c r="G637" s="13"/>
      <c r="H637" s="13"/>
      <c r="I637" s="13"/>
      <c r="J637" s="13"/>
      <c r="K637" s="243"/>
      <c r="L637" s="243"/>
      <c r="M637" s="243"/>
      <c r="N637" s="243"/>
      <c r="O637" s="243"/>
      <c r="P637" s="243"/>
      <c r="Q637" s="243"/>
      <c r="R637" s="24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ht="15.75" customHeight="1" x14ac:dyDescent="0.25">
      <c r="A638" s="247"/>
      <c r="B638" s="13"/>
      <c r="C638" s="13"/>
      <c r="D638" s="247"/>
      <c r="E638" s="13"/>
      <c r="F638" s="13"/>
      <c r="G638" s="13"/>
      <c r="H638" s="13"/>
      <c r="I638" s="13"/>
      <c r="J638" s="13"/>
      <c r="K638" s="243"/>
      <c r="L638" s="243"/>
      <c r="M638" s="243"/>
      <c r="N638" s="243"/>
      <c r="O638" s="243"/>
      <c r="P638" s="243"/>
      <c r="Q638" s="243"/>
      <c r="R638" s="24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ht="15.75" customHeight="1" x14ac:dyDescent="0.25">
      <c r="A639" s="247"/>
      <c r="B639" s="13"/>
      <c r="C639" s="13"/>
      <c r="D639" s="247"/>
      <c r="E639" s="13"/>
      <c r="F639" s="13"/>
      <c r="G639" s="13"/>
      <c r="H639" s="13"/>
      <c r="I639" s="13"/>
      <c r="J639" s="13"/>
      <c r="K639" s="243"/>
      <c r="L639" s="243"/>
      <c r="M639" s="243"/>
      <c r="N639" s="243"/>
      <c r="O639" s="243"/>
      <c r="P639" s="243"/>
      <c r="Q639" s="243"/>
      <c r="R639" s="24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ht="15.75" customHeight="1" x14ac:dyDescent="0.25">
      <c r="A640" s="247"/>
      <c r="B640" s="13"/>
      <c r="C640" s="13"/>
      <c r="D640" s="247"/>
      <c r="E640" s="13"/>
      <c r="F640" s="13"/>
      <c r="G640" s="13"/>
      <c r="H640" s="13"/>
      <c r="I640" s="13"/>
      <c r="J640" s="13"/>
      <c r="K640" s="243"/>
      <c r="L640" s="243"/>
      <c r="M640" s="243"/>
      <c r="N640" s="243"/>
      <c r="O640" s="243"/>
      <c r="P640" s="243"/>
      <c r="Q640" s="243"/>
      <c r="R640" s="24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ht="15.75" customHeight="1" x14ac:dyDescent="0.25">
      <c r="A641" s="247"/>
      <c r="B641" s="13"/>
      <c r="C641" s="13"/>
      <c r="D641" s="247"/>
      <c r="E641" s="13"/>
      <c r="F641" s="13"/>
      <c r="G641" s="13"/>
      <c r="H641" s="13"/>
      <c r="I641" s="13"/>
      <c r="J641" s="13"/>
      <c r="K641" s="243"/>
      <c r="L641" s="243"/>
      <c r="M641" s="243"/>
      <c r="N641" s="243"/>
      <c r="O641" s="243"/>
      <c r="P641" s="243"/>
      <c r="Q641" s="243"/>
      <c r="R641" s="24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ht="15.75" customHeight="1" x14ac:dyDescent="0.25">
      <c r="A642" s="247"/>
      <c r="B642" s="13"/>
      <c r="C642" s="13"/>
      <c r="D642" s="247"/>
      <c r="E642" s="13"/>
      <c r="F642" s="13"/>
      <c r="G642" s="13"/>
      <c r="H642" s="13"/>
      <c r="I642" s="13"/>
      <c r="J642" s="13"/>
      <c r="K642" s="243"/>
      <c r="L642" s="243"/>
      <c r="M642" s="243"/>
      <c r="N642" s="243"/>
      <c r="O642" s="243"/>
      <c r="P642" s="243"/>
      <c r="Q642" s="243"/>
      <c r="R642" s="24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ht="15.75" customHeight="1" x14ac:dyDescent="0.25">
      <c r="A643" s="247"/>
      <c r="B643" s="13"/>
      <c r="C643" s="13"/>
      <c r="D643" s="247"/>
      <c r="E643" s="13"/>
      <c r="F643" s="13"/>
      <c r="G643" s="13"/>
      <c r="H643" s="13"/>
      <c r="I643" s="13"/>
      <c r="J643" s="13"/>
      <c r="K643" s="243"/>
      <c r="L643" s="243"/>
      <c r="M643" s="243"/>
      <c r="N643" s="243"/>
      <c r="O643" s="243"/>
      <c r="P643" s="243"/>
      <c r="Q643" s="243"/>
      <c r="R643" s="24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ht="15.75" customHeight="1" x14ac:dyDescent="0.25">
      <c r="A644" s="247"/>
      <c r="B644" s="13"/>
      <c r="C644" s="13"/>
      <c r="D644" s="247"/>
      <c r="E644" s="13"/>
      <c r="F644" s="13"/>
      <c r="G644" s="13"/>
      <c r="H644" s="13"/>
      <c r="I644" s="13"/>
      <c r="J644" s="13"/>
      <c r="K644" s="243"/>
      <c r="L644" s="243"/>
      <c r="M644" s="243"/>
      <c r="N644" s="243"/>
      <c r="O644" s="243"/>
      <c r="P644" s="243"/>
      <c r="Q644" s="243"/>
      <c r="R644" s="24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ht="15.75" customHeight="1" x14ac:dyDescent="0.25">
      <c r="A645" s="247"/>
      <c r="B645" s="13"/>
      <c r="C645" s="13"/>
      <c r="D645" s="247"/>
      <c r="E645" s="13"/>
      <c r="F645" s="13"/>
      <c r="G645" s="13"/>
      <c r="H645" s="13"/>
      <c r="I645" s="13"/>
      <c r="J645" s="13"/>
      <c r="K645" s="243"/>
      <c r="L645" s="243"/>
      <c r="M645" s="243"/>
      <c r="N645" s="243"/>
      <c r="O645" s="243"/>
      <c r="P645" s="243"/>
      <c r="Q645" s="243"/>
      <c r="R645" s="24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ht="15.75" customHeight="1" x14ac:dyDescent="0.25">
      <c r="A646" s="247"/>
      <c r="B646" s="13"/>
      <c r="C646" s="13"/>
      <c r="D646" s="247"/>
      <c r="E646" s="13"/>
      <c r="F646" s="13"/>
      <c r="G646" s="13"/>
      <c r="H646" s="13"/>
      <c r="I646" s="13"/>
      <c r="J646" s="13"/>
      <c r="K646" s="243"/>
      <c r="L646" s="243"/>
      <c r="M646" s="243"/>
      <c r="N646" s="243"/>
      <c r="O646" s="243"/>
      <c r="P646" s="243"/>
      <c r="Q646" s="243"/>
      <c r="R646" s="24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1:40" ht="15.75" customHeight="1" x14ac:dyDescent="0.25">
      <c r="A647" s="247"/>
      <c r="B647" s="13"/>
      <c r="C647" s="13"/>
      <c r="D647" s="247"/>
      <c r="E647" s="13"/>
      <c r="F647" s="13"/>
      <c r="G647" s="13"/>
      <c r="H647" s="13"/>
      <c r="I647" s="13"/>
      <c r="J647" s="13"/>
      <c r="K647" s="243"/>
      <c r="L647" s="243"/>
      <c r="M647" s="243"/>
      <c r="N647" s="243"/>
      <c r="O647" s="243"/>
      <c r="P647" s="243"/>
      <c r="Q647" s="243"/>
      <c r="R647" s="24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ht="15.75" customHeight="1" x14ac:dyDescent="0.25">
      <c r="A648" s="247"/>
      <c r="B648" s="13"/>
      <c r="C648" s="13"/>
      <c r="D648" s="247"/>
      <c r="E648" s="13"/>
      <c r="F648" s="13"/>
      <c r="G648" s="13"/>
      <c r="H648" s="13"/>
      <c r="I648" s="13"/>
      <c r="J648" s="13"/>
      <c r="K648" s="243"/>
      <c r="L648" s="243"/>
      <c r="M648" s="243"/>
      <c r="N648" s="243"/>
      <c r="O648" s="243"/>
      <c r="P648" s="243"/>
      <c r="Q648" s="243"/>
      <c r="R648" s="24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ht="15.75" customHeight="1" x14ac:dyDescent="0.25">
      <c r="A649" s="247"/>
      <c r="B649" s="13"/>
      <c r="C649" s="13"/>
      <c r="D649" s="247"/>
      <c r="E649" s="13"/>
      <c r="F649" s="13"/>
      <c r="G649" s="13"/>
      <c r="H649" s="13"/>
      <c r="I649" s="13"/>
      <c r="J649" s="13"/>
      <c r="K649" s="243"/>
      <c r="L649" s="243"/>
      <c r="M649" s="243"/>
      <c r="N649" s="243"/>
      <c r="O649" s="243"/>
      <c r="P649" s="243"/>
      <c r="Q649" s="243"/>
      <c r="R649" s="24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ht="15.75" customHeight="1" x14ac:dyDescent="0.25">
      <c r="A650" s="247"/>
      <c r="B650" s="13"/>
      <c r="C650" s="13"/>
      <c r="D650" s="247"/>
      <c r="E650" s="13"/>
      <c r="F650" s="13"/>
      <c r="G650" s="13"/>
      <c r="H650" s="13"/>
      <c r="I650" s="13"/>
      <c r="J650" s="13"/>
      <c r="K650" s="243"/>
      <c r="L650" s="243"/>
      <c r="M650" s="243"/>
      <c r="N650" s="243"/>
      <c r="O650" s="243"/>
      <c r="P650" s="243"/>
      <c r="Q650" s="243"/>
      <c r="R650" s="24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ht="15.75" customHeight="1" x14ac:dyDescent="0.25">
      <c r="A651" s="247"/>
      <c r="B651" s="13"/>
      <c r="C651" s="13"/>
      <c r="D651" s="247"/>
      <c r="E651" s="13"/>
      <c r="F651" s="13"/>
      <c r="G651" s="13"/>
      <c r="H651" s="13"/>
      <c r="I651" s="13"/>
      <c r="J651" s="13"/>
      <c r="K651" s="243"/>
      <c r="L651" s="243"/>
      <c r="M651" s="243"/>
      <c r="N651" s="243"/>
      <c r="O651" s="243"/>
      <c r="P651" s="243"/>
      <c r="Q651" s="243"/>
      <c r="R651" s="24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ht="15.75" customHeight="1" x14ac:dyDescent="0.25">
      <c r="A652" s="247"/>
      <c r="B652" s="13"/>
      <c r="C652" s="13"/>
      <c r="D652" s="247"/>
      <c r="E652" s="13"/>
      <c r="F652" s="13"/>
      <c r="G652" s="13"/>
      <c r="H652" s="13"/>
      <c r="I652" s="13"/>
      <c r="J652" s="13"/>
      <c r="K652" s="243"/>
      <c r="L652" s="243"/>
      <c r="M652" s="243"/>
      <c r="N652" s="243"/>
      <c r="O652" s="243"/>
      <c r="P652" s="243"/>
      <c r="Q652" s="243"/>
      <c r="R652" s="24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ht="15.75" customHeight="1" x14ac:dyDescent="0.25">
      <c r="A653" s="247"/>
      <c r="B653" s="13"/>
      <c r="C653" s="13"/>
      <c r="D653" s="247"/>
      <c r="E653" s="13"/>
      <c r="F653" s="13"/>
      <c r="G653" s="13"/>
      <c r="H653" s="13"/>
      <c r="I653" s="13"/>
      <c r="J653" s="13"/>
      <c r="K653" s="243"/>
      <c r="L653" s="243"/>
      <c r="M653" s="243"/>
      <c r="N653" s="243"/>
      <c r="O653" s="243"/>
      <c r="P653" s="243"/>
      <c r="Q653" s="243"/>
      <c r="R653" s="24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ht="15.75" customHeight="1" x14ac:dyDescent="0.25">
      <c r="A654" s="247"/>
      <c r="B654" s="13"/>
      <c r="C654" s="13"/>
      <c r="D654" s="247"/>
      <c r="E654" s="13"/>
      <c r="F654" s="13"/>
      <c r="G654" s="13"/>
      <c r="H654" s="13"/>
      <c r="I654" s="13"/>
      <c r="J654" s="13"/>
      <c r="K654" s="243"/>
      <c r="L654" s="243"/>
      <c r="M654" s="243"/>
      <c r="N654" s="243"/>
      <c r="O654" s="243"/>
      <c r="P654" s="243"/>
      <c r="Q654" s="243"/>
      <c r="R654" s="24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ht="15.75" customHeight="1" x14ac:dyDescent="0.25">
      <c r="A655" s="247"/>
      <c r="B655" s="13"/>
      <c r="C655" s="13"/>
      <c r="D655" s="247"/>
      <c r="E655" s="13"/>
      <c r="F655" s="13"/>
      <c r="G655" s="13"/>
      <c r="H655" s="13"/>
      <c r="I655" s="13"/>
      <c r="J655" s="13"/>
      <c r="K655" s="243"/>
      <c r="L655" s="243"/>
      <c r="M655" s="243"/>
      <c r="N655" s="243"/>
      <c r="O655" s="243"/>
      <c r="P655" s="243"/>
      <c r="Q655" s="243"/>
      <c r="R655" s="24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ht="15.75" customHeight="1" x14ac:dyDescent="0.25">
      <c r="A656" s="247"/>
      <c r="B656" s="13"/>
      <c r="C656" s="13"/>
      <c r="D656" s="247"/>
      <c r="E656" s="13"/>
      <c r="F656" s="13"/>
      <c r="G656" s="13"/>
      <c r="H656" s="13"/>
      <c r="I656" s="13"/>
      <c r="J656" s="13"/>
      <c r="K656" s="243"/>
      <c r="L656" s="243"/>
      <c r="M656" s="243"/>
      <c r="N656" s="243"/>
      <c r="O656" s="243"/>
      <c r="P656" s="243"/>
      <c r="Q656" s="243"/>
      <c r="R656" s="24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ht="15.75" customHeight="1" x14ac:dyDescent="0.25">
      <c r="A657" s="247"/>
      <c r="B657" s="13"/>
      <c r="C657" s="13"/>
      <c r="D657" s="247"/>
      <c r="E657" s="13"/>
      <c r="F657" s="13"/>
      <c r="G657" s="13"/>
      <c r="H657" s="13"/>
      <c r="I657" s="13"/>
      <c r="J657" s="13"/>
      <c r="K657" s="243"/>
      <c r="L657" s="243"/>
      <c r="M657" s="243"/>
      <c r="N657" s="243"/>
      <c r="O657" s="243"/>
      <c r="P657" s="243"/>
      <c r="Q657" s="243"/>
      <c r="R657" s="24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ht="15.75" customHeight="1" x14ac:dyDescent="0.25">
      <c r="A658" s="247"/>
      <c r="B658" s="13"/>
      <c r="C658" s="13"/>
      <c r="D658" s="247"/>
      <c r="E658" s="13"/>
      <c r="F658" s="13"/>
      <c r="G658" s="13"/>
      <c r="H658" s="13"/>
      <c r="I658" s="13"/>
      <c r="J658" s="13"/>
      <c r="K658" s="243"/>
      <c r="L658" s="243"/>
      <c r="M658" s="243"/>
      <c r="N658" s="243"/>
      <c r="O658" s="243"/>
      <c r="P658" s="243"/>
      <c r="Q658" s="243"/>
      <c r="R658" s="24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ht="15.75" customHeight="1" x14ac:dyDescent="0.25">
      <c r="A659" s="247"/>
      <c r="B659" s="13"/>
      <c r="C659" s="13"/>
      <c r="D659" s="247"/>
      <c r="E659" s="13"/>
      <c r="F659" s="13"/>
      <c r="G659" s="13"/>
      <c r="H659" s="13"/>
      <c r="I659" s="13"/>
      <c r="J659" s="13"/>
      <c r="K659" s="243"/>
      <c r="L659" s="243"/>
      <c r="M659" s="243"/>
      <c r="N659" s="243"/>
      <c r="O659" s="243"/>
      <c r="P659" s="243"/>
      <c r="Q659" s="243"/>
      <c r="R659" s="24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ht="15.75" customHeight="1" x14ac:dyDescent="0.25">
      <c r="A660" s="247"/>
      <c r="B660" s="13"/>
      <c r="C660" s="13"/>
      <c r="D660" s="247"/>
      <c r="E660" s="13"/>
      <c r="F660" s="13"/>
      <c r="G660" s="13"/>
      <c r="H660" s="13"/>
      <c r="I660" s="13"/>
      <c r="J660" s="13"/>
      <c r="K660" s="243"/>
      <c r="L660" s="243"/>
      <c r="M660" s="243"/>
      <c r="N660" s="243"/>
      <c r="O660" s="243"/>
      <c r="P660" s="243"/>
      <c r="Q660" s="243"/>
      <c r="R660" s="24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ht="15.75" customHeight="1" x14ac:dyDescent="0.25">
      <c r="A661" s="247"/>
      <c r="B661" s="13"/>
      <c r="C661" s="13"/>
      <c r="D661" s="247"/>
      <c r="E661" s="13"/>
      <c r="F661" s="13"/>
      <c r="G661" s="13"/>
      <c r="H661" s="13"/>
      <c r="I661" s="13"/>
      <c r="J661" s="13"/>
      <c r="K661" s="243"/>
      <c r="L661" s="243"/>
      <c r="M661" s="243"/>
      <c r="N661" s="243"/>
      <c r="O661" s="243"/>
      <c r="P661" s="243"/>
      <c r="Q661" s="243"/>
      <c r="R661" s="24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ht="15.75" customHeight="1" x14ac:dyDescent="0.25">
      <c r="A662" s="247"/>
      <c r="B662" s="13"/>
      <c r="C662" s="13"/>
      <c r="D662" s="247"/>
      <c r="E662" s="13"/>
      <c r="F662" s="13"/>
      <c r="G662" s="13"/>
      <c r="H662" s="13"/>
      <c r="I662" s="13"/>
      <c r="J662" s="13"/>
      <c r="K662" s="243"/>
      <c r="L662" s="243"/>
      <c r="M662" s="243"/>
      <c r="N662" s="243"/>
      <c r="O662" s="243"/>
      <c r="P662" s="243"/>
      <c r="Q662" s="243"/>
      <c r="R662" s="24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ht="15.75" customHeight="1" x14ac:dyDescent="0.25">
      <c r="A663" s="247"/>
      <c r="B663" s="13"/>
      <c r="C663" s="13"/>
      <c r="D663" s="247"/>
      <c r="E663" s="13"/>
      <c r="F663" s="13"/>
      <c r="G663" s="13"/>
      <c r="H663" s="13"/>
      <c r="I663" s="13"/>
      <c r="J663" s="13"/>
      <c r="K663" s="243"/>
      <c r="L663" s="243"/>
      <c r="M663" s="243"/>
      <c r="N663" s="243"/>
      <c r="O663" s="243"/>
      <c r="P663" s="243"/>
      <c r="Q663" s="243"/>
      <c r="R663" s="24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ht="15.75" customHeight="1" x14ac:dyDescent="0.25">
      <c r="A664" s="247"/>
      <c r="B664" s="13"/>
      <c r="C664" s="13"/>
      <c r="D664" s="247"/>
      <c r="E664" s="13"/>
      <c r="F664" s="13"/>
      <c r="G664" s="13"/>
      <c r="H664" s="13"/>
      <c r="I664" s="13"/>
      <c r="J664" s="13"/>
      <c r="K664" s="243"/>
      <c r="L664" s="243"/>
      <c r="M664" s="243"/>
      <c r="N664" s="243"/>
      <c r="O664" s="243"/>
      <c r="P664" s="243"/>
      <c r="Q664" s="243"/>
      <c r="R664" s="24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ht="15.75" customHeight="1" x14ac:dyDescent="0.25">
      <c r="A665" s="247"/>
      <c r="B665" s="13"/>
      <c r="C665" s="13"/>
      <c r="D665" s="247"/>
      <c r="E665" s="13"/>
      <c r="F665" s="13"/>
      <c r="G665" s="13"/>
      <c r="H665" s="13"/>
      <c r="I665" s="13"/>
      <c r="J665" s="13"/>
      <c r="K665" s="243"/>
      <c r="L665" s="243"/>
      <c r="M665" s="243"/>
      <c r="N665" s="243"/>
      <c r="O665" s="243"/>
      <c r="P665" s="243"/>
      <c r="Q665" s="243"/>
      <c r="R665" s="24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ht="15.75" customHeight="1" x14ac:dyDescent="0.25">
      <c r="A666" s="247"/>
      <c r="B666" s="13"/>
      <c r="C666" s="13"/>
      <c r="D666" s="247"/>
      <c r="E666" s="13"/>
      <c r="F666" s="13"/>
      <c r="G666" s="13"/>
      <c r="H666" s="13"/>
      <c r="I666" s="13"/>
      <c r="J666" s="13"/>
      <c r="K666" s="243"/>
      <c r="L666" s="243"/>
      <c r="M666" s="243"/>
      <c r="N666" s="243"/>
      <c r="O666" s="243"/>
      <c r="P666" s="243"/>
      <c r="Q666" s="243"/>
      <c r="R666" s="24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ht="15.75" customHeight="1" x14ac:dyDescent="0.25">
      <c r="A667" s="247"/>
      <c r="B667" s="13"/>
      <c r="C667" s="13"/>
      <c r="D667" s="247"/>
      <c r="E667" s="13"/>
      <c r="F667" s="13"/>
      <c r="G667" s="13"/>
      <c r="H667" s="13"/>
      <c r="I667" s="13"/>
      <c r="J667" s="13"/>
      <c r="K667" s="243"/>
      <c r="L667" s="243"/>
      <c r="M667" s="243"/>
      <c r="N667" s="243"/>
      <c r="O667" s="243"/>
      <c r="P667" s="243"/>
      <c r="Q667" s="243"/>
      <c r="R667" s="24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ht="15.75" customHeight="1" x14ac:dyDescent="0.25">
      <c r="A668" s="247"/>
      <c r="B668" s="13"/>
      <c r="C668" s="13"/>
      <c r="D668" s="247"/>
      <c r="E668" s="13"/>
      <c r="F668" s="13"/>
      <c r="G668" s="13"/>
      <c r="H668" s="13"/>
      <c r="I668" s="13"/>
      <c r="J668" s="13"/>
      <c r="K668" s="243"/>
      <c r="L668" s="243"/>
      <c r="M668" s="243"/>
      <c r="N668" s="243"/>
      <c r="O668" s="243"/>
      <c r="P668" s="243"/>
      <c r="Q668" s="243"/>
      <c r="R668" s="24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ht="15.75" customHeight="1" x14ac:dyDescent="0.25">
      <c r="A669" s="247"/>
      <c r="B669" s="13"/>
      <c r="C669" s="13"/>
      <c r="D669" s="247"/>
      <c r="E669" s="13"/>
      <c r="F669" s="13"/>
      <c r="G669" s="13"/>
      <c r="H669" s="13"/>
      <c r="I669" s="13"/>
      <c r="J669" s="13"/>
      <c r="K669" s="243"/>
      <c r="L669" s="243"/>
      <c r="M669" s="243"/>
      <c r="N669" s="243"/>
      <c r="O669" s="243"/>
      <c r="P669" s="243"/>
      <c r="Q669" s="243"/>
      <c r="R669" s="24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ht="15.75" customHeight="1" x14ac:dyDescent="0.25">
      <c r="A670" s="247"/>
      <c r="B670" s="13"/>
      <c r="C670" s="13"/>
      <c r="D670" s="247"/>
      <c r="E670" s="13"/>
      <c r="F670" s="13"/>
      <c r="G670" s="13"/>
      <c r="H670" s="13"/>
      <c r="I670" s="13"/>
      <c r="J670" s="13"/>
      <c r="K670" s="243"/>
      <c r="L670" s="243"/>
      <c r="M670" s="243"/>
      <c r="N670" s="243"/>
      <c r="O670" s="243"/>
      <c r="P670" s="243"/>
      <c r="Q670" s="243"/>
      <c r="R670" s="24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ht="15.75" customHeight="1" x14ac:dyDescent="0.25">
      <c r="A671" s="247"/>
      <c r="B671" s="13"/>
      <c r="C671" s="13"/>
      <c r="D671" s="247"/>
      <c r="E671" s="13"/>
      <c r="F671" s="13"/>
      <c r="G671" s="13"/>
      <c r="H671" s="13"/>
      <c r="I671" s="13"/>
      <c r="J671" s="13"/>
      <c r="K671" s="243"/>
      <c r="L671" s="243"/>
      <c r="M671" s="243"/>
      <c r="N671" s="243"/>
      <c r="O671" s="243"/>
      <c r="P671" s="243"/>
      <c r="Q671" s="243"/>
      <c r="R671" s="24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ht="15.75" customHeight="1" x14ac:dyDescent="0.25">
      <c r="A672" s="247"/>
      <c r="B672" s="13"/>
      <c r="C672" s="13"/>
      <c r="D672" s="247"/>
      <c r="E672" s="13"/>
      <c r="F672" s="13"/>
      <c r="G672" s="13"/>
      <c r="H672" s="13"/>
      <c r="I672" s="13"/>
      <c r="J672" s="13"/>
      <c r="K672" s="243"/>
      <c r="L672" s="243"/>
      <c r="M672" s="243"/>
      <c r="N672" s="243"/>
      <c r="O672" s="243"/>
      <c r="P672" s="243"/>
      <c r="Q672" s="243"/>
      <c r="R672" s="24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ht="15.75" customHeight="1" x14ac:dyDescent="0.25">
      <c r="A673" s="247"/>
      <c r="B673" s="13"/>
      <c r="C673" s="13"/>
      <c r="D673" s="247"/>
      <c r="E673" s="13"/>
      <c r="F673" s="13"/>
      <c r="G673" s="13"/>
      <c r="H673" s="13"/>
      <c r="I673" s="13"/>
      <c r="J673" s="13"/>
      <c r="K673" s="243"/>
      <c r="L673" s="243"/>
      <c r="M673" s="243"/>
      <c r="N673" s="243"/>
      <c r="O673" s="243"/>
      <c r="P673" s="243"/>
      <c r="Q673" s="243"/>
      <c r="R673" s="24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ht="15.75" customHeight="1" x14ac:dyDescent="0.25">
      <c r="A674" s="247"/>
      <c r="B674" s="13"/>
      <c r="C674" s="13"/>
      <c r="D674" s="247"/>
      <c r="E674" s="13"/>
      <c r="F674" s="13"/>
      <c r="G674" s="13"/>
      <c r="H674" s="13"/>
      <c r="I674" s="13"/>
      <c r="J674" s="13"/>
      <c r="K674" s="243"/>
      <c r="L674" s="243"/>
      <c r="M674" s="243"/>
      <c r="N674" s="243"/>
      <c r="O674" s="243"/>
      <c r="P674" s="243"/>
      <c r="Q674" s="243"/>
      <c r="R674" s="24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ht="15.75" customHeight="1" x14ac:dyDescent="0.25">
      <c r="A675" s="247"/>
      <c r="B675" s="13"/>
      <c r="C675" s="13"/>
      <c r="D675" s="247"/>
      <c r="E675" s="13"/>
      <c r="F675" s="13"/>
      <c r="G675" s="13"/>
      <c r="H675" s="13"/>
      <c r="I675" s="13"/>
      <c r="J675" s="13"/>
      <c r="K675" s="243"/>
      <c r="L675" s="243"/>
      <c r="M675" s="243"/>
      <c r="N675" s="243"/>
      <c r="O675" s="243"/>
      <c r="P675" s="243"/>
      <c r="Q675" s="243"/>
      <c r="R675" s="24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ht="15.75" customHeight="1" x14ac:dyDescent="0.25">
      <c r="A676" s="247"/>
      <c r="B676" s="13"/>
      <c r="C676" s="13"/>
      <c r="D676" s="247"/>
      <c r="E676" s="13"/>
      <c r="F676" s="13"/>
      <c r="G676" s="13"/>
      <c r="H676" s="13"/>
      <c r="I676" s="13"/>
      <c r="J676" s="13"/>
      <c r="K676" s="243"/>
      <c r="L676" s="243"/>
      <c r="M676" s="243"/>
      <c r="N676" s="243"/>
      <c r="O676" s="243"/>
      <c r="P676" s="243"/>
      <c r="Q676" s="243"/>
      <c r="R676" s="24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ht="15.75" customHeight="1" x14ac:dyDescent="0.25">
      <c r="A677" s="247"/>
      <c r="B677" s="13"/>
      <c r="C677" s="13"/>
      <c r="D677" s="247"/>
      <c r="E677" s="13"/>
      <c r="F677" s="13"/>
      <c r="G677" s="13"/>
      <c r="H677" s="13"/>
      <c r="I677" s="13"/>
      <c r="J677" s="13"/>
      <c r="K677" s="243"/>
      <c r="L677" s="243"/>
      <c r="M677" s="243"/>
      <c r="N677" s="243"/>
      <c r="O677" s="243"/>
      <c r="P677" s="243"/>
      <c r="Q677" s="243"/>
      <c r="R677" s="24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1:40" ht="15.75" customHeight="1" x14ac:dyDescent="0.25">
      <c r="A678" s="247"/>
      <c r="B678" s="13"/>
      <c r="C678" s="13"/>
      <c r="D678" s="247"/>
      <c r="E678" s="13"/>
      <c r="F678" s="13"/>
      <c r="G678" s="13"/>
      <c r="H678" s="13"/>
      <c r="I678" s="13"/>
      <c r="J678" s="13"/>
      <c r="K678" s="243"/>
      <c r="L678" s="243"/>
      <c r="M678" s="243"/>
      <c r="N678" s="243"/>
      <c r="O678" s="243"/>
      <c r="P678" s="243"/>
      <c r="Q678" s="243"/>
      <c r="R678" s="24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ht="15.75" customHeight="1" x14ac:dyDescent="0.25">
      <c r="A679" s="247"/>
      <c r="B679" s="13"/>
      <c r="C679" s="13"/>
      <c r="D679" s="247"/>
      <c r="E679" s="13"/>
      <c r="F679" s="13"/>
      <c r="G679" s="13"/>
      <c r="H679" s="13"/>
      <c r="I679" s="13"/>
      <c r="J679" s="13"/>
      <c r="K679" s="243"/>
      <c r="L679" s="243"/>
      <c r="M679" s="243"/>
      <c r="N679" s="243"/>
      <c r="O679" s="243"/>
      <c r="P679" s="243"/>
      <c r="Q679" s="243"/>
      <c r="R679" s="24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ht="15.75" customHeight="1" x14ac:dyDescent="0.25">
      <c r="A680" s="247"/>
      <c r="B680" s="13"/>
      <c r="C680" s="13"/>
      <c r="D680" s="247"/>
      <c r="E680" s="13"/>
      <c r="F680" s="13"/>
      <c r="G680" s="13"/>
      <c r="H680" s="13"/>
      <c r="I680" s="13"/>
      <c r="J680" s="13"/>
      <c r="K680" s="243"/>
      <c r="L680" s="243"/>
      <c r="M680" s="243"/>
      <c r="N680" s="243"/>
      <c r="O680" s="243"/>
      <c r="P680" s="243"/>
      <c r="Q680" s="243"/>
      <c r="R680" s="24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ht="15.75" customHeight="1" x14ac:dyDescent="0.25">
      <c r="A681" s="247"/>
      <c r="B681" s="13"/>
      <c r="C681" s="13"/>
      <c r="D681" s="247"/>
      <c r="E681" s="13"/>
      <c r="F681" s="13"/>
      <c r="G681" s="13"/>
      <c r="H681" s="13"/>
      <c r="I681" s="13"/>
      <c r="J681" s="13"/>
      <c r="K681" s="243"/>
      <c r="L681" s="243"/>
      <c r="M681" s="243"/>
      <c r="N681" s="243"/>
      <c r="O681" s="243"/>
      <c r="P681" s="243"/>
      <c r="Q681" s="243"/>
      <c r="R681" s="24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ht="15.75" customHeight="1" x14ac:dyDescent="0.25">
      <c r="A682" s="247"/>
      <c r="B682" s="13"/>
      <c r="C682" s="13"/>
      <c r="D682" s="247"/>
      <c r="E682" s="13"/>
      <c r="F682" s="13"/>
      <c r="G682" s="13"/>
      <c r="H682" s="13"/>
      <c r="I682" s="13"/>
      <c r="J682" s="13"/>
      <c r="K682" s="243"/>
      <c r="L682" s="243"/>
      <c r="M682" s="243"/>
      <c r="N682" s="243"/>
      <c r="O682" s="243"/>
      <c r="P682" s="243"/>
      <c r="Q682" s="243"/>
      <c r="R682" s="24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ht="15.75" customHeight="1" x14ac:dyDescent="0.25">
      <c r="A683" s="247"/>
      <c r="B683" s="13"/>
      <c r="C683" s="13"/>
      <c r="D683" s="247"/>
      <c r="E683" s="13"/>
      <c r="F683" s="13"/>
      <c r="G683" s="13"/>
      <c r="H683" s="13"/>
      <c r="I683" s="13"/>
      <c r="J683" s="13"/>
      <c r="K683" s="243"/>
      <c r="L683" s="243"/>
      <c r="M683" s="243"/>
      <c r="N683" s="243"/>
      <c r="O683" s="243"/>
      <c r="P683" s="243"/>
      <c r="Q683" s="243"/>
      <c r="R683" s="24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ht="15.75" customHeight="1" x14ac:dyDescent="0.25">
      <c r="A684" s="247"/>
      <c r="B684" s="13"/>
      <c r="C684" s="13"/>
      <c r="D684" s="247"/>
      <c r="E684" s="13"/>
      <c r="F684" s="13"/>
      <c r="G684" s="13"/>
      <c r="H684" s="13"/>
      <c r="I684" s="13"/>
      <c r="J684" s="13"/>
      <c r="K684" s="243"/>
      <c r="L684" s="243"/>
      <c r="M684" s="243"/>
      <c r="N684" s="243"/>
      <c r="O684" s="243"/>
      <c r="P684" s="243"/>
      <c r="Q684" s="243"/>
      <c r="R684" s="24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ht="15.75" customHeight="1" x14ac:dyDescent="0.25">
      <c r="A685" s="247"/>
      <c r="B685" s="13"/>
      <c r="C685" s="13"/>
      <c r="D685" s="247"/>
      <c r="E685" s="13"/>
      <c r="F685" s="13"/>
      <c r="G685" s="13"/>
      <c r="H685" s="13"/>
      <c r="I685" s="13"/>
      <c r="J685" s="13"/>
      <c r="K685" s="243"/>
      <c r="L685" s="243"/>
      <c r="M685" s="243"/>
      <c r="N685" s="243"/>
      <c r="O685" s="243"/>
      <c r="P685" s="243"/>
      <c r="Q685" s="243"/>
      <c r="R685" s="24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ht="15.75" customHeight="1" x14ac:dyDescent="0.25">
      <c r="A686" s="247"/>
      <c r="B686" s="13"/>
      <c r="C686" s="13"/>
      <c r="D686" s="247"/>
      <c r="E686" s="13"/>
      <c r="F686" s="13"/>
      <c r="G686" s="13"/>
      <c r="H686" s="13"/>
      <c r="I686" s="13"/>
      <c r="J686" s="13"/>
      <c r="K686" s="243"/>
      <c r="L686" s="243"/>
      <c r="M686" s="243"/>
      <c r="N686" s="243"/>
      <c r="O686" s="243"/>
      <c r="P686" s="243"/>
      <c r="Q686" s="243"/>
      <c r="R686" s="24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ht="15.75" customHeight="1" x14ac:dyDescent="0.25">
      <c r="A687" s="247"/>
      <c r="B687" s="13"/>
      <c r="C687" s="13"/>
      <c r="D687" s="247"/>
      <c r="E687" s="13"/>
      <c r="F687" s="13"/>
      <c r="G687" s="13"/>
      <c r="H687" s="13"/>
      <c r="I687" s="13"/>
      <c r="J687" s="13"/>
      <c r="K687" s="243"/>
      <c r="L687" s="243"/>
      <c r="M687" s="243"/>
      <c r="N687" s="243"/>
      <c r="O687" s="243"/>
      <c r="P687" s="243"/>
      <c r="Q687" s="243"/>
      <c r="R687" s="24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ht="15.75" customHeight="1" x14ac:dyDescent="0.25">
      <c r="A688" s="247"/>
      <c r="B688" s="13"/>
      <c r="C688" s="13"/>
      <c r="D688" s="247"/>
      <c r="E688" s="13"/>
      <c r="F688" s="13"/>
      <c r="G688" s="13"/>
      <c r="H688" s="13"/>
      <c r="I688" s="13"/>
      <c r="J688" s="13"/>
      <c r="K688" s="243"/>
      <c r="L688" s="243"/>
      <c r="M688" s="243"/>
      <c r="N688" s="243"/>
      <c r="O688" s="243"/>
      <c r="P688" s="243"/>
      <c r="Q688" s="243"/>
      <c r="R688" s="24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ht="15.75" customHeight="1" x14ac:dyDescent="0.25">
      <c r="A689" s="247"/>
      <c r="B689" s="13"/>
      <c r="C689" s="13"/>
      <c r="D689" s="247"/>
      <c r="E689" s="13"/>
      <c r="F689" s="13"/>
      <c r="G689" s="13"/>
      <c r="H689" s="13"/>
      <c r="I689" s="13"/>
      <c r="J689" s="13"/>
      <c r="K689" s="243"/>
      <c r="L689" s="243"/>
      <c r="M689" s="243"/>
      <c r="N689" s="243"/>
      <c r="O689" s="243"/>
      <c r="P689" s="243"/>
      <c r="Q689" s="243"/>
      <c r="R689" s="24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ht="15.75" customHeight="1" x14ac:dyDescent="0.25">
      <c r="A690" s="247"/>
      <c r="B690" s="13"/>
      <c r="C690" s="13"/>
      <c r="D690" s="247"/>
      <c r="E690" s="13"/>
      <c r="F690" s="13"/>
      <c r="G690" s="13"/>
      <c r="H690" s="13"/>
      <c r="I690" s="13"/>
      <c r="J690" s="13"/>
      <c r="K690" s="243"/>
      <c r="L690" s="243"/>
      <c r="M690" s="243"/>
      <c r="N690" s="243"/>
      <c r="O690" s="243"/>
      <c r="P690" s="243"/>
      <c r="Q690" s="243"/>
      <c r="R690" s="24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ht="15.75" customHeight="1" x14ac:dyDescent="0.25">
      <c r="A691" s="247"/>
      <c r="B691" s="13"/>
      <c r="C691" s="13"/>
      <c r="D691" s="247"/>
      <c r="E691" s="13"/>
      <c r="F691" s="13"/>
      <c r="G691" s="13"/>
      <c r="H691" s="13"/>
      <c r="I691" s="13"/>
      <c r="J691" s="13"/>
      <c r="K691" s="243"/>
      <c r="L691" s="243"/>
      <c r="M691" s="243"/>
      <c r="N691" s="243"/>
      <c r="O691" s="243"/>
      <c r="P691" s="243"/>
      <c r="Q691" s="243"/>
      <c r="R691" s="24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ht="15.75" customHeight="1" x14ac:dyDescent="0.25">
      <c r="A692" s="247"/>
      <c r="B692" s="13"/>
      <c r="C692" s="13"/>
      <c r="D692" s="247"/>
      <c r="E692" s="13"/>
      <c r="F692" s="13"/>
      <c r="G692" s="13"/>
      <c r="H692" s="13"/>
      <c r="I692" s="13"/>
      <c r="J692" s="13"/>
      <c r="K692" s="243"/>
      <c r="L692" s="243"/>
      <c r="M692" s="243"/>
      <c r="N692" s="243"/>
      <c r="O692" s="243"/>
      <c r="P692" s="243"/>
      <c r="Q692" s="243"/>
      <c r="R692" s="24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ht="15.75" customHeight="1" x14ac:dyDescent="0.25">
      <c r="A693" s="247"/>
      <c r="B693" s="13"/>
      <c r="C693" s="13"/>
      <c r="D693" s="247"/>
      <c r="E693" s="13"/>
      <c r="F693" s="13"/>
      <c r="G693" s="13"/>
      <c r="H693" s="13"/>
      <c r="I693" s="13"/>
      <c r="J693" s="13"/>
      <c r="K693" s="243"/>
      <c r="L693" s="243"/>
      <c r="M693" s="243"/>
      <c r="N693" s="243"/>
      <c r="O693" s="243"/>
      <c r="P693" s="243"/>
      <c r="Q693" s="243"/>
      <c r="R693" s="24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ht="15.75" customHeight="1" x14ac:dyDescent="0.25">
      <c r="A694" s="247"/>
      <c r="B694" s="13"/>
      <c r="C694" s="13"/>
      <c r="D694" s="247"/>
      <c r="E694" s="13"/>
      <c r="F694" s="13"/>
      <c r="G694" s="13"/>
      <c r="H694" s="13"/>
      <c r="I694" s="13"/>
      <c r="J694" s="13"/>
      <c r="K694" s="243"/>
      <c r="L694" s="243"/>
      <c r="M694" s="243"/>
      <c r="N694" s="243"/>
      <c r="O694" s="243"/>
      <c r="P694" s="243"/>
      <c r="Q694" s="243"/>
      <c r="R694" s="24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ht="15.75" customHeight="1" x14ac:dyDescent="0.25">
      <c r="A695" s="247"/>
      <c r="B695" s="13"/>
      <c r="C695" s="13"/>
      <c r="D695" s="247"/>
      <c r="E695" s="13"/>
      <c r="F695" s="13"/>
      <c r="G695" s="13"/>
      <c r="H695" s="13"/>
      <c r="I695" s="13"/>
      <c r="J695" s="13"/>
      <c r="K695" s="243"/>
      <c r="L695" s="243"/>
      <c r="M695" s="243"/>
      <c r="N695" s="243"/>
      <c r="O695" s="243"/>
      <c r="P695" s="243"/>
      <c r="Q695" s="243"/>
      <c r="R695" s="24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1:40" ht="15.75" customHeight="1" x14ac:dyDescent="0.25">
      <c r="A696" s="247"/>
      <c r="B696" s="13"/>
      <c r="C696" s="13"/>
      <c r="D696" s="247"/>
      <c r="E696" s="13"/>
      <c r="F696" s="13"/>
      <c r="G696" s="13"/>
      <c r="H696" s="13"/>
      <c r="I696" s="13"/>
      <c r="J696" s="13"/>
      <c r="K696" s="243"/>
      <c r="L696" s="243"/>
      <c r="M696" s="243"/>
      <c r="N696" s="243"/>
      <c r="O696" s="243"/>
      <c r="P696" s="243"/>
      <c r="Q696" s="243"/>
      <c r="R696" s="24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ht="15.75" customHeight="1" x14ac:dyDescent="0.25">
      <c r="A697" s="247"/>
      <c r="B697" s="13"/>
      <c r="C697" s="13"/>
      <c r="D697" s="247"/>
      <c r="E697" s="13"/>
      <c r="F697" s="13"/>
      <c r="G697" s="13"/>
      <c r="H697" s="13"/>
      <c r="I697" s="13"/>
      <c r="J697" s="13"/>
      <c r="K697" s="243"/>
      <c r="L697" s="243"/>
      <c r="M697" s="243"/>
      <c r="N697" s="243"/>
      <c r="O697" s="243"/>
      <c r="P697" s="243"/>
      <c r="Q697" s="243"/>
      <c r="R697" s="24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ht="15.75" customHeight="1" x14ac:dyDescent="0.25">
      <c r="A698" s="247"/>
      <c r="B698" s="13"/>
      <c r="C698" s="13"/>
      <c r="D698" s="247"/>
      <c r="E698" s="13"/>
      <c r="F698" s="13"/>
      <c r="G698" s="13"/>
      <c r="H698" s="13"/>
      <c r="I698" s="13"/>
      <c r="J698" s="13"/>
      <c r="K698" s="243"/>
      <c r="L698" s="243"/>
      <c r="M698" s="243"/>
      <c r="N698" s="243"/>
      <c r="O698" s="243"/>
      <c r="P698" s="243"/>
      <c r="Q698" s="243"/>
      <c r="R698" s="24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1:40" ht="15.75" customHeight="1" x14ac:dyDescent="0.25">
      <c r="A699" s="247"/>
      <c r="B699" s="13"/>
      <c r="C699" s="13"/>
      <c r="D699" s="247"/>
      <c r="E699" s="13"/>
      <c r="F699" s="13"/>
      <c r="G699" s="13"/>
      <c r="H699" s="13"/>
      <c r="I699" s="13"/>
      <c r="J699" s="13"/>
      <c r="K699" s="243"/>
      <c r="L699" s="243"/>
      <c r="M699" s="243"/>
      <c r="N699" s="243"/>
      <c r="O699" s="243"/>
      <c r="P699" s="243"/>
      <c r="Q699" s="243"/>
      <c r="R699" s="24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ht="15.75" customHeight="1" x14ac:dyDescent="0.25">
      <c r="A700" s="247"/>
      <c r="B700" s="13"/>
      <c r="C700" s="13"/>
      <c r="D700" s="247"/>
      <c r="E700" s="13"/>
      <c r="F700" s="13"/>
      <c r="G700" s="13"/>
      <c r="H700" s="13"/>
      <c r="I700" s="13"/>
      <c r="J700" s="13"/>
      <c r="K700" s="243"/>
      <c r="L700" s="243"/>
      <c r="M700" s="243"/>
      <c r="N700" s="243"/>
      <c r="O700" s="243"/>
      <c r="P700" s="243"/>
      <c r="Q700" s="243"/>
      <c r="R700" s="24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ht="15.75" customHeight="1" x14ac:dyDescent="0.25">
      <c r="A701" s="247"/>
      <c r="B701" s="13"/>
      <c r="C701" s="13"/>
      <c r="D701" s="247"/>
      <c r="E701" s="13"/>
      <c r="F701" s="13"/>
      <c r="G701" s="13"/>
      <c r="H701" s="13"/>
      <c r="I701" s="13"/>
      <c r="J701" s="13"/>
      <c r="K701" s="243"/>
      <c r="L701" s="243"/>
      <c r="M701" s="243"/>
      <c r="N701" s="243"/>
      <c r="O701" s="243"/>
      <c r="P701" s="243"/>
      <c r="Q701" s="243"/>
      <c r="R701" s="24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ht="15.75" customHeight="1" x14ac:dyDescent="0.25">
      <c r="A702" s="247"/>
      <c r="B702" s="13"/>
      <c r="C702" s="13"/>
      <c r="D702" s="247"/>
      <c r="E702" s="13"/>
      <c r="F702" s="13"/>
      <c r="G702" s="13"/>
      <c r="H702" s="13"/>
      <c r="I702" s="13"/>
      <c r="J702" s="13"/>
      <c r="K702" s="243"/>
      <c r="L702" s="243"/>
      <c r="M702" s="243"/>
      <c r="N702" s="243"/>
      <c r="O702" s="243"/>
      <c r="P702" s="243"/>
      <c r="Q702" s="243"/>
      <c r="R702" s="24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ht="15.75" customHeight="1" x14ac:dyDescent="0.25">
      <c r="A703" s="247"/>
      <c r="B703" s="13"/>
      <c r="C703" s="13"/>
      <c r="D703" s="247"/>
      <c r="E703" s="13"/>
      <c r="F703" s="13"/>
      <c r="G703" s="13"/>
      <c r="H703" s="13"/>
      <c r="I703" s="13"/>
      <c r="J703" s="13"/>
      <c r="K703" s="243"/>
      <c r="L703" s="243"/>
      <c r="M703" s="243"/>
      <c r="N703" s="243"/>
      <c r="O703" s="243"/>
      <c r="P703" s="243"/>
      <c r="Q703" s="243"/>
      <c r="R703" s="24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ht="15.75" customHeight="1" x14ac:dyDescent="0.25">
      <c r="A704" s="247"/>
      <c r="B704" s="13"/>
      <c r="C704" s="13"/>
      <c r="D704" s="247"/>
      <c r="E704" s="13"/>
      <c r="F704" s="13"/>
      <c r="G704" s="13"/>
      <c r="H704" s="13"/>
      <c r="I704" s="13"/>
      <c r="J704" s="13"/>
      <c r="K704" s="243"/>
      <c r="L704" s="243"/>
      <c r="M704" s="243"/>
      <c r="N704" s="243"/>
      <c r="O704" s="243"/>
      <c r="P704" s="243"/>
      <c r="Q704" s="243"/>
      <c r="R704" s="24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ht="15.75" customHeight="1" x14ac:dyDescent="0.25">
      <c r="A705" s="247"/>
      <c r="B705" s="13"/>
      <c r="C705" s="13"/>
      <c r="D705" s="247"/>
      <c r="E705" s="13"/>
      <c r="F705" s="13"/>
      <c r="G705" s="13"/>
      <c r="H705" s="13"/>
      <c r="I705" s="13"/>
      <c r="J705" s="13"/>
      <c r="K705" s="243"/>
      <c r="L705" s="243"/>
      <c r="M705" s="243"/>
      <c r="N705" s="243"/>
      <c r="O705" s="243"/>
      <c r="P705" s="243"/>
      <c r="Q705" s="243"/>
      <c r="R705" s="24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ht="15.75" customHeight="1" x14ac:dyDescent="0.25">
      <c r="A706" s="247"/>
      <c r="B706" s="13"/>
      <c r="C706" s="13"/>
      <c r="D706" s="247"/>
      <c r="E706" s="13"/>
      <c r="F706" s="13"/>
      <c r="G706" s="13"/>
      <c r="H706" s="13"/>
      <c r="I706" s="13"/>
      <c r="J706" s="13"/>
      <c r="K706" s="243"/>
      <c r="L706" s="243"/>
      <c r="M706" s="243"/>
      <c r="N706" s="243"/>
      <c r="O706" s="243"/>
      <c r="P706" s="243"/>
      <c r="Q706" s="243"/>
      <c r="R706" s="24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ht="15.75" customHeight="1" x14ac:dyDescent="0.25">
      <c r="A707" s="247"/>
      <c r="B707" s="13"/>
      <c r="C707" s="13"/>
      <c r="D707" s="247"/>
      <c r="E707" s="13"/>
      <c r="F707" s="13"/>
      <c r="G707" s="13"/>
      <c r="H707" s="13"/>
      <c r="I707" s="13"/>
      <c r="J707" s="13"/>
      <c r="K707" s="243"/>
      <c r="L707" s="243"/>
      <c r="M707" s="243"/>
      <c r="N707" s="243"/>
      <c r="O707" s="243"/>
      <c r="P707" s="243"/>
      <c r="Q707" s="243"/>
      <c r="R707" s="24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1:40" ht="15.75" customHeight="1" x14ac:dyDescent="0.25">
      <c r="A708" s="247"/>
      <c r="B708" s="13"/>
      <c r="C708" s="13"/>
      <c r="D708" s="247"/>
      <c r="E708" s="13"/>
      <c r="F708" s="13"/>
      <c r="G708" s="13"/>
      <c r="H708" s="13"/>
      <c r="I708" s="13"/>
      <c r="J708" s="13"/>
      <c r="K708" s="243"/>
      <c r="L708" s="243"/>
      <c r="M708" s="243"/>
      <c r="N708" s="243"/>
      <c r="O708" s="243"/>
      <c r="P708" s="243"/>
      <c r="Q708" s="243"/>
      <c r="R708" s="24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ht="15.75" customHeight="1" x14ac:dyDescent="0.25">
      <c r="A709" s="247"/>
      <c r="B709" s="13"/>
      <c r="C709" s="13"/>
      <c r="D709" s="247"/>
      <c r="E709" s="13"/>
      <c r="F709" s="13"/>
      <c r="G709" s="13"/>
      <c r="H709" s="13"/>
      <c r="I709" s="13"/>
      <c r="J709" s="13"/>
      <c r="K709" s="243"/>
      <c r="L709" s="243"/>
      <c r="M709" s="243"/>
      <c r="N709" s="243"/>
      <c r="O709" s="243"/>
      <c r="P709" s="243"/>
      <c r="Q709" s="243"/>
      <c r="R709" s="24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ht="15.75" customHeight="1" x14ac:dyDescent="0.25">
      <c r="A710" s="247"/>
      <c r="B710" s="13"/>
      <c r="C710" s="13"/>
      <c r="D710" s="247"/>
      <c r="E710" s="13"/>
      <c r="F710" s="13"/>
      <c r="G710" s="13"/>
      <c r="H710" s="13"/>
      <c r="I710" s="13"/>
      <c r="J710" s="13"/>
      <c r="K710" s="243"/>
      <c r="L710" s="243"/>
      <c r="M710" s="243"/>
      <c r="N710" s="243"/>
      <c r="O710" s="243"/>
      <c r="P710" s="243"/>
      <c r="Q710" s="243"/>
      <c r="R710" s="24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1:40" ht="15.75" customHeight="1" x14ac:dyDescent="0.25">
      <c r="A711" s="247"/>
      <c r="B711" s="13"/>
      <c r="C711" s="13"/>
      <c r="D711" s="247"/>
      <c r="E711" s="13"/>
      <c r="F711" s="13"/>
      <c r="G711" s="13"/>
      <c r="H711" s="13"/>
      <c r="I711" s="13"/>
      <c r="J711" s="13"/>
      <c r="K711" s="243"/>
      <c r="L711" s="243"/>
      <c r="M711" s="243"/>
      <c r="N711" s="243"/>
      <c r="O711" s="243"/>
      <c r="P711" s="243"/>
      <c r="Q711" s="243"/>
      <c r="R711" s="24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ht="15.75" customHeight="1" x14ac:dyDescent="0.25">
      <c r="A712" s="247"/>
      <c r="B712" s="13"/>
      <c r="C712" s="13"/>
      <c r="D712" s="247"/>
      <c r="E712" s="13"/>
      <c r="F712" s="13"/>
      <c r="G712" s="13"/>
      <c r="H712" s="13"/>
      <c r="I712" s="13"/>
      <c r="J712" s="13"/>
      <c r="K712" s="243"/>
      <c r="L712" s="243"/>
      <c r="M712" s="243"/>
      <c r="N712" s="243"/>
      <c r="O712" s="243"/>
      <c r="P712" s="243"/>
      <c r="Q712" s="243"/>
      <c r="R712" s="24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ht="15.75" customHeight="1" x14ac:dyDescent="0.25">
      <c r="A713" s="247"/>
      <c r="B713" s="13"/>
      <c r="C713" s="13"/>
      <c r="D713" s="247"/>
      <c r="E713" s="13"/>
      <c r="F713" s="13"/>
      <c r="G713" s="13"/>
      <c r="H713" s="13"/>
      <c r="I713" s="13"/>
      <c r="J713" s="13"/>
      <c r="K713" s="243"/>
      <c r="L713" s="243"/>
      <c r="M713" s="243"/>
      <c r="N713" s="243"/>
      <c r="O713" s="243"/>
      <c r="P713" s="243"/>
      <c r="Q713" s="243"/>
      <c r="R713" s="24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ht="15.75" customHeight="1" x14ac:dyDescent="0.25">
      <c r="A714" s="247"/>
      <c r="B714" s="13"/>
      <c r="C714" s="13"/>
      <c r="D714" s="247"/>
      <c r="E714" s="13"/>
      <c r="F714" s="13"/>
      <c r="G714" s="13"/>
      <c r="H714" s="13"/>
      <c r="I714" s="13"/>
      <c r="J714" s="13"/>
      <c r="K714" s="243"/>
      <c r="L714" s="243"/>
      <c r="M714" s="243"/>
      <c r="N714" s="243"/>
      <c r="O714" s="243"/>
      <c r="P714" s="243"/>
      <c r="Q714" s="243"/>
      <c r="R714" s="24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ht="15.75" customHeight="1" x14ac:dyDescent="0.25">
      <c r="A715" s="247"/>
      <c r="B715" s="13"/>
      <c r="C715" s="13"/>
      <c r="D715" s="247"/>
      <c r="E715" s="13"/>
      <c r="F715" s="13"/>
      <c r="G715" s="13"/>
      <c r="H715" s="13"/>
      <c r="I715" s="13"/>
      <c r="J715" s="13"/>
      <c r="K715" s="243"/>
      <c r="L715" s="243"/>
      <c r="M715" s="243"/>
      <c r="N715" s="243"/>
      <c r="O715" s="243"/>
      <c r="P715" s="243"/>
      <c r="Q715" s="243"/>
      <c r="R715" s="24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ht="15.75" customHeight="1" x14ac:dyDescent="0.25">
      <c r="A716" s="247"/>
      <c r="B716" s="13"/>
      <c r="C716" s="13"/>
      <c r="D716" s="247"/>
      <c r="E716" s="13"/>
      <c r="F716" s="13"/>
      <c r="G716" s="13"/>
      <c r="H716" s="13"/>
      <c r="I716" s="13"/>
      <c r="J716" s="13"/>
      <c r="K716" s="243"/>
      <c r="L716" s="243"/>
      <c r="M716" s="243"/>
      <c r="N716" s="243"/>
      <c r="O716" s="243"/>
      <c r="P716" s="243"/>
      <c r="Q716" s="243"/>
      <c r="R716" s="24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ht="15.75" customHeight="1" x14ac:dyDescent="0.25">
      <c r="A717" s="247"/>
      <c r="B717" s="13"/>
      <c r="C717" s="13"/>
      <c r="D717" s="247"/>
      <c r="E717" s="13"/>
      <c r="F717" s="13"/>
      <c r="G717" s="13"/>
      <c r="H717" s="13"/>
      <c r="I717" s="13"/>
      <c r="J717" s="13"/>
      <c r="K717" s="243"/>
      <c r="L717" s="243"/>
      <c r="M717" s="243"/>
      <c r="N717" s="243"/>
      <c r="O717" s="243"/>
      <c r="P717" s="243"/>
      <c r="Q717" s="243"/>
      <c r="R717" s="24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ht="15.75" customHeight="1" x14ac:dyDescent="0.25">
      <c r="A718" s="247"/>
      <c r="B718" s="13"/>
      <c r="C718" s="13"/>
      <c r="D718" s="247"/>
      <c r="E718" s="13"/>
      <c r="F718" s="13"/>
      <c r="G718" s="13"/>
      <c r="H718" s="13"/>
      <c r="I718" s="13"/>
      <c r="J718" s="13"/>
      <c r="K718" s="243"/>
      <c r="L718" s="243"/>
      <c r="M718" s="243"/>
      <c r="N718" s="243"/>
      <c r="O718" s="243"/>
      <c r="P718" s="243"/>
      <c r="Q718" s="243"/>
      <c r="R718" s="24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ht="15.75" customHeight="1" x14ac:dyDescent="0.25">
      <c r="A719" s="247"/>
      <c r="B719" s="13"/>
      <c r="C719" s="13"/>
      <c r="D719" s="247"/>
      <c r="E719" s="13"/>
      <c r="F719" s="13"/>
      <c r="G719" s="13"/>
      <c r="H719" s="13"/>
      <c r="I719" s="13"/>
      <c r="J719" s="13"/>
      <c r="K719" s="243"/>
      <c r="L719" s="243"/>
      <c r="M719" s="243"/>
      <c r="N719" s="243"/>
      <c r="O719" s="243"/>
      <c r="P719" s="243"/>
      <c r="Q719" s="243"/>
      <c r="R719" s="24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ht="15.75" customHeight="1" x14ac:dyDescent="0.25">
      <c r="A720" s="247"/>
      <c r="B720" s="13"/>
      <c r="C720" s="13"/>
      <c r="D720" s="247"/>
      <c r="E720" s="13"/>
      <c r="F720" s="13"/>
      <c r="G720" s="13"/>
      <c r="H720" s="13"/>
      <c r="I720" s="13"/>
      <c r="J720" s="13"/>
      <c r="K720" s="243"/>
      <c r="L720" s="243"/>
      <c r="M720" s="243"/>
      <c r="N720" s="243"/>
      <c r="O720" s="243"/>
      <c r="P720" s="243"/>
      <c r="Q720" s="243"/>
      <c r="R720" s="24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ht="15.75" customHeight="1" x14ac:dyDescent="0.25">
      <c r="A721" s="247"/>
      <c r="B721" s="13"/>
      <c r="C721" s="13"/>
      <c r="D721" s="247"/>
      <c r="E721" s="13"/>
      <c r="F721" s="13"/>
      <c r="G721" s="13"/>
      <c r="H721" s="13"/>
      <c r="I721" s="13"/>
      <c r="J721" s="13"/>
      <c r="K721" s="243"/>
      <c r="L721" s="243"/>
      <c r="M721" s="243"/>
      <c r="N721" s="243"/>
      <c r="O721" s="243"/>
      <c r="P721" s="243"/>
      <c r="Q721" s="243"/>
      <c r="R721" s="24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ht="15.75" customHeight="1" x14ac:dyDescent="0.25">
      <c r="A722" s="247"/>
      <c r="B722" s="13"/>
      <c r="C722" s="13"/>
      <c r="D722" s="247"/>
      <c r="E722" s="13"/>
      <c r="F722" s="13"/>
      <c r="G722" s="13"/>
      <c r="H722" s="13"/>
      <c r="I722" s="13"/>
      <c r="J722" s="13"/>
      <c r="K722" s="243"/>
      <c r="L722" s="243"/>
      <c r="M722" s="243"/>
      <c r="N722" s="243"/>
      <c r="O722" s="243"/>
      <c r="P722" s="243"/>
      <c r="Q722" s="243"/>
      <c r="R722" s="24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ht="15.75" customHeight="1" x14ac:dyDescent="0.25">
      <c r="A723" s="247"/>
      <c r="B723" s="13"/>
      <c r="C723" s="13"/>
      <c r="D723" s="247"/>
      <c r="E723" s="13"/>
      <c r="F723" s="13"/>
      <c r="G723" s="13"/>
      <c r="H723" s="13"/>
      <c r="I723" s="13"/>
      <c r="J723" s="13"/>
      <c r="K723" s="243"/>
      <c r="L723" s="243"/>
      <c r="M723" s="243"/>
      <c r="N723" s="243"/>
      <c r="O723" s="243"/>
      <c r="P723" s="243"/>
      <c r="Q723" s="243"/>
      <c r="R723" s="24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ht="15.75" customHeight="1" x14ac:dyDescent="0.25">
      <c r="A724" s="247"/>
      <c r="B724" s="13"/>
      <c r="C724" s="13"/>
      <c r="D724" s="247"/>
      <c r="E724" s="13"/>
      <c r="F724" s="13"/>
      <c r="G724" s="13"/>
      <c r="H724" s="13"/>
      <c r="I724" s="13"/>
      <c r="J724" s="13"/>
      <c r="K724" s="243"/>
      <c r="L724" s="243"/>
      <c r="M724" s="243"/>
      <c r="N724" s="243"/>
      <c r="O724" s="243"/>
      <c r="P724" s="243"/>
      <c r="Q724" s="243"/>
      <c r="R724" s="24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ht="15.75" customHeight="1" x14ac:dyDescent="0.25">
      <c r="A725" s="247"/>
      <c r="B725" s="13"/>
      <c r="C725" s="13"/>
      <c r="D725" s="247"/>
      <c r="E725" s="13"/>
      <c r="F725" s="13"/>
      <c r="G725" s="13"/>
      <c r="H725" s="13"/>
      <c r="I725" s="13"/>
      <c r="J725" s="13"/>
      <c r="K725" s="243"/>
      <c r="L725" s="243"/>
      <c r="M725" s="243"/>
      <c r="N725" s="243"/>
      <c r="O725" s="243"/>
      <c r="P725" s="243"/>
      <c r="Q725" s="243"/>
      <c r="R725" s="24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ht="15.75" customHeight="1" x14ac:dyDescent="0.25">
      <c r="A726" s="247"/>
      <c r="B726" s="13"/>
      <c r="C726" s="13"/>
      <c r="D726" s="247"/>
      <c r="E726" s="13"/>
      <c r="F726" s="13"/>
      <c r="G726" s="13"/>
      <c r="H726" s="13"/>
      <c r="I726" s="13"/>
      <c r="J726" s="13"/>
      <c r="K726" s="243"/>
      <c r="L726" s="243"/>
      <c r="M726" s="243"/>
      <c r="N726" s="243"/>
      <c r="O726" s="243"/>
      <c r="P726" s="243"/>
      <c r="Q726" s="243"/>
      <c r="R726" s="24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ht="15.75" customHeight="1" x14ac:dyDescent="0.25">
      <c r="A727" s="247"/>
      <c r="B727" s="13"/>
      <c r="C727" s="13"/>
      <c r="D727" s="247"/>
      <c r="E727" s="13"/>
      <c r="F727" s="13"/>
      <c r="G727" s="13"/>
      <c r="H727" s="13"/>
      <c r="I727" s="13"/>
      <c r="J727" s="13"/>
      <c r="K727" s="243"/>
      <c r="L727" s="243"/>
      <c r="M727" s="243"/>
      <c r="N727" s="243"/>
      <c r="O727" s="243"/>
      <c r="P727" s="243"/>
      <c r="Q727" s="243"/>
      <c r="R727" s="24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ht="15.75" customHeight="1" x14ac:dyDescent="0.25">
      <c r="A728" s="247"/>
      <c r="B728" s="13"/>
      <c r="C728" s="13"/>
      <c r="D728" s="247"/>
      <c r="E728" s="13"/>
      <c r="F728" s="13"/>
      <c r="G728" s="13"/>
      <c r="H728" s="13"/>
      <c r="I728" s="13"/>
      <c r="J728" s="13"/>
      <c r="K728" s="243"/>
      <c r="L728" s="243"/>
      <c r="M728" s="243"/>
      <c r="N728" s="243"/>
      <c r="O728" s="243"/>
      <c r="P728" s="243"/>
      <c r="Q728" s="243"/>
      <c r="R728" s="24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ht="15.75" customHeight="1" x14ac:dyDescent="0.25">
      <c r="A729" s="247"/>
      <c r="B729" s="13"/>
      <c r="C729" s="13"/>
      <c r="D729" s="247"/>
      <c r="E729" s="13"/>
      <c r="F729" s="13"/>
      <c r="G729" s="13"/>
      <c r="H729" s="13"/>
      <c r="I729" s="13"/>
      <c r="J729" s="13"/>
      <c r="K729" s="243"/>
      <c r="L729" s="243"/>
      <c r="M729" s="243"/>
      <c r="N729" s="243"/>
      <c r="O729" s="243"/>
      <c r="P729" s="243"/>
      <c r="Q729" s="243"/>
      <c r="R729" s="24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ht="15.75" customHeight="1" x14ac:dyDescent="0.25">
      <c r="A730" s="247"/>
      <c r="B730" s="13"/>
      <c r="C730" s="13"/>
      <c r="D730" s="247"/>
      <c r="E730" s="13"/>
      <c r="F730" s="13"/>
      <c r="G730" s="13"/>
      <c r="H730" s="13"/>
      <c r="I730" s="13"/>
      <c r="J730" s="13"/>
      <c r="K730" s="243"/>
      <c r="L730" s="243"/>
      <c r="M730" s="243"/>
      <c r="N730" s="243"/>
      <c r="O730" s="243"/>
      <c r="P730" s="243"/>
      <c r="Q730" s="243"/>
      <c r="R730" s="24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ht="15.75" customHeight="1" x14ac:dyDescent="0.25">
      <c r="A731" s="247"/>
      <c r="B731" s="13"/>
      <c r="C731" s="13"/>
      <c r="D731" s="247"/>
      <c r="E731" s="13"/>
      <c r="F731" s="13"/>
      <c r="G731" s="13"/>
      <c r="H731" s="13"/>
      <c r="I731" s="13"/>
      <c r="J731" s="13"/>
      <c r="K731" s="243"/>
      <c r="L731" s="243"/>
      <c r="M731" s="243"/>
      <c r="N731" s="243"/>
      <c r="O731" s="243"/>
      <c r="P731" s="243"/>
      <c r="Q731" s="243"/>
      <c r="R731" s="24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ht="15.75" customHeight="1" x14ac:dyDescent="0.25">
      <c r="A732" s="247"/>
      <c r="B732" s="13"/>
      <c r="C732" s="13"/>
      <c r="D732" s="247"/>
      <c r="E732" s="13"/>
      <c r="F732" s="13"/>
      <c r="G732" s="13"/>
      <c r="H732" s="13"/>
      <c r="I732" s="13"/>
      <c r="J732" s="13"/>
      <c r="K732" s="243"/>
      <c r="L732" s="243"/>
      <c r="M732" s="243"/>
      <c r="N732" s="243"/>
      <c r="O732" s="243"/>
      <c r="P732" s="243"/>
      <c r="Q732" s="243"/>
      <c r="R732" s="24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ht="15.75" customHeight="1" x14ac:dyDescent="0.25">
      <c r="A733" s="247"/>
      <c r="B733" s="13"/>
      <c r="C733" s="13"/>
      <c r="D733" s="247"/>
      <c r="E733" s="13"/>
      <c r="F733" s="13"/>
      <c r="G733" s="13"/>
      <c r="H733" s="13"/>
      <c r="I733" s="13"/>
      <c r="J733" s="13"/>
      <c r="K733" s="243"/>
      <c r="L733" s="243"/>
      <c r="M733" s="243"/>
      <c r="N733" s="243"/>
      <c r="O733" s="243"/>
      <c r="P733" s="243"/>
      <c r="Q733" s="243"/>
      <c r="R733" s="24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ht="15.75" customHeight="1" x14ac:dyDescent="0.25">
      <c r="A734" s="247"/>
      <c r="B734" s="13"/>
      <c r="C734" s="13"/>
      <c r="D734" s="247"/>
      <c r="E734" s="13"/>
      <c r="F734" s="13"/>
      <c r="G734" s="13"/>
      <c r="H734" s="13"/>
      <c r="I734" s="13"/>
      <c r="J734" s="13"/>
      <c r="K734" s="243"/>
      <c r="L734" s="243"/>
      <c r="M734" s="243"/>
      <c r="N734" s="243"/>
      <c r="O734" s="243"/>
      <c r="P734" s="243"/>
      <c r="Q734" s="243"/>
      <c r="R734" s="24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ht="15.75" customHeight="1" x14ac:dyDescent="0.25">
      <c r="A735" s="247"/>
      <c r="B735" s="13"/>
      <c r="C735" s="13"/>
      <c r="D735" s="247"/>
      <c r="E735" s="13"/>
      <c r="F735" s="13"/>
      <c r="G735" s="13"/>
      <c r="H735" s="13"/>
      <c r="I735" s="13"/>
      <c r="J735" s="13"/>
      <c r="K735" s="243"/>
      <c r="L735" s="243"/>
      <c r="M735" s="243"/>
      <c r="N735" s="243"/>
      <c r="O735" s="243"/>
      <c r="P735" s="243"/>
      <c r="Q735" s="243"/>
      <c r="R735" s="24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ht="15.75" customHeight="1" x14ac:dyDescent="0.25">
      <c r="A736" s="247"/>
      <c r="B736" s="13"/>
      <c r="C736" s="13"/>
      <c r="D736" s="247"/>
      <c r="E736" s="13"/>
      <c r="F736" s="13"/>
      <c r="G736" s="13"/>
      <c r="H736" s="13"/>
      <c r="I736" s="13"/>
      <c r="J736" s="13"/>
      <c r="K736" s="243"/>
      <c r="L736" s="243"/>
      <c r="M736" s="243"/>
      <c r="N736" s="243"/>
      <c r="O736" s="243"/>
      <c r="P736" s="243"/>
      <c r="Q736" s="243"/>
      <c r="R736" s="24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ht="15.75" customHeight="1" x14ac:dyDescent="0.25">
      <c r="A737" s="247"/>
      <c r="B737" s="13"/>
      <c r="C737" s="13"/>
      <c r="D737" s="247"/>
      <c r="E737" s="13"/>
      <c r="F737" s="13"/>
      <c r="G737" s="13"/>
      <c r="H737" s="13"/>
      <c r="I737" s="13"/>
      <c r="J737" s="13"/>
      <c r="K737" s="243"/>
      <c r="L737" s="243"/>
      <c r="M737" s="243"/>
      <c r="N737" s="243"/>
      <c r="O737" s="243"/>
      <c r="P737" s="243"/>
      <c r="Q737" s="243"/>
      <c r="R737" s="24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ht="15.75" customHeight="1" x14ac:dyDescent="0.25">
      <c r="A738" s="247"/>
      <c r="B738" s="13"/>
      <c r="C738" s="13"/>
      <c r="D738" s="247"/>
      <c r="E738" s="13"/>
      <c r="F738" s="13"/>
      <c r="G738" s="13"/>
      <c r="H738" s="13"/>
      <c r="I738" s="13"/>
      <c r="J738" s="13"/>
      <c r="K738" s="243"/>
      <c r="L738" s="243"/>
      <c r="M738" s="243"/>
      <c r="N738" s="243"/>
      <c r="O738" s="243"/>
      <c r="P738" s="243"/>
      <c r="Q738" s="243"/>
      <c r="R738" s="24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ht="15.75" customHeight="1" x14ac:dyDescent="0.25">
      <c r="A739" s="247"/>
      <c r="B739" s="13"/>
      <c r="C739" s="13"/>
      <c r="D739" s="247"/>
      <c r="E739" s="13"/>
      <c r="F739" s="13"/>
      <c r="G739" s="13"/>
      <c r="H739" s="13"/>
      <c r="I739" s="13"/>
      <c r="J739" s="13"/>
      <c r="K739" s="243"/>
      <c r="L739" s="243"/>
      <c r="M739" s="243"/>
      <c r="N739" s="243"/>
      <c r="O739" s="243"/>
      <c r="P739" s="243"/>
      <c r="Q739" s="243"/>
      <c r="R739" s="24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ht="15.75" customHeight="1" x14ac:dyDescent="0.25">
      <c r="A740" s="247"/>
      <c r="B740" s="13"/>
      <c r="C740" s="13"/>
      <c r="D740" s="247"/>
      <c r="E740" s="13"/>
      <c r="F740" s="13"/>
      <c r="G740" s="13"/>
      <c r="H740" s="13"/>
      <c r="I740" s="13"/>
      <c r="J740" s="13"/>
      <c r="K740" s="243"/>
      <c r="L740" s="243"/>
      <c r="M740" s="243"/>
      <c r="N740" s="243"/>
      <c r="O740" s="243"/>
      <c r="P740" s="243"/>
      <c r="Q740" s="243"/>
      <c r="R740" s="24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ht="15.75" customHeight="1" x14ac:dyDescent="0.25">
      <c r="A741" s="247"/>
      <c r="B741" s="13"/>
      <c r="C741" s="13"/>
      <c r="D741" s="247"/>
      <c r="E741" s="13"/>
      <c r="F741" s="13"/>
      <c r="G741" s="13"/>
      <c r="H741" s="13"/>
      <c r="I741" s="13"/>
      <c r="J741" s="13"/>
      <c r="K741" s="243"/>
      <c r="L741" s="243"/>
      <c r="M741" s="243"/>
      <c r="N741" s="243"/>
      <c r="O741" s="243"/>
      <c r="P741" s="243"/>
      <c r="Q741" s="243"/>
      <c r="R741" s="24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ht="15.75" customHeight="1" x14ac:dyDescent="0.25">
      <c r="A742" s="247"/>
      <c r="B742" s="13"/>
      <c r="C742" s="13"/>
      <c r="D742" s="247"/>
      <c r="E742" s="13"/>
      <c r="F742" s="13"/>
      <c r="G742" s="13"/>
      <c r="H742" s="13"/>
      <c r="I742" s="13"/>
      <c r="J742" s="13"/>
      <c r="K742" s="243"/>
      <c r="L742" s="243"/>
      <c r="M742" s="243"/>
      <c r="N742" s="243"/>
      <c r="O742" s="243"/>
      <c r="P742" s="243"/>
      <c r="Q742" s="243"/>
      <c r="R742" s="24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ht="15.75" customHeight="1" x14ac:dyDescent="0.25">
      <c r="A743" s="247"/>
      <c r="B743" s="13"/>
      <c r="C743" s="13"/>
      <c r="D743" s="247"/>
      <c r="E743" s="13"/>
      <c r="F743" s="13"/>
      <c r="G743" s="13"/>
      <c r="H743" s="13"/>
      <c r="I743" s="13"/>
      <c r="J743" s="13"/>
      <c r="K743" s="243"/>
      <c r="L743" s="243"/>
      <c r="M743" s="243"/>
      <c r="N743" s="243"/>
      <c r="O743" s="243"/>
      <c r="P743" s="243"/>
      <c r="Q743" s="243"/>
      <c r="R743" s="24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ht="15.75" customHeight="1" x14ac:dyDescent="0.25">
      <c r="A744" s="247"/>
      <c r="B744" s="13"/>
      <c r="C744" s="13"/>
      <c r="D744" s="247"/>
      <c r="E744" s="13"/>
      <c r="F744" s="13"/>
      <c r="G744" s="13"/>
      <c r="H744" s="13"/>
      <c r="I744" s="13"/>
      <c r="J744" s="13"/>
      <c r="K744" s="243"/>
      <c r="L744" s="243"/>
      <c r="M744" s="243"/>
      <c r="N744" s="243"/>
      <c r="O744" s="243"/>
      <c r="P744" s="243"/>
      <c r="Q744" s="243"/>
      <c r="R744" s="24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ht="15.75" customHeight="1" x14ac:dyDescent="0.25">
      <c r="A745" s="247"/>
      <c r="B745" s="13"/>
      <c r="C745" s="13"/>
      <c r="D745" s="247"/>
      <c r="E745" s="13"/>
      <c r="F745" s="13"/>
      <c r="G745" s="13"/>
      <c r="H745" s="13"/>
      <c r="I745" s="13"/>
      <c r="J745" s="13"/>
      <c r="K745" s="243"/>
      <c r="L745" s="243"/>
      <c r="M745" s="243"/>
      <c r="N745" s="243"/>
      <c r="O745" s="243"/>
      <c r="P745" s="243"/>
      <c r="Q745" s="243"/>
      <c r="R745" s="24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ht="15.75" customHeight="1" x14ac:dyDescent="0.25">
      <c r="A746" s="247"/>
      <c r="B746" s="13"/>
      <c r="C746" s="13"/>
      <c r="D746" s="247"/>
      <c r="E746" s="13"/>
      <c r="F746" s="13"/>
      <c r="G746" s="13"/>
      <c r="H746" s="13"/>
      <c r="I746" s="13"/>
      <c r="J746" s="13"/>
      <c r="K746" s="243"/>
      <c r="L746" s="243"/>
      <c r="M746" s="243"/>
      <c r="N746" s="243"/>
      <c r="O746" s="243"/>
      <c r="P746" s="243"/>
      <c r="Q746" s="243"/>
      <c r="R746" s="24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1:40" ht="15.75" customHeight="1" x14ac:dyDescent="0.25">
      <c r="A747" s="247"/>
      <c r="B747" s="13"/>
      <c r="C747" s="13"/>
      <c r="D747" s="247"/>
      <c r="E747" s="13"/>
      <c r="F747" s="13"/>
      <c r="G747" s="13"/>
      <c r="H747" s="13"/>
      <c r="I747" s="13"/>
      <c r="J747" s="13"/>
      <c r="K747" s="243"/>
      <c r="L747" s="243"/>
      <c r="M747" s="243"/>
      <c r="N747" s="243"/>
      <c r="O747" s="243"/>
      <c r="P747" s="243"/>
      <c r="Q747" s="243"/>
      <c r="R747" s="24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ht="15.75" customHeight="1" x14ac:dyDescent="0.25">
      <c r="A748" s="247"/>
      <c r="B748" s="13"/>
      <c r="C748" s="13"/>
      <c r="D748" s="247"/>
      <c r="E748" s="13"/>
      <c r="F748" s="13"/>
      <c r="G748" s="13"/>
      <c r="H748" s="13"/>
      <c r="I748" s="13"/>
      <c r="J748" s="13"/>
      <c r="K748" s="243"/>
      <c r="L748" s="243"/>
      <c r="M748" s="243"/>
      <c r="N748" s="243"/>
      <c r="O748" s="243"/>
      <c r="P748" s="243"/>
      <c r="Q748" s="243"/>
      <c r="R748" s="24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ht="15.75" customHeight="1" x14ac:dyDescent="0.25">
      <c r="A749" s="247"/>
      <c r="B749" s="13"/>
      <c r="C749" s="13"/>
      <c r="D749" s="247"/>
      <c r="E749" s="13"/>
      <c r="F749" s="13"/>
      <c r="G749" s="13"/>
      <c r="H749" s="13"/>
      <c r="I749" s="13"/>
      <c r="J749" s="13"/>
      <c r="K749" s="243"/>
      <c r="L749" s="243"/>
      <c r="M749" s="243"/>
      <c r="N749" s="243"/>
      <c r="O749" s="243"/>
      <c r="P749" s="243"/>
      <c r="Q749" s="243"/>
      <c r="R749" s="24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ht="15.75" customHeight="1" x14ac:dyDescent="0.25">
      <c r="A750" s="247"/>
      <c r="B750" s="13"/>
      <c r="C750" s="13"/>
      <c r="D750" s="247"/>
      <c r="E750" s="13"/>
      <c r="F750" s="13"/>
      <c r="G750" s="13"/>
      <c r="H750" s="13"/>
      <c r="I750" s="13"/>
      <c r="J750" s="13"/>
      <c r="K750" s="243"/>
      <c r="L750" s="243"/>
      <c r="M750" s="243"/>
      <c r="N750" s="243"/>
      <c r="O750" s="243"/>
      <c r="P750" s="243"/>
      <c r="Q750" s="243"/>
      <c r="R750" s="24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ht="15.75" customHeight="1" x14ac:dyDescent="0.25">
      <c r="A751" s="247"/>
      <c r="B751" s="13"/>
      <c r="C751" s="13"/>
      <c r="D751" s="247"/>
      <c r="E751" s="13"/>
      <c r="F751" s="13"/>
      <c r="G751" s="13"/>
      <c r="H751" s="13"/>
      <c r="I751" s="13"/>
      <c r="J751" s="13"/>
      <c r="K751" s="243"/>
      <c r="L751" s="243"/>
      <c r="M751" s="243"/>
      <c r="N751" s="243"/>
      <c r="O751" s="243"/>
      <c r="P751" s="243"/>
      <c r="Q751" s="243"/>
      <c r="R751" s="24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ht="15.75" customHeight="1" x14ac:dyDescent="0.25">
      <c r="A752" s="247"/>
      <c r="B752" s="13"/>
      <c r="C752" s="13"/>
      <c r="D752" s="247"/>
      <c r="E752" s="13"/>
      <c r="F752" s="13"/>
      <c r="G752" s="13"/>
      <c r="H752" s="13"/>
      <c r="I752" s="13"/>
      <c r="J752" s="13"/>
      <c r="K752" s="243"/>
      <c r="L752" s="243"/>
      <c r="M752" s="243"/>
      <c r="N752" s="243"/>
      <c r="O752" s="243"/>
      <c r="P752" s="243"/>
      <c r="Q752" s="243"/>
      <c r="R752" s="24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ht="15.75" customHeight="1" x14ac:dyDescent="0.25">
      <c r="A753" s="247"/>
      <c r="B753" s="13"/>
      <c r="C753" s="13"/>
      <c r="D753" s="247"/>
      <c r="E753" s="13"/>
      <c r="F753" s="13"/>
      <c r="G753" s="13"/>
      <c r="H753" s="13"/>
      <c r="I753" s="13"/>
      <c r="J753" s="13"/>
      <c r="K753" s="243"/>
      <c r="L753" s="243"/>
      <c r="M753" s="243"/>
      <c r="N753" s="243"/>
      <c r="O753" s="243"/>
      <c r="P753" s="243"/>
      <c r="Q753" s="243"/>
      <c r="R753" s="24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ht="15.75" customHeight="1" x14ac:dyDescent="0.25">
      <c r="A754" s="247"/>
      <c r="B754" s="13"/>
      <c r="C754" s="13"/>
      <c r="D754" s="247"/>
      <c r="E754" s="13"/>
      <c r="F754" s="13"/>
      <c r="G754" s="13"/>
      <c r="H754" s="13"/>
      <c r="I754" s="13"/>
      <c r="J754" s="13"/>
      <c r="K754" s="243"/>
      <c r="L754" s="243"/>
      <c r="M754" s="243"/>
      <c r="N754" s="243"/>
      <c r="O754" s="243"/>
      <c r="P754" s="243"/>
      <c r="Q754" s="243"/>
      <c r="R754" s="24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ht="15.75" customHeight="1" x14ac:dyDescent="0.25">
      <c r="A755" s="247"/>
      <c r="B755" s="13"/>
      <c r="C755" s="13"/>
      <c r="D755" s="247"/>
      <c r="E755" s="13"/>
      <c r="F755" s="13"/>
      <c r="G755" s="13"/>
      <c r="H755" s="13"/>
      <c r="I755" s="13"/>
      <c r="J755" s="13"/>
      <c r="K755" s="243"/>
      <c r="L755" s="243"/>
      <c r="M755" s="243"/>
      <c r="N755" s="243"/>
      <c r="O755" s="243"/>
      <c r="P755" s="243"/>
      <c r="Q755" s="243"/>
      <c r="R755" s="24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ht="15.75" customHeight="1" x14ac:dyDescent="0.25">
      <c r="A756" s="247"/>
      <c r="B756" s="13"/>
      <c r="C756" s="13"/>
      <c r="D756" s="247"/>
      <c r="E756" s="13"/>
      <c r="F756" s="13"/>
      <c r="G756" s="13"/>
      <c r="H756" s="13"/>
      <c r="I756" s="13"/>
      <c r="J756" s="13"/>
      <c r="K756" s="243"/>
      <c r="L756" s="243"/>
      <c r="M756" s="243"/>
      <c r="N756" s="243"/>
      <c r="O756" s="243"/>
      <c r="P756" s="243"/>
      <c r="Q756" s="243"/>
      <c r="R756" s="24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ht="15.75" customHeight="1" x14ac:dyDescent="0.25">
      <c r="A757" s="247"/>
      <c r="B757" s="13"/>
      <c r="C757" s="13"/>
      <c r="D757" s="247"/>
      <c r="E757" s="13"/>
      <c r="F757" s="13"/>
      <c r="G757" s="13"/>
      <c r="H757" s="13"/>
      <c r="I757" s="13"/>
      <c r="J757" s="13"/>
      <c r="K757" s="243"/>
      <c r="L757" s="243"/>
      <c r="M757" s="243"/>
      <c r="N757" s="243"/>
      <c r="O757" s="243"/>
      <c r="P757" s="243"/>
      <c r="Q757" s="243"/>
      <c r="R757" s="24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ht="15.75" customHeight="1" x14ac:dyDescent="0.25">
      <c r="A758" s="247"/>
      <c r="B758" s="13"/>
      <c r="C758" s="13"/>
      <c r="D758" s="247"/>
      <c r="E758" s="13"/>
      <c r="F758" s="13"/>
      <c r="G758" s="13"/>
      <c r="H758" s="13"/>
      <c r="I758" s="13"/>
      <c r="J758" s="13"/>
      <c r="K758" s="243"/>
      <c r="L758" s="243"/>
      <c r="M758" s="243"/>
      <c r="N758" s="243"/>
      <c r="O758" s="243"/>
      <c r="P758" s="243"/>
      <c r="Q758" s="243"/>
      <c r="R758" s="24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ht="15.75" customHeight="1" x14ac:dyDescent="0.25">
      <c r="A759" s="247"/>
      <c r="B759" s="13"/>
      <c r="C759" s="13"/>
      <c r="D759" s="247"/>
      <c r="E759" s="13"/>
      <c r="F759" s="13"/>
      <c r="G759" s="13"/>
      <c r="H759" s="13"/>
      <c r="I759" s="13"/>
      <c r="J759" s="13"/>
      <c r="K759" s="243"/>
      <c r="L759" s="243"/>
      <c r="M759" s="243"/>
      <c r="N759" s="243"/>
      <c r="O759" s="243"/>
      <c r="P759" s="243"/>
      <c r="Q759" s="243"/>
      <c r="R759" s="24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ht="15.75" customHeight="1" x14ac:dyDescent="0.25">
      <c r="A760" s="247"/>
      <c r="B760" s="13"/>
      <c r="C760" s="13"/>
      <c r="D760" s="247"/>
      <c r="E760" s="13"/>
      <c r="F760" s="13"/>
      <c r="G760" s="13"/>
      <c r="H760" s="13"/>
      <c r="I760" s="13"/>
      <c r="J760" s="13"/>
      <c r="K760" s="243"/>
      <c r="L760" s="243"/>
      <c r="M760" s="243"/>
      <c r="N760" s="243"/>
      <c r="O760" s="243"/>
      <c r="P760" s="243"/>
      <c r="Q760" s="243"/>
      <c r="R760" s="24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ht="15.75" customHeight="1" x14ac:dyDescent="0.25">
      <c r="A761" s="247"/>
      <c r="B761" s="13"/>
      <c r="C761" s="13"/>
      <c r="D761" s="247"/>
      <c r="E761" s="13"/>
      <c r="F761" s="13"/>
      <c r="G761" s="13"/>
      <c r="H761" s="13"/>
      <c r="I761" s="13"/>
      <c r="J761" s="13"/>
      <c r="K761" s="243"/>
      <c r="L761" s="243"/>
      <c r="M761" s="243"/>
      <c r="N761" s="243"/>
      <c r="O761" s="243"/>
      <c r="P761" s="243"/>
      <c r="Q761" s="243"/>
      <c r="R761" s="24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ht="15.75" customHeight="1" x14ac:dyDescent="0.25">
      <c r="A762" s="247"/>
      <c r="B762" s="13"/>
      <c r="C762" s="13"/>
      <c r="D762" s="247"/>
      <c r="E762" s="13"/>
      <c r="F762" s="13"/>
      <c r="G762" s="13"/>
      <c r="H762" s="13"/>
      <c r="I762" s="13"/>
      <c r="J762" s="13"/>
      <c r="K762" s="243"/>
      <c r="L762" s="243"/>
      <c r="M762" s="243"/>
      <c r="N762" s="243"/>
      <c r="O762" s="243"/>
      <c r="P762" s="243"/>
      <c r="Q762" s="243"/>
      <c r="R762" s="24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1:40" ht="15.75" customHeight="1" x14ac:dyDescent="0.25">
      <c r="A763" s="247"/>
      <c r="B763" s="13"/>
      <c r="C763" s="13"/>
      <c r="D763" s="247"/>
      <c r="E763" s="13"/>
      <c r="F763" s="13"/>
      <c r="G763" s="13"/>
      <c r="H763" s="13"/>
      <c r="I763" s="13"/>
      <c r="J763" s="13"/>
      <c r="K763" s="243"/>
      <c r="L763" s="243"/>
      <c r="M763" s="243"/>
      <c r="N763" s="243"/>
      <c r="O763" s="243"/>
      <c r="P763" s="243"/>
      <c r="Q763" s="243"/>
      <c r="R763" s="24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1:40" ht="15.75" customHeight="1" x14ac:dyDescent="0.25">
      <c r="A764" s="247"/>
      <c r="B764" s="13"/>
      <c r="C764" s="13"/>
      <c r="D764" s="247"/>
      <c r="E764" s="13"/>
      <c r="F764" s="13"/>
      <c r="G764" s="13"/>
      <c r="H764" s="13"/>
      <c r="I764" s="13"/>
      <c r="J764" s="13"/>
      <c r="K764" s="243"/>
      <c r="L764" s="243"/>
      <c r="M764" s="243"/>
      <c r="N764" s="243"/>
      <c r="O764" s="243"/>
      <c r="P764" s="243"/>
      <c r="Q764" s="243"/>
      <c r="R764" s="24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ht="15.75" customHeight="1" x14ac:dyDescent="0.25">
      <c r="A765" s="247"/>
      <c r="B765" s="13"/>
      <c r="C765" s="13"/>
      <c r="D765" s="247"/>
      <c r="E765" s="13"/>
      <c r="F765" s="13"/>
      <c r="G765" s="13"/>
      <c r="H765" s="13"/>
      <c r="I765" s="13"/>
      <c r="J765" s="13"/>
      <c r="K765" s="243"/>
      <c r="L765" s="243"/>
      <c r="M765" s="243"/>
      <c r="N765" s="243"/>
      <c r="O765" s="243"/>
      <c r="P765" s="243"/>
      <c r="Q765" s="243"/>
      <c r="R765" s="24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ht="15.75" customHeight="1" x14ac:dyDescent="0.25">
      <c r="A766" s="247"/>
      <c r="B766" s="13"/>
      <c r="C766" s="13"/>
      <c r="D766" s="247"/>
      <c r="E766" s="13"/>
      <c r="F766" s="13"/>
      <c r="G766" s="13"/>
      <c r="H766" s="13"/>
      <c r="I766" s="13"/>
      <c r="J766" s="13"/>
      <c r="K766" s="243"/>
      <c r="L766" s="243"/>
      <c r="M766" s="243"/>
      <c r="N766" s="243"/>
      <c r="O766" s="243"/>
      <c r="P766" s="243"/>
      <c r="Q766" s="243"/>
      <c r="R766" s="24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ht="15.75" customHeight="1" x14ac:dyDescent="0.25">
      <c r="A767" s="247"/>
      <c r="B767" s="13"/>
      <c r="C767" s="13"/>
      <c r="D767" s="247"/>
      <c r="E767" s="13"/>
      <c r="F767" s="13"/>
      <c r="G767" s="13"/>
      <c r="H767" s="13"/>
      <c r="I767" s="13"/>
      <c r="J767" s="13"/>
      <c r="K767" s="243"/>
      <c r="L767" s="243"/>
      <c r="M767" s="243"/>
      <c r="N767" s="243"/>
      <c r="O767" s="243"/>
      <c r="P767" s="243"/>
      <c r="Q767" s="243"/>
      <c r="R767" s="24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ht="15.75" customHeight="1" x14ac:dyDescent="0.25">
      <c r="A768" s="247"/>
      <c r="B768" s="13"/>
      <c r="C768" s="13"/>
      <c r="D768" s="247"/>
      <c r="E768" s="13"/>
      <c r="F768" s="13"/>
      <c r="G768" s="13"/>
      <c r="H768" s="13"/>
      <c r="I768" s="13"/>
      <c r="J768" s="13"/>
      <c r="K768" s="243"/>
      <c r="L768" s="243"/>
      <c r="M768" s="243"/>
      <c r="N768" s="243"/>
      <c r="O768" s="243"/>
      <c r="P768" s="243"/>
      <c r="Q768" s="243"/>
      <c r="R768" s="24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ht="15.75" customHeight="1" x14ac:dyDescent="0.25">
      <c r="A769" s="247"/>
      <c r="B769" s="13"/>
      <c r="C769" s="13"/>
      <c r="D769" s="247"/>
      <c r="E769" s="13"/>
      <c r="F769" s="13"/>
      <c r="G769" s="13"/>
      <c r="H769" s="13"/>
      <c r="I769" s="13"/>
      <c r="J769" s="13"/>
      <c r="K769" s="243"/>
      <c r="L769" s="243"/>
      <c r="M769" s="243"/>
      <c r="N769" s="243"/>
      <c r="O769" s="243"/>
      <c r="P769" s="243"/>
      <c r="Q769" s="243"/>
      <c r="R769" s="24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ht="15.75" customHeight="1" x14ac:dyDescent="0.25">
      <c r="A770" s="247"/>
      <c r="B770" s="13"/>
      <c r="C770" s="13"/>
      <c r="D770" s="247"/>
      <c r="E770" s="13"/>
      <c r="F770" s="13"/>
      <c r="G770" s="13"/>
      <c r="H770" s="13"/>
      <c r="I770" s="13"/>
      <c r="J770" s="13"/>
      <c r="K770" s="243"/>
      <c r="L770" s="243"/>
      <c r="M770" s="243"/>
      <c r="N770" s="243"/>
      <c r="O770" s="243"/>
      <c r="P770" s="243"/>
      <c r="Q770" s="243"/>
      <c r="R770" s="24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ht="15.75" customHeight="1" x14ac:dyDescent="0.25">
      <c r="A771" s="247"/>
      <c r="B771" s="13"/>
      <c r="C771" s="13"/>
      <c r="D771" s="247"/>
      <c r="E771" s="13"/>
      <c r="F771" s="13"/>
      <c r="G771" s="13"/>
      <c r="H771" s="13"/>
      <c r="I771" s="13"/>
      <c r="J771" s="13"/>
      <c r="K771" s="243"/>
      <c r="L771" s="243"/>
      <c r="M771" s="243"/>
      <c r="N771" s="243"/>
      <c r="O771" s="243"/>
      <c r="P771" s="243"/>
      <c r="Q771" s="243"/>
      <c r="R771" s="24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1:40" ht="15.75" customHeight="1" x14ac:dyDescent="0.25">
      <c r="A772" s="247"/>
      <c r="B772" s="13"/>
      <c r="C772" s="13"/>
      <c r="D772" s="247"/>
      <c r="E772" s="13"/>
      <c r="F772" s="13"/>
      <c r="G772" s="13"/>
      <c r="H772" s="13"/>
      <c r="I772" s="13"/>
      <c r="J772" s="13"/>
      <c r="K772" s="243"/>
      <c r="L772" s="243"/>
      <c r="M772" s="243"/>
      <c r="N772" s="243"/>
      <c r="O772" s="243"/>
      <c r="P772" s="243"/>
      <c r="Q772" s="243"/>
      <c r="R772" s="24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ht="15.75" customHeight="1" x14ac:dyDescent="0.25">
      <c r="A773" s="247"/>
      <c r="B773" s="13"/>
      <c r="C773" s="13"/>
      <c r="D773" s="247"/>
      <c r="E773" s="13"/>
      <c r="F773" s="13"/>
      <c r="G773" s="13"/>
      <c r="H773" s="13"/>
      <c r="I773" s="13"/>
      <c r="J773" s="13"/>
      <c r="K773" s="243"/>
      <c r="L773" s="243"/>
      <c r="M773" s="243"/>
      <c r="N773" s="243"/>
      <c r="O773" s="243"/>
      <c r="P773" s="243"/>
      <c r="Q773" s="243"/>
      <c r="R773" s="24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ht="15.75" customHeight="1" x14ac:dyDescent="0.25">
      <c r="A774" s="247"/>
      <c r="B774" s="13"/>
      <c r="C774" s="13"/>
      <c r="D774" s="247"/>
      <c r="E774" s="13"/>
      <c r="F774" s="13"/>
      <c r="G774" s="13"/>
      <c r="H774" s="13"/>
      <c r="I774" s="13"/>
      <c r="J774" s="13"/>
      <c r="K774" s="243"/>
      <c r="L774" s="243"/>
      <c r="M774" s="243"/>
      <c r="N774" s="243"/>
      <c r="O774" s="243"/>
      <c r="P774" s="243"/>
      <c r="Q774" s="243"/>
      <c r="R774" s="24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ht="15.75" customHeight="1" x14ac:dyDescent="0.25">
      <c r="A775" s="247"/>
      <c r="B775" s="13"/>
      <c r="C775" s="13"/>
      <c r="D775" s="247"/>
      <c r="E775" s="13"/>
      <c r="F775" s="13"/>
      <c r="G775" s="13"/>
      <c r="H775" s="13"/>
      <c r="I775" s="13"/>
      <c r="J775" s="13"/>
      <c r="K775" s="243"/>
      <c r="L775" s="243"/>
      <c r="M775" s="243"/>
      <c r="N775" s="243"/>
      <c r="O775" s="243"/>
      <c r="P775" s="243"/>
      <c r="Q775" s="243"/>
      <c r="R775" s="24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ht="15.75" customHeight="1" x14ac:dyDescent="0.25">
      <c r="A776" s="247"/>
      <c r="B776" s="13"/>
      <c r="C776" s="13"/>
      <c r="D776" s="247"/>
      <c r="E776" s="13"/>
      <c r="F776" s="13"/>
      <c r="G776" s="13"/>
      <c r="H776" s="13"/>
      <c r="I776" s="13"/>
      <c r="J776" s="13"/>
      <c r="K776" s="243"/>
      <c r="L776" s="243"/>
      <c r="M776" s="243"/>
      <c r="N776" s="243"/>
      <c r="O776" s="243"/>
      <c r="P776" s="243"/>
      <c r="Q776" s="243"/>
      <c r="R776" s="24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ht="15.75" customHeight="1" x14ac:dyDescent="0.25">
      <c r="A777" s="247"/>
      <c r="B777" s="13"/>
      <c r="C777" s="13"/>
      <c r="D777" s="247"/>
      <c r="E777" s="13"/>
      <c r="F777" s="13"/>
      <c r="G777" s="13"/>
      <c r="H777" s="13"/>
      <c r="I777" s="13"/>
      <c r="J777" s="13"/>
      <c r="K777" s="243"/>
      <c r="L777" s="243"/>
      <c r="M777" s="243"/>
      <c r="N777" s="243"/>
      <c r="O777" s="243"/>
      <c r="P777" s="243"/>
      <c r="Q777" s="243"/>
      <c r="R777" s="24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ht="15.75" customHeight="1" x14ac:dyDescent="0.25">
      <c r="A778" s="247"/>
      <c r="B778" s="13"/>
      <c r="C778" s="13"/>
      <c r="D778" s="247"/>
      <c r="E778" s="13"/>
      <c r="F778" s="13"/>
      <c r="G778" s="13"/>
      <c r="H778" s="13"/>
      <c r="I778" s="13"/>
      <c r="J778" s="13"/>
      <c r="K778" s="243"/>
      <c r="L778" s="243"/>
      <c r="M778" s="243"/>
      <c r="N778" s="243"/>
      <c r="O778" s="243"/>
      <c r="P778" s="243"/>
      <c r="Q778" s="243"/>
      <c r="R778" s="24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ht="15.75" customHeight="1" x14ac:dyDescent="0.25">
      <c r="A779" s="247"/>
      <c r="B779" s="13"/>
      <c r="C779" s="13"/>
      <c r="D779" s="247"/>
      <c r="E779" s="13"/>
      <c r="F779" s="13"/>
      <c r="G779" s="13"/>
      <c r="H779" s="13"/>
      <c r="I779" s="13"/>
      <c r="J779" s="13"/>
      <c r="K779" s="243"/>
      <c r="L779" s="243"/>
      <c r="M779" s="243"/>
      <c r="N779" s="243"/>
      <c r="O779" s="243"/>
      <c r="P779" s="243"/>
      <c r="Q779" s="243"/>
      <c r="R779" s="24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1:40" ht="15.75" customHeight="1" x14ac:dyDescent="0.25">
      <c r="A780" s="247"/>
      <c r="B780" s="13"/>
      <c r="C780" s="13"/>
      <c r="D780" s="247"/>
      <c r="E780" s="13"/>
      <c r="F780" s="13"/>
      <c r="G780" s="13"/>
      <c r="H780" s="13"/>
      <c r="I780" s="13"/>
      <c r="J780" s="13"/>
      <c r="K780" s="243"/>
      <c r="L780" s="243"/>
      <c r="M780" s="243"/>
      <c r="N780" s="243"/>
      <c r="O780" s="243"/>
      <c r="P780" s="243"/>
      <c r="Q780" s="243"/>
      <c r="R780" s="24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ht="15.75" customHeight="1" x14ac:dyDescent="0.25">
      <c r="A781" s="247"/>
      <c r="B781" s="13"/>
      <c r="C781" s="13"/>
      <c r="D781" s="247"/>
      <c r="E781" s="13"/>
      <c r="F781" s="13"/>
      <c r="G781" s="13"/>
      <c r="H781" s="13"/>
      <c r="I781" s="13"/>
      <c r="J781" s="13"/>
      <c r="K781" s="243"/>
      <c r="L781" s="243"/>
      <c r="M781" s="243"/>
      <c r="N781" s="243"/>
      <c r="O781" s="243"/>
      <c r="P781" s="243"/>
      <c r="Q781" s="243"/>
      <c r="R781" s="24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ht="15.75" customHeight="1" x14ac:dyDescent="0.25">
      <c r="A782" s="247"/>
      <c r="B782" s="13"/>
      <c r="C782" s="13"/>
      <c r="D782" s="247"/>
      <c r="E782" s="13"/>
      <c r="F782" s="13"/>
      <c r="G782" s="13"/>
      <c r="H782" s="13"/>
      <c r="I782" s="13"/>
      <c r="J782" s="13"/>
      <c r="K782" s="243"/>
      <c r="L782" s="243"/>
      <c r="M782" s="243"/>
      <c r="N782" s="243"/>
      <c r="O782" s="243"/>
      <c r="P782" s="243"/>
      <c r="Q782" s="243"/>
      <c r="R782" s="24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ht="15.75" customHeight="1" x14ac:dyDescent="0.25">
      <c r="A783" s="247"/>
      <c r="B783" s="13"/>
      <c r="C783" s="13"/>
      <c r="D783" s="247"/>
      <c r="E783" s="13"/>
      <c r="F783" s="13"/>
      <c r="G783" s="13"/>
      <c r="H783" s="13"/>
      <c r="I783" s="13"/>
      <c r="J783" s="13"/>
      <c r="K783" s="243"/>
      <c r="L783" s="243"/>
      <c r="M783" s="243"/>
      <c r="N783" s="243"/>
      <c r="O783" s="243"/>
      <c r="P783" s="243"/>
      <c r="Q783" s="243"/>
      <c r="R783" s="24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ht="15.75" customHeight="1" x14ac:dyDescent="0.25">
      <c r="A784" s="247"/>
      <c r="B784" s="13"/>
      <c r="C784" s="13"/>
      <c r="D784" s="247"/>
      <c r="E784" s="13"/>
      <c r="F784" s="13"/>
      <c r="G784" s="13"/>
      <c r="H784" s="13"/>
      <c r="I784" s="13"/>
      <c r="J784" s="13"/>
      <c r="K784" s="243"/>
      <c r="L784" s="243"/>
      <c r="M784" s="243"/>
      <c r="N784" s="243"/>
      <c r="O784" s="243"/>
      <c r="P784" s="243"/>
      <c r="Q784" s="243"/>
      <c r="R784" s="24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ht="15.75" customHeight="1" x14ac:dyDescent="0.25">
      <c r="A785" s="247"/>
      <c r="B785" s="13"/>
      <c r="C785" s="13"/>
      <c r="D785" s="247"/>
      <c r="E785" s="13"/>
      <c r="F785" s="13"/>
      <c r="G785" s="13"/>
      <c r="H785" s="13"/>
      <c r="I785" s="13"/>
      <c r="J785" s="13"/>
      <c r="K785" s="243"/>
      <c r="L785" s="243"/>
      <c r="M785" s="243"/>
      <c r="N785" s="243"/>
      <c r="O785" s="243"/>
      <c r="P785" s="243"/>
      <c r="Q785" s="243"/>
      <c r="R785" s="24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ht="15.75" customHeight="1" x14ac:dyDescent="0.25">
      <c r="A786" s="247"/>
      <c r="B786" s="13"/>
      <c r="C786" s="13"/>
      <c r="D786" s="247"/>
      <c r="E786" s="13"/>
      <c r="F786" s="13"/>
      <c r="G786" s="13"/>
      <c r="H786" s="13"/>
      <c r="I786" s="13"/>
      <c r="J786" s="13"/>
      <c r="K786" s="243"/>
      <c r="L786" s="243"/>
      <c r="M786" s="243"/>
      <c r="N786" s="243"/>
      <c r="O786" s="243"/>
      <c r="P786" s="243"/>
      <c r="Q786" s="243"/>
      <c r="R786" s="24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ht="15.75" customHeight="1" x14ac:dyDescent="0.25">
      <c r="A787" s="247"/>
      <c r="B787" s="13"/>
      <c r="C787" s="13"/>
      <c r="D787" s="247"/>
      <c r="E787" s="13"/>
      <c r="F787" s="13"/>
      <c r="G787" s="13"/>
      <c r="H787" s="13"/>
      <c r="I787" s="13"/>
      <c r="J787" s="13"/>
      <c r="K787" s="243"/>
      <c r="L787" s="243"/>
      <c r="M787" s="243"/>
      <c r="N787" s="243"/>
      <c r="O787" s="243"/>
      <c r="P787" s="243"/>
      <c r="Q787" s="243"/>
      <c r="R787" s="24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ht="15.75" customHeight="1" x14ac:dyDescent="0.25">
      <c r="A788" s="247"/>
      <c r="B788" s="13"/>
      <c r="C788" s="13"/>
      <c r="D788" s="247"/>
      <c r="E788" s="13"/>
      <c r="F788" s="13"/>
      <c r="G788" s="13"/>
      <c r="H788" s="13"/>
      <c r="I788" s="13"/>
      <c r="J788" s="13"/>
      <c r="K788" s="243"/>
      <c r="L788" s="243"/>
      <c r="M788" s="243"/>
      <c r="N788" s="243"/>
      <c r="O788" s="243"/>
      <c r="P788" s="243"/>
      <c r="Q788" s="243"/>
      <c r="R788" s="24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ht="15.75" customHeight="1" x14ac:dyDescent="0.25">
      <c r="A789" s="247"/>
      <c r="B789" s="13"/>
      <c r="C789" s="13"/>
      <c r="D789" s="247"/>
      <c r="E789" s="13"/>
      <c r="F789" s="13"/>
      <c r="G789" s="13"/>
      <c r="H789" s="13"/>
      <c r="I789" s="13"/>
      <c r="J789" s="13"/>
      <c r="K789" s="243"/>
      <c r="L789" s="243"/>
      <c r="M789" s="243"/>
      <c r="N789" s="243"/>
      <c r="O789" s="243"/>
      <c r="P789" s="243"/>
      <c r="Q789" s="243"/>
      <c r="R789" s="24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ht="15.75" customHeight="1" x14ac:dyDescent="0.25">
      <c r="A790" s="247"/>
      <c r="B790" s="13"/>
      <c r="C790" s="13"/>
      <c r="D790" s="247"/>
      <c r="E790" s="13"/>
      <c r="F790" s="13"/>
      <c r="G790" s="13"/>
      <c r="H790" s="13"/>
      <c r="I790" s="13"/>
      <c r="J790" s="13"/>
      <c r="K790" s="243"/>
      <c r="L790" s="243"/>
      <c r="M790" s="243"/>
      <c r="N790" s="243"/>
      <c r="O790" s="243"/>
      <c r="P790" s="243"/>
      <c r="Q790" s="243"/>
      <c r="R790" s="24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ht="15.75" customHeight="1" x14ac:dyDescent="0.25">
      <c r="A791" s="247"/>
      <c r="B791" s="13"/>
      <c r="C791" s="13"/>
      <c r="D791" s="247"/>
      <c r="E791" s="13"/>
      <c r="F791" s="13"/>
      <c r="G791" s="13"/>
      <c r="H791" s="13"/>
      <c r="I791" s="13"/>
      <c r="J791" s="13"/>
      <c r="K791" s="243"/>
      <c r="L791" s="243"/>
      <c r="M791" s="243"/>
      <c r="N791" s="243"/>
      <c r="O791" s="243"/>
      <c r="P791" s="243"/>
      <c r="Q791" s="243"/>
      <c r="R791" s="24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1:40" ht="15.75" customHeight="1" x14ac:dyDescent="0.25">
      <c r="A792" s="247"/>
      <c r="B792" s="13"/>
      <c r="C792" s="13"/>
      <c r="D792" s="247"/>
      <c r="E792" s="13"/>
      <c r="F792" s="13"/>
      <c r="G792" s="13"/>
      <c r="H792" s="13"/>
      <c r="I792" s="13"/>
      <c r="J792" s="13"/>
      <c r="K792" s="243"/>
      <c r="L792" s="243"/>
      <c r="M792" s="243"/>
      <c r="N792" s="243"/>
      <c r="O792" s="243"/>
      <c r="P792" s="243"/>
      <c r="Q792" s="243"/>
      <c r="R792" s="24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ht="15.75" customHeight="1" x14ac:dyDescent="0.25">
      <c r="A793" s="247"/>
      <c r="B793" s="13"/>
      <c r="C793" s="13"/>
      <c r="D793" s="247"/>
      <c r="E793" s="13"/>
      <c r="F793" s="13"/>
      <c r="G793" s="13"/>
      <c r="H793" s="13"/>
      <c r="I793" s="13"/>
      <c r="J793" s="13"/>
      <c r="K793" s="243"/>
      <c r="L793" s="243"/>
      <c r="M793" s="243"/>
      <c r="N793" s="243"/>
      <c r="O793" s="243"/>
      <c r="P793" s="243"/>
      <c r="Q793" s="243"/>
      <c r="R793" s="24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ht="15.75" customHeight="1" x14ac:dyDescent="0.25">
      <c r="A794" s="247"/>
      <c r="B794" s="13"/>
      <c r="C794" s="13"/>
      <c r="D794" s="247"/>
      <c r="E794" s="13"/>
      <c r="F794" s="13"/>
      <c r="G794" s="13"/>
      <c r="H794" s="13"/>
      <c r="I794" s="13"/>
      <c r="J794" s="13"/>
      <c r="K794" s="243"/>
      <c r="L794" s="243"/>
      <c r="M794" s="243"/>
      <c r="N794" s="243"/>
      <c r="O794" s="243"/>
      <c r="P794" s="243"/>
      <c r="Q794" s="243"/>
      <c r="R794" s="24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ht="15.75" customHeight="1" x14ac:dyDescent="0.25">
      <c r="A795" s="247"/>
      <c r="B795" s="13"/>
      <c r="C795" s="13"/>
      <c r="D795" s="247"/>
      <c r="E795" s="13"/>
      <c r="F795" s="13"/>
      <c r="G795" s="13"/>
      <c r="H795" s="13"/>
      <c r="I795" s="13"/>
      <c r="J795" s="13"/>
      <c r="K795" s="243"/>
      <c r="L795" s="243"/>
      <c r="M795" s="243"/>
      <c r="N795" s="243"/>
      <c r="O795" s="243"/>
      <c r="P795" s="243"/>
      <c r="Q795" s="243"/>
      <c r="R795" s="24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ht="15.75" customHeight="1" x14ac:dyDescent="0.25">
      <c r="A796" s="247"/>
      <c r="B796" s="13"/>
      <c r="C796" s="13"/>
      <c r="D796" s="247"/>
      <c r="E796" s="13"/>
      <c r="F796" s="13"/>
      <c r="G796" s="13"/>
      <c r="H796" s="13"/>
      <c r="I796" s="13"/>
      <c r="J796" s="13"/>
      <c r="K796" s="243"/>
      <c r="L796" s="243"/>
      <c r="M796" s="243"/>
      <c r="N796" s="243"/>
      <c r="O796" s="243"/>
      <c r="P796" s="243"/>
      <c r="Q796" s="243"/>
      <c r="R796" s="24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ht="15.75" customHeight="1" x14ac:dyDescent="0.25">
      <c r="A797" s="247"/>
      <c r="B797" s="13"/>
      <c r="C797" s="13"/>
      <c r="D797" s="247"/>
      <c r="E797" s="13"/>
      <c r="F797" s="13"/>
      <c r="G797" s="13"/>
      <c r="H797" s="13"/>
      <c r="I797" s="13"/>
      <c r="J797" s="13"/>
      <c r="K797" s="243"/>
      <c r="L797" s="243"/>
      <c r="M797" s="243"/>
      <c r="N797" s="243"/>
      <c r="O797" s="243"/>
      <c r="P797" s="243"/>
      <c r="Q797" s="243"/>
      <c r="R797" s="24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ht="15.75" customHeight="1" x14ac:dyDescent="0.25">
      <c r="A798" s="247"/>
      <c r="B798" s="13"/>
      <c r="C798" s="13"/>
      <c r="D798" s="247"/>
      <c r="E798" s="13"/>
      <c r="F798" s="13"/>
      <c r="G798" s="13"/>
      <c r="H798" s="13"/>
      <c r="I798" s="13"/>
      <c r="J798" s="13"/>
      <c r="K798" s="243"/>
      <c r="L798" s="243"/>
      <c r="M798" s="243"/>
      <c r="N798" s="243"/>
      <c r="O798" s="243"/>
      <c r="P798" s="243"/>
      <c r="Q798" s="243"/>
      <c r="R798" s="24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ht="15.75" customHeight="1" x14ac:dyDescent="0.25">
      <c r="A799" s="247"/>
      <c r="B799" s="13"/>
      <c r="C799" s="13"/>
      <c r="D799" s="247"/>
      <c r="E799" s="13"/>
      <c r="F799" s="13"/>
      <c r="G799" s="13"/>
      <c r="H799" s="13"/>
      <c r="I799" s="13"/>
      <c r="J799" s="13"/>
      <c r="K799" s="243"/>
      <c r="L799" s="243"/>
      <c r="M799" s="243"/>
      <c r="N799" s="243"/>
      <c r="O799" s="243"/>
      <c r="P799" s="243"/>
      <c r="Q799" s="243"/>
      <c r="R799" s="24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ht="15.75" customHeight="1" x14ac:dyDescent="0.25">
      <c r="A800" s="247"/>
      <c r="B800" s="13"/>
      <c r="C800" s="13"/>
      <c r="D800" s="247"/>
      <c r="E800" s="13"/>
      <c r="F800" s="13"/>
      <c r="G800" s="13"/>
      <c r="H800" s="13"/>
      <c r="I800" s="13"/>
      <c r="J800" s="13"/>
      <c r="K800" s="243"/>
      <c r="L800" s="243"/>
      <c r="M800" s="243"/>
      <c r="N800" s="243"/>
      <c r="O800" s="243"/>
      <c r="P800" s="243"/>
      <c r="Q800" s="243"/>
      <c r="R800" s="24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ht="15.75" customHeight="1" x14ac:dyDescent="0.25">
      <c r="A801" s="247"/>
      <c r="B801" s="13"/>
      <c r="C801" s="13"/>
      <c r="D801" s="247"/>
      <c r="E801" s="13"/>
      <c r="F801" s="13"/>
      <c r="G801" s="13"/>
      <c r="H801" s="13"/>
      <c r="I801" s="13"/>
      <c r="J801" s="13"/>
      <c r="K801" s="243"/>
      <c r="L801" s="243"/>
      <c r="M801" s="243"/>
      <c r="N801" s="243"/>
      <c r="O801" s="243"/>
      <c r="P801" s="243"/>
      <c r="Q801" s="243"/>
      <c r="R801" s="24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ht="15.75" customHeight="1" x14ac:dyDescent="0.25">
      <c r="A802" s="247"/>
      <c r="B802" s="13"/>
      <c r="C802" s="13"/>
      <c r="D802" s="247"/>
      <c r="E802" s="13"/>
      <c r="F802" s="13"/>
      <c r="G802" s="13"/>
      <c r="H802" s="13"/>
      <c r="I802" s="13"/>
      <c r="J802" s="13"/>
      <c r="K802" s="243"/>
      <c r="L802" s="243"/>
      <c r="M802" s="243"/>
      <c r="N802" s="243"/>
      <c r="O802" s="243"/>
      <c r="P802" s="243"/>
      <c r="Q802" s="243"/>
      <c r="R802" s="24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ht="15.75" customHeight="1" x14ac:dyDescent="0.25">
      <c r="A803" s="247"/>
      <c r="B803" s="13"/>
      <c r="C803" s="13"/>
      <c r="D803" s="247"/>
      <c r="E803" s="13"/>
      <c r="F803" s="13"/>
      <c r="G803" s="13"/>
      <c r="H803" s="13"/>
      <c r="I803" s="13"/>
      <c r="J803" s="13"/>
      <c r="K803" s="243"/>
      <c r="L803" s="243"/>
      <c r="M803" s="243"/>
      <c r="N803" s="243"/>
      <c r="O803" s="243"/>
      <c r="P803" s="243"/>
      <c r="Q803" s="243"/>
      <c r="R803" s="24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1:40" ht="15.75" customHeight="1" x14ac:dyDescent="0.25">
      <c r="A804" s="247"/>
      <c r="B804" s="13"/>
      <c r="C804" s="13"/>
      <c r="D804" s="247"/>
      <c r="E804" s="13"/>
      <c r="F804" s="13"/>
      <c r="G804" s="13"/>
      <c r="H804" s="13"/>
      <c r="I804" s="13"/>
      <c r="J804" s="13"/>
      <c r="K804" s="243"/>
      <c r="L804" s="243"/>
      <c r="M804" s="243"/>
      <c r="N804" s="243"/>
      <c r="O804" s="243"/>
      <c r="P804" s="243"/>
      <c r="Q804" s="243"/>
      <c r="R804" s="24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ht="15.75" customHeight="1" x14ac:dyDescent="0.25">
      <c r="A805" s="247"/>
      <c r="B805" s="13"/>
      <c r="C805" s="13"/>
      <c r="D805" s="247"/>
      <c r="E805" s="13"/>
      <c r="F805" s="13"/>
      <c r="G805" s="13"/>
      <c r="H805" s="13"/>
      <c r="I805" s="13"/>
      <c r="J805" s="13"/>
      <c r="K805" s="243"/>
      <c r="L805" s="243"/>
      <c r="M805" s="243"/>
      <c r="N805" s="243"/>
      <c r="O805" s="243"/>
      <c r="P805" s="243"/>
      <c r="Q805" s="243"/>
      <c r="R805" s="24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ht="15.75" customHeight="1" x14ac:dyDescent="0.25">
      <c r="A806" s="247"/>
      <c r="B806" s="13"/>
      <c r="C806" s="13"/>
      <c r="D806" s="247"/>
      <c r="E806" s="13"/>
      <c r="F806" s="13"/>
      <c r="G806" s="13"/>
      <c r="H806" s="13"/>
      <c r="I806" s="13"/>
      <c r="J806" s="13"/>
      <c r="K806" s="243"/>
      <c r="L806" s="243"/>
      <c r="M806" s="243"/>
      <c r="N806" s="243"/>
      <c r="O806" s="243"/>
      <c r="P806" s="243"/>
      <c r="Q806" s="243"/>
      <c r="R806" s="24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ht="15.75" customHeight="1" x14ac:dyDescent="0.25">
      <c r="A807" s="247"/>
      <c r="B807" s="13"/>
      <c r="C807" s="13"/>
      <c r="D807" s="247"/>
      <c r="E807" s="13"/>
      <c r="F807" s="13"/>
      <c r="G807" s="13"/>
      <c r="H807" s="13"/>
      <c r="I807" s="13"/>
      <c r="J807" s="13"/>
      <c r="K807" s="243"/>
      <c r="L807" s="243"/>
      <c r="M807" s="243"/>
      <c r="N807" s="243"/>
      <c r="O807" s="243"/>
      <c r="P807" s="243"/>
      <c r="Q807" s="243"/>
      <c r="R807" s="24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ht="15.75" customHeight="1" x14ac:dyDescent="0.25">
      <c r="A808" s="247"/>
      <c r="B808" s="13"/>
      <c r="C808" s="13"/>
      <c r="D808" s="247"/>
      <c r="E808" s="13"/>
      <c r="F808" s="13"/>
      <c r="G808" s="13"/>
      <c r="H808" s="13"/>
      <c r="I808" s="13"/>
      <c r="J808" s="13"/>
      <c r="K808" s="243"/>
      <c r="L808" s="243"/>
      <c r="M808" s="243"/>
      <c r="N808" s="243"/>
      <c r="O808" s="243"/>
      <c r="P808" s="243"/>
      <c r="Q808" s="243"/>
      <c r="R808" s="24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1:40" ht="15.75" customHeight="1" x14ac:dyDescent="0.25">
      <c r="A809" s="247"/>
      <c r="B809" s="13"/>
      <c r="C809" s="13"/>
      <c r="D809" s="247"/>
      <c r="E809" s="13"/>
      <c r="F809" s="13"/>
      <c r="G809" s="13"/>
      <c r="H809" s="13"/>
      <c r="I809" s="13"/>
      <c r="J809" s="13"/>
      <c r="K809" s="243"/>
      <c r="L809" s="243"/>
      <c r="M809" s="243"/>
      <c r="N809" s="243"/>
      <c r="O809" s="243"/>
      <c r="P809" s="243"/>
      <c r="Q809" s="243"/>
      <c r="R809" s="24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ht="15.75" customHeight="1" x14ac:dyDescent="0.25">
      <c r="A810" s="247"/>
      <c r="B810" s="13"/>
      <c r="C810" s="13"/>
      <c r="D810" s="247"/>
      <c r="E810" s="13"/>
      <c r="F810" s="13"/>
      <c r="G810" s="13"/>
      <c r="H810" s="13"/>
      <c r="I810" s="13"/>
      <c r="J810" s="13"/>
      <c r="K810" s="243"/>
      <c r="L810" s="243"/>
      <c r="M810" s="243"/>
      <c r="N810" s="243"/>
      <c r="O810" s="243"/>
      <c r="P810" s="243"/>
      <c r="Q810" s="243"/>
      <c r="R810" s="24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ht="15.75" customHeight="1" x14ac:dyDescent="0.25">
      <c r="A811" s="247"/>
      <c r="B811" s="13"/>
      <c r="C811" s="13"/>
      <c r="D811" s="247"/>
      <c r="E811" s="13"/>
      <c r="F811" s="13"/>
      <c r="G811" s="13"/>
      <c r="H811" s="13"/>
      <c r="I811" s="13"/>
      <c r="J811" s="13"/>
      <c r="K811" s="243"/>
      <c r="L811" s="243"/>
      <c r="M811" s="243"/>
      <c r="N811" s="243"/>
      <c r="O811" s="243"/>
      <c r="P811" s="243"/>
      <c r="Q811" s="243"/>
      <c r="R811" s="24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1:40" ht="15.75" customHeight="1" x14ac:dyDescent="0.25">
      <c r="A812" s="247"/>
      <c r="B812" s="13"/>
      <c r="C812" s="13"/>
      <c r="D812" s="247"/>
      <c r="E812" s="13"/>
      <c r="F812" s="13"/>
      <c r="G812" s="13"/>
      <c r="H812" s="13"/>
      <c r="I812" s="13"/>
      <c r="J812" s="13"/>
      <c r="K812" s="243"/>
      <c r="L812" s="243"/>
      <c r="M812" s="243"/>
      <c r="N812" s="243"/>
      <c r="O812" s="243"/>
      <c r="P812" s="243"/>
      <c r="Q812" s="243"/>
      <c r="R812" s="24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ht="15.75" customHeight="1" x14ac:dyDescent="0.25">
      <c r="A813" s="247"/>
      <c r="B813" s="13"/>
      <c r="C813" s="13"/>
      <c r="D813" s="247"/>
      <c r="E813" s="13"/>
      <c r="F813" s="13"/>
      <c r="G813" s="13"/>
      <c r="H813" s="13"/>
      <c r="I813" s="13"/>
      <c r="J813" s="13"/>
      <c r="K813" s="243"/>
      <c r="L813" s="243"/>
      <c r="M813" s="243"/>
      <c r="N813" s="243"/>
      <c r="O813" s="243"/>
      <c r="P813" s="243"/>
      <c r="Q813" s="243"/>
      <c r="R813" s="24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ht="15.75" customHeight="1" x14ac:dyDescent="0.25">
      <c r="A814" s="247"/>
      <c r="B814" s="13"/>
      <c r="C814" s="13"/>
      <c r="D814" s="247"/>
      <c r="E814" s="13"/>
      <c r="F814" s="13"/>
      <c r="G814" s="13"/>
      <c r="H814" s="13"/>
      <c r="I814" s="13"/>
      <c r="J814" s="13"/>
      <c r="K814" s="243"/>
      <c r="L814" s="243"/>
      <c r="M814" s="243"/>
      <c r="N814" s="243"/>
      <c r="O814" s="243"/>
      <c r="P814" s="243"/>
      <c r="Q814" s="243"/>
      <c r="R814" s="24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ht="15.75" customHeight="1" x14ac:dyDescent="0.25">
      <c r="A815" s="247"/>
      <c r="B815" s="13"/>
      <c r="C815" s="13"/>
      <c r="D815" s="247"/>
      <c r="E815" s="13"/>
      <c r="F815" s="13"/>
      <c r="G815" s="13"/>
      <c r="H815" s="13"/>
      <c r="I815" s="13"/>
      <c r="J815" s="13"/>
      <c r="K815" s="243"/>
      <c r="L815" s="243"/>
      <c r="M815" s="243"/>
      <c r="N815" s="243"/>
      <c r="O815" s="243"/>
      <c r="P815" s="243"/>
      <c r="Q815" s="243"/>
      <c r="R815" s="24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ht="15.75" customHeight="1" x14ac:dyDescent="0.25">
      <c r="A816" s="247"/>
      <c r="B816" s="13"/>
      <c r="C816" s="13"/>
      <c r="D816" s="247"/>
      <c r="E816" s="13"/>
      <c r="F816" s="13"/>
      <c r="G816" s="13"/>
      <c r="H816" s="13"/>
      <c r="I816" s="13"/>
      <c r="J816" s="13"/>
      <c r="K816" s="243"/>
      <c r="L816" s="243"/>
      <c r="M816" s="243"/>
      <c r="N816" s="243"/>
      <c r="O816" s="243"/>
      <c r="P816" s="243"/>
      <c r="Q816" s="243"/>
      <c r="R816" s="24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ht="15.75" customHeight="1" x14ac:dyDescent="0.25">
      <c r="A817" s="247"/>
      <c r="B817" s="13"/>
      <c r="C817" s="13"/>
      <c r="D817" s="247"/>
      <c r="E817" s="13"/>
      <c r="F817" s="13"/>
      <c r="G817" s="13"/>
      <c r="H817" s="13"/>
      <c r="I817" s="13"/>
      <c r="J817" s="13"/>
      <c r="K817" s="243"/>
      <c r="L817" s="243"/>
      <c r="M817" s="243"/>
      <c r="N817" s="243"/>
      <c r="O817" s="243"/>
      <c r="P817" s="243"/>
      <c r="Q817" s="243"/>
      <c r="R817" s="24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ht="15.75" customHeight="1" x14ac:dyDescent="0.25">
      <c r="A818" s="247"/>
      <c r="B818" s="13"/>
      <c r="C818" s="13"/>
      <c r="D818" s="247"/>
      <c r="E818" s="13"/>
      <c r="F818" s="13"/>
      <c r="G818" s="13"/>
      <c r="H818" s="13"/>
      <c r="I818" s="13"/>
      <c r="J818" s="13"/>
      <c r="K818" s="243"/>
      <c r="L818" s="243"/>
      <c r="M818" s="243"/>
      <c r="N818" s="243"/>
      <c r="O818" s="243"/>
      <c r="P818" s="243"/>
      <c r="Q818" s="243"/>
      <c r="R818" s="24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ht="15.75" customHeight="1" x14ac:dyDescent="0.25">
      <c r="A819" s="247"/>
      <c r="B819" s="13"/>
      <c r="C819" s="13"/>
      <c r="D819" s="247"/>
      <c r="E819" s="13"/>
      <c r="F819" s="13"/>
      <c r="G819" s="13"/>
      <c r="H819" s="13"/>
      <c r="I819" s="13"/>
      <c r="J819" s="13"/>
      <c r="K819" s="243"/>
      <c r="L819" s="243"/>
      <c r="M819" s="243"/>
      <c r="N819" s="243"/>
      <c r="O819" s="243"/>
      <c r="P819" s="243"/>
      <c r="Q819" s="243"/>
      <c r="R819" s="24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ht="15.75" customHeight="1" x14ac:dyDescent="0.25">
      <c r="A820" s="247"/>
      <c r="B820" s="13"/>
      <c r="C820" s="13"/>
      <c r="D820" s="247"/>
      <c r="E820" s="13"/>
      <c r="F820" s="13"/>
      <c r="G820" s="13"/>
      <c r="H820" s="13"/>
      <c r="I820" s="13"/>
      <c r="J820" s="13"/>
      <c r="K820" s="243"/>
      <c r="L820" s="243"/>
      <c r="M820" s="243"/>
      <c r="N820" s="243"/>
      <c r="O820" s="243"/>
      <c r="P820" s="243"/>
      <c r="Q820" s="243"/>
      <c r="R820" s="24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1:40" ht="15.75" customHeight="1" x14ac:dyDescent="0.25">
      <c r="A821" s="247"/>
      <c r="B821" s="13"/>
      <c r="C821" s="13"/>
      <c r="D821" s="247"/>
      <c r="E821" s="13"/>
      <c r="F821" s="13"/>
      <c r="G821" s="13"/>
      <c r="H821" s="13"/>
      <c r="I821" s="13"/>
      <c r="J821" s="13"/>
      <c r="K821" s="243"/>
      <c r="L821" s="243"/>
      <c r="M821" s="243"/>
      <c r="N821" s="243"/>
      <c r="O821" s="243"/>
      <c r="P821" s="243"/>
      <c r="Q821" s="243"/>
      <c r="R821" s="24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1:40" ht="15.75" customHeight="1" x14ac:dyDescent="0.25">
      <c r="A822" s="247"/>
      <c r="B822" s="13"/>
      <c r="C822" s="13"/>
      <c r="D822" s="247"/>
      <c r="E822" s="13"/>
      <c r="F822" s="13"/>
      <c r="G822" s="13"/>
      <c r="H822" s="13"/>
      <c r="I822" s="13"/>
      <c r="J822" s="13"/>
      <c r="K822" s="243"/>
      <c r="L822" s="243"/>
      <c r="M822" s="243"/>
      <c r="N822" s="243"/>
      <c r="O822" s="243"/>
      <c r="P822" s="243"/>
      <c r="Q822" s="243"/>
      <c r="R822" s="24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1:40" ht="15.75" customHeight="1" x14ac:dyDescent="0.25">
      <c r="A823" s="247"/>
      <c r="B823" s="13"/>
      <c r="C823" s="13"/>
      <c r="D823" s="247"/>
      <c r="E823" s="13"/>
      <c r="F823" s="13"/>
      <c r="G823" s="13"/>
      <c r="H823" s="13"/>
      <c r="I823" s="13"/>
      <c r="J823" s="13"/>
      <c r="K823" s="243"/>
      <c r="L823" s="243"/>
      <c r="M823" s="243"/>
      <c r="N823" s="243"/>
      <c r="O823" s="243"/>
      <c r="P823" s="243"/>
      <c r="Q823" s="243"/>
      <c r="R823" s="24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1:40" ht="15.75" customHeight="1" x14ac:dyDescent="0.25">
      <c r="A824" s="247"/>
      <c r="B824" s="13"/>
      <c r="C824" s="13"/>
      <c r="D824" s="247"/>
      <c r="E824" s="13"/>
      <c r="F824" s="13"/>
      <c r="G824" s="13"/>
      <c r="H824" s="13"/>
      <c r="I824" s="13"/>
      <c r="J824" s="13"/>
      <c r="K824" s="243"/>
      <c r="L824" s="243"/>
      <c r="M824" s="243"/>
      <c r="N824" s="243"/>
      <c r="O824" s="243"/>
      <c r="P824" s="243"/>
      <c r="Q824" s="243"/>
      <c r="R824" s="24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ht="15.75" customHeight="1" x14ac:dyDescent="0.25">
      <c r="A825" s="247"/>
      <c r="B825" s="13"/>
      <c r="C825" s="13"/>
      <c r="D825" s="247"/>
      <c r="E825" s="13"/>
      <c r="F825" s="13"/>
      <c r="G825" s="13"/>
      <c r="H825" s="13"/>
      <c r="I825" s="13"/>
      <c r="J825" s="13"/>
      <c r="K825" s="243"/>
      <c r="L825" s="243"/>
      <c r="M825" s="243"/>
      <c r="N825" s="243"/>
      <c r="O825" s="243"/>
      <c r="P825" s="243"/>
      <c r="Q825" s="243"/>
      <c r="R825" s="24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ht="15.75" customHeight="1" x14ac:dyDescent="0.25">
      <c r="A826" s="247"/>
      <c r="B826" s="13"/>
      <c r="C826" s="13"/>
      <c r="D826" s="247"/>
      <c r="E826" s="13"/>
      <c r="F826" s="13"/>
      <c r="G826" s="13"/>
      <c r="H826" s="13"/>
      <c r="I826" s="13"/>
      <c r="J826" s="13"/>
      <c r="K826" s="243"/>
      <c r="L826" s="243"/>
      <c r="M826" s="243"/>
      <c r="N826" s="243"/>
      <c r="O826" s="243"/>
      <c r="P826" s="243"/>
      <c r="Q826" s="243"/>
      <c r="R826" s="24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1:40" ht="15.75" customHeight="1" x14ac:dyDescent="0.25">
      <c r="A827" s="247"/>
      <c r="B827" s="13"/>
      <c r="C827" s="13"/>
      <c r="D827" s="247"/>
      <c r="E827" s="13"/>
      <c r="F827" s="13"/>
      <c r="G827" s="13"/>
      <c r="H827" s="13"/>
      <c r="I827" s="13"/>
      <c r="J827" s="13"/>
      <c r="K827" s="243"/>
      <c r="L827" s="243"/>
      <c r="M827" s="243"/>
      <c r="N827" s="243"/>
      <c r="O827" s="243"/>
      <c r="P827" s="243"/>
      <c r="Q827" s="243"/>
      <c r="R827" s="24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ht="15.75" customHeight="1" x14ac:dyDescent="0.25">
      <c r="A828" s="247"/>
      <c r="B828" s="13"/>
      <c r="C828" s="13"/>
      <c r="D828" s="247"/>
      <c r="E828" s="13"/>
      <c r="F828" s="13"/>
      <c r="G828" s="13"/>
      <c r="H828" s="13"/>
      <c r="I828" s="13"/>
      <c r="J828" s="13"/>
      <c r="K828" s="243"/>
      <c r="L828" s="243"/>
      <c r="M828" s="243"/>
      <c r="N828" s="243"/>
      <c r="O828" s="243"/>
      <c r="P828" s="243"/>
      <c r="Q828" s="243"/>
      <c r="R828" s="24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1:40" ht="15.75" customHeight="1" x14ac:dyDescent="0.25">
      <c r="A829" s="247"/>
      <c r="B829" s="13"/>
      <c r="C829" s="13"/>
      <c r="D829" s="247"/>
      <c r="E829" s="13"/>
      <c r="F829" s="13"/>
      <c r="G829" s="13"/>
      <c r="H829" s="13"/>
      <c r="I829" s="13"/>
      <c r="J829" s="13"/>
      <c r="K829" s="243"/>
      <c r="L829" s="243"/>
      <c r="M829" s="243"/>
      <c r="N829" s="243"/>
      <c r="O829" s="243"/>
      <c r="P829" s="243"/>
      <c r="Q829" s="243"/>
      <c r="R829" s="24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ht="15.75" customHeight="1" x14ac:dyDescent="0.25">
      <c r="A830" s="247"/>
      <c r="B830" s="13"/>
      <c r="C830" s="13"/>
      <c r="D830" s="247"/>
      <c r="E830" s="13"/>
      <c r="F830" s="13"/>
      <c r="G830" s="13"/>
      <c r="H830" s="13"/>
      <c r="I830" s="13"/>
      <c r="J830" s="13"/>
      <c r="K830" s="243"/>
      <c r="L830" s="243"/>
      <c r="M830" s="243"/>
      <c r="N830" s="243"/>
      <c r="O830" s="243"/>
      <c r="P830" s="243"/>
      <c r="Q830" s="243"/>
      <c r="R830" s="24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ht="15.75" customHeight="1" x14ac:dyDescent="0.25">
      <c r="A831" s="247"/>
      <c r="B831" s="13"/>
      <c r="C831" s="13"/>
      <c r="D831" s="247"/>
      <c r="E831" s="13"/>
      <c r="F831" s="13"/>
      <c r="G831" s="13"/>
      <c r="H831" s="13"/>
      <c r="I831" s="13"/>
      <c r="J831" s="13"/>
      <c r="K831" s="243"/>
      <c r="L831" s="243"/>
      <c r="M831" s="243"/>
      <c r="N831" s="243"/>
      <c r="O831" s="243"/>
      <c r="P831" s="243"/>
      <c r="Q831" s="243"/>
      <c r="R831" s="24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ht="15.75" customHeight="1" x14ac:dyDescent="0.25">
      <c r="A832" s="247"/>
      <c r="B832" s="13"/>
      <c r="C832" s="13"/>
      <c r="D832" s="247"/>
      <c r="E832" s="13"/>
      <c r="F832" s="13"/>
      <c r="G832" s="13"/>
      <c r="H832" s="13"/>
      <c r="I832" s="13"/>
      <c r="J832" s="13"/>
      <c r="K832" s="243"/>
      <c r="L832" s="243"/>
      <c r="M832" s="243"/>
      <c r="N832" s="243"/>
      <c r="O832" s="243"/>
      <c r="P832" s="243"/>
      <c r="Q832" s="243"/>
      <c r="R832" s="24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ht="15.75" customHeight="1" x14ac:dyDescent="0.25">
      <c r="A833" s="247"/>
      <c r="B833" s="13"/>
      <c r="C833" s="13"/>
      <c r="D833" s="247"/>
      <c r="E833" s="13"/>
      <c r="F833" s="13"/>
      <c r="G833" s="13"/>
      <c r="H833" s="13"/>
      <c r="I833" s="13"/>
      <c r="J833" s="13"/>
      <c r="K833" s="243"/>
      <c r="L833" s="243"/>
      <c r="M833" s="243"/>
      <c r="N833" s="243"/>
      <c r="O833" s="243"/>
      <c r="P833" s="243"/>
      <c r="Q833" s="243"/>
      <c r="R833" s="24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ht="15.75" customHeight="1" x14ac:dyDescent="0.25">
      <c r="A834" s="247"/>
      <c r="B834" s="13"/>
      <c r="C834" s="13"/>
      <c r="D834" s="247"/>
      <c r="E834" s="13"/>
      <c r="F834" s="13"/>
      <c r="G834" s="13"/>
      <c r="H834" s="13"/>
      <c r="I834" s="13"/>
      <c r="J834" s="13"/>
      <c r="K834" s="243"/>
      <c r="L834" s="243"/>
      <c r="M834" s="243"/>
      <c r="N834" s="243"/>
      <c r="O834" s="243"/>
      <c r="P834" s="243"/>
      <c r="Q834" s="243"/>
      <c r="R834" s="24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ht="15.75" customHeight="1" x14ac:dyDescent="0.25">
      <c r="A835" s="247"/>
      <c r="B835" s="13"/>
      <c r="C835" s="13"/>
      <c r="D835" s="247"/>
      <c r="E835" s="13"/>
      <c r="F835" s="13"/>
      <c r="G835" s="13"/>
      <c r="H835" s="13"/>
      <c r="I835" s="13"/>
      <c r="J835" s="13"/>
      <c r="K835" s="243"/>
      <c r="L835" s="243"/>
      <c r="M835" s="243"/>
      <c r="N835" s="243"/>
      <c r="O835" s="243"/>
      <c r="P835" s="243"/>
      <c r="Q835" s="243"/>
      <c r="R835" s="24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ht="15.75" customHeight="1" x14ac:dyDescent="0.25">
      <c r="A836" s="247"/>
      <c r="B836" s="13"/>
      <c r="C836" s="13"/>
      <c r="D836" s="247"/>
      <c r="E836" s="13"/>
      <c r="F836" s="13"/>
      <c r="G836" s="13"/>
      <c r="H836" s="13"/>
      <c r="I836" s="13"/>
      <c r="J836" s="13"/>
      <c r="K836" s="243"/>
      <c r="L836" s="243"/>
      <c r="M836" s="243"/>
      <c r="N836" s="243"/>
      <c r="O836" s="243"/>
      <c r="P836" s="243"/>
      <c r="Q836" s="243"/>
      <c r="R836" s="24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ht="15.75" customHeight="1" x14ac:dyDescent="0.25">
      <c r="A837" s="247"/>
      <c r="B837" s="13"/>
      <c r="C837" s="13"/>
      <c r="D837" s="247"/>
      <c r="E837" s="13"/>
      <c r="F837" s="13"/>
      <c r="G837" s="13"/>
      <c r="H837" s="13"/>
      <c r="I837" s="13"/>
      <c r="J837" s="13"/>
      <c r="K837" s="243"/>
      <c r="L837" s="243"/>
      <c r="M837" s="243"/>
      <c r="N837" s="243"/>
      <c r="O837" s="243"/>
      <c r="P837" s="243"/>
      <c r="Q837" s="243"/>
      <c r="R837" s="24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ht="15.75" customHeight="1" x14ac:dyDescent="0.25">
      <c r="A838" s="247"/>
      <c r="B838" s="13"/>
      <c r="C838" s="13"/>
      <c r="D838" s="247"/>
      <c r="E838" s="13"/>
      <c r="F838" s="13"/>
      <c r="G838" s="13"/>
      <c r="H838" s="13"/>
      <c r="I838" s="13"/>
      <c r="J838" s="13"/>
      <c r="K838" s="243"/>
      <c r="L838" s="243"/>
      <c r="M838" s="243"/>
      <c r="N838" s="243"/>
      <c r="O838" s="243"/>
      <c r="P838" s="243"/>
      <c r="Q838" s="243"/>
      <c r="R838" s="24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ht="15.75" customHeight="1" x14ac:dyDescent="0.25">
      <c r="A839" s="247"/>
      <c r="B839" s="13"/>
      <c r="C839" s="13"/>
      <c r="D839" s="247"/>
      <c r="E839" s="13"/>
      <c r="F839" s="13"/>
      <c r="G839" s="13"/>
      <c r="H839" s="13"/>
      <c r="I839" s="13"/>
      <c r="J839" s="13"/>
      <c r="K839" s="243"/>
      <c r="L839" s="243"/>
      <c r="M839" s="243"/>
      <c r="N839" s="243"/>
      <c r="O839" s="243"/>
      <c r="P839" s="243"/>
      <c r="Q839" s="243"/>
      <c r="R839" s="24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1:40" ht="15.75" customHeight="1" x14ac:dyDescent="0.25">
      <c r="A840" s="247"/>
      <c r="B840" s="13"/>
      <c r="C840" s="13"/>
      <c r="D840" s="247"/>
      <c r="E840" s="13"/>
      <c r="F840" s="13"/>
      <c r="G840" s="13"/>
      <c r="H840" s="13"/>
      <c r="I840" s="13"/>
      <c r="J840" s="13"/>
      <c r="K840" s="243"/>
      <c r="L840" s="243"/>
      <c r="M840" s="243"/>
      <c r="N840" s="243"/>
      <c r="O840" s="243"/>
      <c r="P840" s="243"/>
      <c r="Q840" s="243"/>
      <c r="R840" s="24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ht="15.75" customHeight="1" x14ac:dyDescent="0.25">
      <c r="A841" s="247"/>
      <c r="B841" s="13"/>
      <c r="C841" s="13"/>
      <c r="D841" s="247"/>
      <c r="E841" s="13"/>
      <c r="F841" s="13"/>
      <c r="G841" s="13"/>
      <c r="H841" s="13"/>
      <c r="I841" s="13"/>
      <c r="J841" s="13"/>
      <c r="K841" s="243"/>
      <c r="L841" s="243"/>
      <c r="M841" s="243"/>
      <c r="N841" s="243"/>
      <c r="O841" s="243"/>
      <c r="P841" s="243"/>
      <c r="Q841" s="243"/>
      <c r="R841" s="24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ht="15.75" customHeight="1" x14ac:dyDescent="0.25">
      <c r="A842" s="247"/>
      <c r="B842" s="13"/>
      <c r="C842" s="13"/>
      <c r="D842" s="247"/>
      <c r="E842" s="13"/>
      <c r="F842" s="13"/>
      <c r="G842" s="13"/>
      <c r="H842" s="13"/>
      <c r="I842" s="13"/>
      <c r="J842" s="13"/>
      <c r="K842" s="243"/>
      <c r="L842" s="243"/>
      <c r="M842" s="243"/>
      <c r="N842" s="243"/>
      <c r="O842" s="243"/>
      <c r="P842" s="243"/>
      <c r="Q842" s="243"/>
      <c r="R842" s="24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ht="15.75" customHeight="1" x14ac:dyDescent="0.25">
      <c r="A843" s="247"/>
      <c r="B843" s="13"/>
      <c r="C843" s="13"/>
      <c r="D843" s="247"/>
      <c r="E843" s="13"/>
      <c r="F843" s="13"/>
      <c r="G843" s="13"/>
      <c r="H843" s="13"/>
      <c r="I843" s="13"/>
      <c r="J843" s="13"/>
      <c r="K843" s="243"/>
      <c r="L843" s="243"/>
      <c r="M843" s="243"/>
      <c r="N843" s="243"/>
      <c r="O843" s="243"/>
      <c r="P843" s="243"/>
      <c r="Q843" s="243"/>
      <c r="R843" s="24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ht="15.75" customHeight="1" x14ac:dyDescent="0.25">
      <c r="A844" s="247"/>
      <c r="B844" s="13"/>
      <c r="C844" s="13"/>
      <c r="D844" s="247"/>
      <c r="E844" s="13"/>
      <c r="F844" s="13"/>
      <c r="G844" s="13"/>
      <c r="H844" s="13"/>
      <c r="I844" s="13"/>
      <c r="J844" s="13"/>
      <c r="K844" s="243"/>
      <c r="L844" s="243"/>
      <c r="M844" s="243"/>
      <c r="N844" s="243"/>
      <c r="O844" s="243"/>
      <c r="P844" s="243"/>
      <c r="Q844" s="243"/>
      <c r="R844" s="24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ht="15.75" customHeight="1" x14ac:dyDescent="0.25">
      <c r="A845" s="247"/>
      <c r="B845" s="13"/>
      <c r="C845" s="13"/>
      <c r="D845" s="247"/>
      <c r="E845" s="13"/>
      <c r="F845" s="13"/>
      <c r="G845" s="13"/>
      <c r="H845" s="13"/>
      <c r="I845" s="13"/>
      <c r="J845" s="13"/>
      <c r="K845" s="243"/>
      <c r="L845" s="243"/>
      <c r="M845" s="243"/>
      <c r="N845" s="243"/>
      <c r="O845" s="243"/>
      <c r="P845" s="243"/>
      <c r="Q845" s="243"/>
      <c r="R845" s="24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ht="15.75" customHeight="1" x14ac:dyDescent="0.25">
      <c r="A846" s="247"/>
      <c r="B846" s="13"/>
      <c r="C846" s="13"/>
      <c r="D846" s="247"/>
      <c r="E846" s="13"/>
      <c r="F846" s="13"/>
      <c r="G846" s="13"/>
      <c r="H846" s="13"/>
      <c r="I846" s="13"/>
      <c r="J846" s="13"/>
      <c r="K846" s="243"/>
      <c r="L846" s="243"/>
      <c r="M846" s="243"/>
      <c r="N846" s="243"/>
      <c r="O846" s="243"/>
      <c r="P846" s="243"/>
      <c r="Q846" s="243"/>
      <c r="R846" s="24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1:40" ht="15.75" customHeight="1" x14ac:dyDescent="0.25">
      <c r="A847" s="247"/>
      <c r="B847" s="13"/>
      <c r="C847" s="13"/>
      <c r="D847" s="247"/>
      <c r="E847" s="13"/>
      <c r="F847" s="13"/>
      <c r="G847" s="13"/>
      <c r="H847" s="13"/>
      <c r="I847" s="13"/>
      <c r="J847" s="13"/>
      <c r="K847" s="243"/>
      <c r="L847" s="243"/>
      <c r="M847" s="243"/>
      <c r="N847" s="243"/>
      <c r="O847" s="243"/>
      <c r="P847" s="243"/>
      <c r="Q847" s="243"/>
      <c r="R847" s="24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1:40" ht="15.75" customHeight="1" x14ac:dyDescent="0.25">
      <c r="A848" s="247"/>
      <c r="B848" s="13"/>
      <c r="C848" s="13"/>
      <c r="D848" s="247"/>
      <c r="E848" s="13"/>
      <c r="F848" s="13"/>
      <c r="G848" s="13"/>
      <c r="H848" s="13"/>
      <c r="I848" s="13"/>
      <c r="J848" s="13"/>
      <c r="K848" s="243"/>
      <c r="L848" s="243"/>
      <c r="M848" s="243"/>
      <c r="N848" s="243"/>
      <c r="O848" s="243"/>
      <c r="P848" s="243"/>
      <c r="Q848" s="243"/>
      <c r="R848" s="24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ht="15.75" customHeight="1" x14ac:dyDescent="0.25">
      <c r="A849" s="247"/>
      <c r="B849" s="13"/>
      <c r="C849" s="13"/>
      <c r="D849" s="247"/>
      <c r="E849" s="13"/>
      <c r="F849" s="13"/>
      <c r="G849" s="13"/>
      <c r="H849" s="13"/>
      <c r="I849" s="13"/>
      <c r="J849" s="13"/>
      <c r="K849" s="243"/>
      <c r="L849" s="243"/>
      <c r="M849" s="243"/>
      <c r="N849" s="243"/>
      <c r="O849" s="243"/>
      <c r="P849" s="243"/>
      <c r="Q849" s="243"/>
      <c r="R849" s="24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ht="15.75" customHeight="1" x14ac:dyDescent="0.25">
      <c r="A850" s="247"/>
      <c r="B850" s="13"/>
      <c r="C850" s="13"/>
      <c r="D850" s="247"/>
      <c r="E850" s="13"/>
      <c r="F850" s="13"/>
      <c r="G850" s="13"/>
      <c r="H850" s="13"/>
      <c r="I850" s="13"/>
      <c r="J850" s="13"/>
      <c r="K850" s="243"/>
      <c r="L850" s="243"/>
      <c r="M850" s="243"/>
      <c r="N850" s="243"/>
      <c r="O850" s="243"/>
      <c r="P850" s="243"/>
      <c r="Q850" s="243"/>
      <c r="R850" s="24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1:40" ht="15.75" customHeight="1" x14ac:dyDescent="0.25">
      <c r="A851" s="247"/>
      <c r="B851" s="13"/>
      <c r="C851" s="13"/>
      <c r="D851" s="247"/>
      <c r="E851" s="13"/>
      <c r="F851" s="13"/>
      <c r="G851" s="13"/>
      <c r="H851" s="13"/>
      <c r="I851" s="13"/>
      <c r="J851" s="13"/>
      <c r="K851" s="243"/>
      <c r="L851" s="243"/>
      <c r="M851" s="243"/>
      <c r="N851" s="243"/>
      <c r="O851" s="243"/>
      <c r="P851" s="243"/>
      <c r="Q851" s="243"/>
      <c r="R851" s="24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ht="15.75" customHeight="1" x14ac:dyDescent="0.25">
      <c r="A852" s="247"/>
      <c r="B852" s="13"/>
      <c r="C852" s="13"/>
      <c r="D852" s="247"/>
      <c r="E852" s="13"/>
      <c r="F852" s="13"/>
      <c r="G852" s="13"/>
      <c r="H852" s="13"/>
      <c r="I852" s="13"/>
      <c r="J852" s="13"/>
      <c r="K852" s="243"/>
      <c r="L852" s="243"/>
      <c r="M852" s="243"/>
      <c r="N852" s="243"/>
      <c r="O852" s="243"/>
      <c r="P852" s="243"/>
      <c r="Q852" s="243"/>
      <c r="R852" s="24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ht="15.75" customHeight="1" x14ac:dyDescent="0.25">
      <c r="A853" s="247"/>
      <c r="B853" s="13"/>
      <c r="C853" s="13"/>
      <c r="D853" s="247"/>
      <c r="E853" s="13"/>
      <c r="F853" s="13"/>
      <c r="G853" s="13"/>
      <c r="H853" s="13"/>
      <c r="I853" s="13"/>
      <c r="J853" s="13"/>
      <c r="K853" s="243"/>
      <c r="L853" s="243"/>
      <c r="M853" s="243"/>
      <c r="N853" s="243"/>
      <c r="O853" s="243"/>
      <c r="P853" s="243"/>
      <c r="Q853" s="243"/>
      <c r="R853" s="24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ht="15.75" customHeight="1" x14ac:dyDescent="0.25">
      <c r="A854" s="247"/>
      <c r="B854" s="13"/>
      <c r="C854" s="13"/>
      <c r="D854" s="247"/>
      <c r="E854" s="13"/>
      <c r="F854" s="13"/>
      <c r="G854" s="13"/>
      <c r="H854" s="13"/>
      <c r="I854" s="13"/>
      <c r="J854" s="13"/>
      <c r="K854" s="243"/>
      <c r="L854" s="243"/>
      <c r="M854" s="243"/>
      <c r="N854" s="243"/>
      <c r="O854" s="243"/>
      <c r="P854" s="243"/>
      <c r="Q854" s="243"/>
      <c r="R854" s="24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ht="15.75" customHeight="1" x14ac:dyDescent="0.25">
      <c r="A855" s="247"/>
      <c r="B855" s="13"/>
      <c r="C855" s="13"/>
      <c r="D855" s="247"/>
      <c r="E855" s="13"/>
      <c r="F855" s="13"/>
      <c r="G855" s="13"/>
      <c r="H855" s="13"/>
      <c r="I855" s="13"/>
      <c r="J855" s="13"/>
      <c r="K855" s="243"/>
      <c r="L855" s="243"/>
      <c r="M855" s="243"/>
      <c r="N855" s="243"/>
      <c r="O855" s="243"/>
      <c r="P855" s="243"/>
      <c r="Q855" s="243"/>
      <c r="R855" s="24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ht="15.75" customHeight="1" x14ac:dyDescent="0.25">
      <c r="A856" s="247"/>
      <c r="B856" s="13"/>
      <c r="C856" s="13"/>
      <c r="D856" s="247"/>
      <c r="E856" s="13"/>
      <c r="F856" s="13"/>
      <c r="G856" s="13"/>
      <c r="H856" s="13"/>
      <c r="I856" s="13"/>
      <c r="J856" s="13"/>
      <c r="K856" s="243"/>
      <c r="L856" s="243"/>
      <c r="M856" s="243"/>
      <c r="N856" s="243"/>
      <c r="O856" s="243"/>
      <c r="P856" s="243"/>
      <c r="Q856" s="243"/>
      <c r="R856" s="24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ht="15.75" customHeight="1" x14ac:dyDescent="0.25">
      <c r="A857" s="247"/>
      <c r="B857" s="13"/>
      <c r="C857" s="13"/>
      <c r="D857" s="247"/>
      <c r="E857" s="13"/>
      <c r="F857" s="13"/>
      <c r="G857" s="13"/>
      <c r="H857" s="13"/>
      <c r="I857" s="13"/>
      <c r="J857" s="13"/>
      <c r="K857" s="243"/>
      <c r="L857" s="243"/>
      <c r="M857" s="243"/>
      <c r="N857" s="243"/>
      <c r="O857" s="243"/>
      <c r="P857" s="243"/>
      <c r="Q857" s="243"/>
      <c r="R857" s="24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ht="15.75" customHeight="1" x14ac:dyDescent="0.25">
      <c r="A858" s="247"/>
      <c r="B858" s="13"/>
      <c r="C858" s="13"/>
      <c r="D858" s="247"/>
      <c r="E858" s="13"/>
      <c r="F858" s="13"/>
      <c r="G858" s="13"/>
      <c r="H858" s="13"/>
      <c r="I858" s="13"/>
      <c r="J858" s="13"/>
      <c r="K858" s="243"/>
      <c r="L858" s="243"/>
      <c r="M858" s="243"/>
      <c r="N858" s="243"/>
      <c r="O858" s="243"/>
      <c r="P858" s="243"/>
      <c r="Q858" s="243"/>
      <c r="R858" s="24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ht="15.75" customHeight="1" x14ac:dyDescent="0.25">
      <c r="A859" s="247"/>
      <c r="B859" s="13"/>
      <c r="C859" s="13"/>
      <c r="D859" s="247"/>
      <c r="E859" s="13"/>
      <c r="F859" s="13"/>
      <c r="G859" s="13"/>
      <c r="H859" s="13"/>
      <c r="I859" s="13"/>
      <c r="J859" s="13"/>
      <c r="K859" s="243"/>
      <c r="L859" s="243"/>
      <c r="M859" s="243"/>
      <c r="N859" s="243"/>
      <c r="O859" s="243"/>
      <c r="P859" s="243"/>
      <c r="Q859" s="243"/>
      <c r="R859" s="24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ht="15.75" customHeight="1" x14ac:dyDescent="0.25">
      <c r="A860" s="247"/>
      <c r="B860" s="13"/>
      <c r="C860" s="13"/>
      <c r="D860" s="247"/>
      <c r="E860" s="13"/>
      <c r="F860" s="13"/>
      <c r="G860" s="13"/>
      <c r="H860" s="13"/>
      <c r="I860" s="13"/>
      <c r="J860" s="13"/>
      <c r="K860" s="243"/>
      <c r="L860" s="243"/>
      <c r="M860" s="243"/>
      <c r="N860" s="243"/>
      <c r="O860" s="243"/>
      <c r="P860" s="243"/>
      <c r="Q860" s="243"/>
      <c r="R860" s="24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ht="15.75" customHeight="1" x14ac:dyDescent="0.25">
      <c r="A861" s="247"/>
      <c r="B861" s="13"/>
      <c r="C861" s="13"/>
      <c r="D861" s="247"/>
      <c r="E861" s="13"/>
      <c r="F861" s="13"/>
      <c r="G861" s="13"/>
      <c r="H861" s="13"/>
      <c r="I861" s="13"/>
      <c r="J861" s="13"/>
      <c r="K861" s="243"/>
      <c r="L861" s="243"/>
      <c r="M861" s="243"/>
      <c r="N861" s="243"/>
      <c r="O861" s="243"/>
      <c r="P861" s="243"/>
      <c r="Q861" s="243"/>
      <c r="R861" s="24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ht="15.75" customHeight="1" x14ac:dyDescent="0.25">
      <c r="A862" s="247"/>
      <c r="B862" s="13"/>
      <c r="C862" s="13"/>
      <c r="D862" s="247"/>
      <c r="E862" s="13"/>
      <c r="F862" s="13"/>
      <c r="G862" s="13"/>
      <c r="H862" s="13"/>
      <c r="I862" s="13"/>
      <c r="J862" s="13"/>
      <c r="K862" s="243"/>
      <c r="L862" s="243"/>
      <c r="M862" s="243"/>
      <c r="N862" s="243"/>
      <c r="O862" s="243"/>
      <c r="P862" s="243"/>
      <c r="Q862" s="243"/>
      <c r="R862" s="24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ht="15.75" customHeight="1" x14ac:dyDescent="0.25">
      <c r="A863" s="247"/>
      <c r="B863" s="13"/>
      <c r="C863" s="13"/>
      <c r="D863" s="247"/>
      <c r="E863" s="13"/>
      <c r="F863" s="13"/>
      <c r="G863" s="13"/>
      <c r="H863" s="13"/>
      <c r="I863" s="13"/>
      <c r="J863" s="13"/>
      <c r="K863" s="243"/>
      <c r="L863" s="243"/>
      <c r="M863" s="243"/>
      <c r="N863" s="243"/>
      <c r="O863" s="243"/>
      <c r="P863" s="243"/>
      <c r="Q863" s="243"/>
      <c r="R863" s="24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1:40" ht="15.75" customHeight="1" x14ac:dyDescent="0.25">
      <c r="A864" s="247"/>
      <c r="B864" s="13"/>
      <c r="C864" s="13"/>
      <c r="D864" s="247"/>
      <c r="E864" s="13"/>
      <c r="F864" s="13"/>
      <c r="G864" s="13"/>
      <c r="H864" s="13"/>
      <c r="I864" s="13"/>
      <c r="J864" s="13"/>
      <c r="K864" s="243"/>
      <c r="L864" s="243"/>
      <c r="M864" s="243"/>
      <c r="N864" s="243"/>
      <c r="O864" s="243"/>
      <c r="P864" s="243"/>
      <c r="Q864" s="243"/>
      <c r="R864" s="24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1:40" ht="15.75" customHeight="1" x14ac:dyDescent="0.25">
      <c r="A865" s="247"/>
      <c r="B865" s="13"/>
      <c r="C865" s="13"/>
      <c r="D865" s="247"/>
      <c r="E865" s="13"/>
      <c r="F865" s="13"/>
      <c r="G865" s="13"/>
      <c r="H865" s="13"/>
      <c r="I865" s="13"/>
      <c r="J865" s="13"/>
      <c r="K865" s="243"/>
      <c r="L865" s="243"/>
      <c r="M865" s="243"/>
      <c r="N865" s="243"/>
      <c r="O865" s="243"/>
      <c r="P865" s="243"/>
      <c r="Q865" s="243"/>
      <c r="R865" s="24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ht="15.75" customHeight="1" x14ac:dyDescent="0.25">
      <c r="A866" s="247"/>
      <c r="B866" s="13"/>
      <c r="C866" s="13"/>
      <c r="D866" s="247"/>
      <c r="E866" s="13"/>
      <c r="F866" s="13"/>
      <c r="G866" s="13"/>
      <c r="H866" s="13"/>
      <c r="I866" s="13"/>
      <c r="J866" s="13"/>
      <c r="K866" s="243"/>
      <c r="L866" s="243"/>
      <c r="M866" s="243"/>
      <c r="N866" s="243"/>
      <c r="O866" s="243"/>
      <c r="P866" s="243"/>
      <c r="Q866" s="243"/>
      <c r="R866" s="24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ht="15.75" customHeight="1" x14ac:dyDescent="0.25">
      <c r="A867" s="247"/>
      <c r="B867" s="13"/>
      <c r="C867" s="13"/>
      <c r="D867" s="247"/>
      <c r="E867" s="13"/>
      <c r="F867" s="13"/>
      <c r="G867" s="13"/>
      <c r="H867" s="13"/>
      <c r="I867" s="13"/>
      <c r="J867" s="13"/>
      <c r="K867" s="243"/>
      <c r="L867" s="243"/>
      <c r="M867" s="243"/>
      <c r="N867" s="243"/>
      <c r="O867" s="243"/>
      <c r="P867" s="243"/>
      <c r="Q867" s="243"/>
      <c r="R867" s="24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ht="15.75" customHeight="1" x14ac:dyDescent="0.25">
      <c r="A868" s="247"/>
      <c r="B868" s="13"/>
      <c r="C868" s="13"/>
      <c r="D868" s="247"/>
      <c r="E868" s="13"/>
      <c r="F868" s="13"/>
      <c r="G868" s="13"/>
      <c r="H868" s="13"/>
      <c r="I868" s="13"/>
      <c r="J868" s="13"/>
      <c r="K868" s="243"/>
      <c r="L868" s="243"/>
      <c r="M868" s="243"/>
      <c r="N868" s="243"/>
      <c r="O868" s="243"/>
      <c r="P868" s="243"/>
      <c r="Q868" s="243"/>
      <c r="R868" s="24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ht="15.75" customHeight="1" x14ac:dyDescent="0.25">
      <c r="A869" s="247"/>
      <c r="B869" s="13"/>
      <c r="C869" s="13"/>
      <c r="D869" s="247"/>
      <c r="E869" s="13"/>
      <c r="F869" s="13"/>
      <c r="G869" s="13"/>
      <c r="H869" s="13"/>
      <c r="I869" s="13"/>
      <c r="J869" s="13"/>
      <c r="K869" s="243"/>
      <c r="L869" s="243"/>
      <c r="M869" s="243"/>
      <c r="N869" s="243"/>
      <c r="O869" s="243"/>
      <c r="P869" s="243"/>
      <c r="Q869" s="243"/>
      <c r="R869" s="24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ht="15.75" customHeight="1" x14ac:dyDescent="0.25">
      <c r="A870" s="247"/>
      <c r="B870" s="13"/>
      <c r="C870" s="13"/>
      <c r="D870" s="247"/>
      <c r="E870" s="13"/>
      <c r="F870" s="13"/>
      <c r="G870" s="13"/>
      <c r="H870" s="13"/>
      <c r="I870" s="13"/>
      <c r="J870" s="13"/>
      <c r="K870" s="243"/>
      <c r="L870" s="243"/>
      <c r="M870" s="243"/>
      <c r="N870" s="243"/>
      <c r="O870" s="243"/>
      <c r="P870" s="243"/>
      <c r="Q870" s="243"/>
      <c r="R870" s="24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ht="15.75" customHeight="1" x14ac:dyDescent="0.25">
      <c r="A871" s="247"/>
      <c r="B871" s="13"/>
      <c r="C871" s="13"/>
      <c r="D871" s="247"/>
      <c r="E871" s="13"/>
      <c r="F871" s="13"/>
      <c r="G871" s="13"/>
      <c r="H871" s="13"/>
      <c r="I871" s="13"/>
      <c r="J871" s="13"/>
      <c r="K871" s="243"/>
      <c r="L871" s="243"/>
      <c r="M871" s="243"/>
      <c r="N871" s="243"/>
      <c r="O871" s="243"/>
      <c r="P871" s="243"/>
      <c r="Q871" s="243"/>
      <c r="R871" s="24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ht="15.75" customHeight="1" x14ac:dyDescent="0.25">
      <c r="A872" s="247"/>
      <c r="B872" s="13"/>
      <c r="C872" s="13"/>
      <c r="D872" s="247"/>
      <c r="E872" s="13"/>
      <c r="F872" s="13"/>
      <c r="G872" s="13"/>
      <c r="H872" s="13"/>
      <c r="I872" s="13"/>
      <c r="J872" s="13"/>
      <c r="K872" s="243"/>
      <c r="L872" s="243"/>
      <c r="M872" s="243"/>
      <c r="N872" s="243"/>
      <c r="O872" s="243"/>
      <c r="P872" s="243"/>
      <c r="Q872" s="243"/>
      <c r="R872" s="24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ht="15.75" customHeight="1" x14ac:dyDescent="0.25">
      <c r="A873" s="247"/>
      <c r="B873" s="13"/>
      <c r="C873" s="13"/>
      <c r="D873" s="247"/>
      <c r="E873" s="13"/>
      <c r="F873" s="13"/>
      <c r="G873" s="13"/>
      <c r="H873" s="13"/>
      <c r="I873" s="13"/>
      <c r="J873" s="13"/>
      <c r="K873" s="243"/>
      <c r="L873" s="243"/>
      <c r="M873" s="243"/>
      <c r="N873" s="243"/>
      <c r="O873" s="243"/>
      <c r="P873" s="243"/>
      <c r="Q873" s="243"/>
      <c r="R873" s="24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ht="15.75" customHeight="1" x14ac:dyDescent="0.25">
      <c r="A874" s="247"/>
      <c r="B874" s="13"/>
      <c r="C874" s="13"/>
      <c r="D874" s="247"/>
      <c r="E874" s="13"/>
      <c r="F874" s="13"/>
      <c r="G874" s="13"/>
      <c r="H874" s="13"/>
      <c r="I874" s="13"/>
      <c r="J874" s="13"/>
      <c r="K874" s="243"/>
      <c r="L874" s="243"/>
      <c r="M874" s="243"/>
      <c r="N874" s="243"/>
      <c r="O874" s="243"/>
      <c r="P874" s="243"/>
      <c r="Q874" s="243"/>
      <c r="R874" s="24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ht="15.75" customHeight="1" x14ac:dyDescent="0.25">
      <c r="A875" s="247"/>
      <c r="B875" s="13"/>
      <c r="C875" s="13"/>
      <c r="D875" s="247"/>
      <c r="E875" s="13"/>
      <c r="F875" s="13"/>
      <c r="G875" s="13"/>
      <c r="H875" s="13"/>
      <c r="I875" s="13"/>
      <c r="J875" s="13"/>
      <c r="K875" s="243"/>
      <c r="L875" s="243"/>
      <c r="M875" s="243"/>
      <c r="N875" s="243"/>
      <c r="O875" s="243"/>
      <c r="P875" s="243"/>
      <c r="Q875" s="243"/>
      <c r="R875" s="24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ht="15.75" customHeight="1" x14ac:dyDescent="0.25">
      <c r="A876" s="247"/>
      <c r="B876" s="13"/>
      <c r="C876" s="13"/>
      <c r="D876" s="247"/>
      <c r="E876" s="13"/>
      <c r="F876" s="13"/>
      <c r="G876" s="13"/>
      <c r="H876" s="13"/>
      <c r="I876" s="13"/>
      <c r="J876" s="13"/>
      <c r="K876" s="243"/>
      <c r="L876" s="243"/>
      <c r="M876" s="243"/>
      <c r="N876" s="243"/>
      <c r="O876" s="243"/>
      <c r="P876" s="243"/>
      <c r="Q876" s="243"/>
      <c r="R876" s="24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ht="15.75" customHeight="1" x14ac:dyDescent="0.25">
      <c r="A877" s="247"/>
      <c r="B877" s="13"/>
      <c r="C877" s="13"/>
      <c r="D877" s="247"/>
      <c r="E877" s="13"/>
      <c r="F877" s="13"/>
      <c r="G877" s="13"/>
      <c r="H877" s="13"/>
      <c r="I877" s="13"/>
      <c r="J877" s="13"/>
      <c r="K877" s="243"/>
      <c r="L877" s="243"/>
      <c r="M877" s="243"/>
      <c r="N877" s="243"/>
      <c r="O877" s="243"/>
      <c r="P877" s="243"/>
      <c r="Q877" s="243"/>
      <c r="R877" s="24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ht="15.75" customHeight="1" x14ac:dyDescent="0.25">
      <c r="A878" s="247"/>
      <c r="B878" s="13"/>
      <c r="C878" s="13"/>
      <c r="D878" s="247"/>
      <c r="E878" s="13"/>
      <c r="F878" s="13"/>
      <c r="G878" s="13"/>
      <c r="H878" s="13"/>
      <c r="I878" s="13"/>
      <c r="J878" s="13"/>
      <c r="K878" s="243"/>
      <c r="L878" s="243"/>
      <c r="M878" s="243"/>
      <c r="N878" s="243"/>
      <c r="O878" s="243"/>
      <c r="P878" s="243"/>
      <c r="Q878" s="243"/>
      <c r="R878" s="24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ht="15.75" customHeight="1" x14ac:dyDescent="0.25">
      <c r="A879" s="247"/>
      <c r="B879" s="13"/>
      <c r="C879" s="13"/>
      <c r="D879" s="247"/>
      <c r="E879" s="13"/>
      <c r="F879" s="13"/>
      <c r="G879" s="13"/>
      <c r="H879" s="13"/>
      <c r="I879" s="13"/>
      <c r="J879" s="13"/>
      <c r="K879" s="243"/>
      <c r="L879" s="243"/>
      <c r="M879" s="243"/>
      <c r="N879" s="243"/>
      <c r="O879" s="243"/>
      <c r="P879" s="243"/>
      <c r="Q879" s="243"/>
      <c r="R879" s="24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ht="15.75" customHeight="1" x14ac:dyDescent="0.25">
      <c r="A880" s="247"/>
      <c r="B880" s="13"/>
      <c r="C880" s="13"/>
      <c r="D880" s="247"/>
      <c r="E880" s="13"/>
      <c r="F880" s="13"/>
      <c r="G880" s="13"/>
      <c r="H880" s="13"/>
      <c r="I880" s="13"/>
      <c r="J880" s="13"/>
      <c r="K880" s="243"/>
      <c r="L880" s="243"/>
      <c r="M880" s="243"/>
      <c r="N880" s="243"/>
      <c r="O880" s="243"/>
      <c r="P880" s="243"/>
      <c r="Q880" s="243"/>
      <c r="R880" s="24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ht="15.75" customHeight="1" x14ac:dyDescent="0.25">
      <c r="A881" s="247"/>
      <c r="B881" s="13"/>
      <c r="C881" s="13"/>
      <c r="D881" s="247"/>
      <c r="E881" s="13"/>
      <c r="F881" s="13"/>
      <c r="G881" s="13"/>
      <c r="H881" s="13"/>
      <c r="I881" s="13"/>
      <c r="J881" s="13"/>
      <c r="K881" s="243"/>
      <c r="L881" s="243"/>
      <c r="M881" s="243"/>
      <c r="N881" s="243"/>
      <c r="O881" s="243"/>
      <c r="P881" s="243"/>
      <c r="Q881" s="243"/>
      <c r="R881" s="24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ht="15.75" customHeight="1" x14ac:dyDescent="0.25">
      <c r="A882" s="247"/>
      <c r="B882" s="13"/>
      <c r="C882" s="13"/>
      <c r="D882" s="247"/>
      <c r="E882" s="13"/>
      <c r="F882" s="13"/>
      <c r="G882" s="13"/>
      <c r="H882" s="13"/>
      <c r="I882" s="13"/>
      <c r="J882" s="13"/>
      <c r="K882" s="243"/>
      <c r="L882" s="243"/>
      <c r="M882" s="243"/>
      <c r="N882" s="243"/>
      <c r="O882" s="243"/>
      <c r="P882" s="243"/>
      <c r="Q882" s="243"/>
      <c r="R882" s="24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ht="15.75" customHeight="1" x14ac:dyDescent="0.25">
      <c r="A883" s="247"/>
      <c r="B883" s="13"/>
      <c r="C883" s="13"/>
      <c r="D883" s="247"/>
      <c r="E883" s="13"/>
      <c r="F883" s="13"/>
      <c r="G883" s="13"/>
      <c r="H883" s="13"/>
      <c r="I883" s="13"/>
      <c r="J883" s="13"/>
      <c r="K883" s="243"/>
      <c r="L883" s="243"/>
      <c r="M883" s="243"/>
      <c r="N883" s="243"/>
      <c r="O883" s="243"/>
      <c r="P883" s="243"/>
      <c r="Q883" s="243"/>
      <c r="R883" s="24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ht="15.75" customHeight="1" x14ac:dyDescent="0.25">
      <c r="A884" s="247"/>
      <c r="B884" s="13"/>
      <c r="C884" s="13"/>
      <c r="D884" s="247"/>
      <c r="E884" s="13"/>
      <c r="F884" s="13"/>
      <c r="G884" s="13"/>
      <c r="H884" s="13"/>
      <c r="I884" s="13"/>
      <c r="J884" s="13"/>
      <c r="K884" s="243"/>
      <c r="L884" s="243"/>
      <c r="M884" s="243"/>
      <c r="N884" s="243"/>
      <c r="O884" s="243"/>
      <c r="P884" s="243"/>
      <c r="Q884" s="243"/>
      <c r="R884" s="24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ht="15.75" customHeight="1" x14ac:dyDescent="0.25">
      <c r="A885" s="247"/>
      <c r="B885" s="13"/>
      <c r="C885" s="13"/>
      <c r="D885" s="247"/>
      <c r="E885" s="13"/>
      <c r="F885" s="13"/>
      <c r="G885" s="13"/>
      <c r="H885" s="13"/>
      <c r="I885" s="13"/>
      <c r="J885" s="13"/>
      <c r="K885" s="243"/>
      <c r="L885" s="243"/>
      <c r="M885" s="243"/>
      <c r="N885" s="243"/>
      <c r="O885" s="243"/>
      <c r="P885" s="243"/>
      <c r="Q885" s="243"/>
      <c r="R885" s="24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ht="15.75" customHeight="1" x14ac:dyDescent="0.25">
      <c r="A886" s="247"/>
      <c r="B886" s="13"/>
      <c r="C886" s="13"/>
      <c r="D886" s="247"/>
      <c r="E886" s="13"/>
      <c r="F886" s="13"/>
      <c r="G886" s="13"/>
      <c r="H886" s="13"/>
      <c r="I886" s="13"/>
      <c r="J886" s="13"/>
      <c r="K886" s="243"/>
      <c r="L886" s="243"/>
      <c r="M886" s="243"/>
      <c r="N886" s="243"/>
      <c r="O886" s="243"/>
      <c r="P886" s="243"/>
      <c r="Q886" s="243"/>
      <c r="R886" s="24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ht="15.75" customHeight="1" x14ac:dyDescent="0.25">
      <c r="A887" s="247"/>
      <c r="B887" s="13"/>
      <c r="C887" s="13"/>
      <c r="D887" s="247"/>
      <c r="E887" s="13"/>
      <c r="F887" s="13"/>
      <c r="G887" s="13"/>
      <c r="H887" s="13"/>
      <c r="I887" s="13"/>
      <c r="J887" s="13"/>
      <c r="K887" s="243"/>
      <c r="L887" s="243"/>
      <c r="M887" s="243"/>
      <c r="N887" s="243"/>
      <c r="O887" s="243"/>
      <c r="P887" s="243"/>
      <c r="Q887" s="243"/>
      <c r="R887" s="24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ht="15.75" customHeight="1" x14ac:dyDescent="0.25">
      <c r="A888" s="247"/>
      <c r="B888" s="13"/>
      <c r="C888" s="13"/>
      <c r="D888" s="247"/>
      <c r="E888" s="13"/>
      <c r="F888" s="13"/>
      <c r="G888" s="13"/>
      <c r="H888" s="13"/>
      <c r="I888" s="13"/>
      <c r="J888" s="13"/>
      <c r="K888" s="243"/>
      <c r="L888" s="243"/>
      <c r="M888" s="243"/>
      <c r="N888" s="243"/>
      <c r="O888" s="243"/>
      <c r="P888" s="243"/>
      <c r="Q888" s="243"/>
      <c r="R888" s="24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ht="15.75" customHeight="1" x14ac:dyDescent="0.25">
      <c r="A889" s="247"/>
      <c r="B889" s="13"/>
      <c r="C889" s="13"/>
      <c r="D889" s="247"/>
      <c r="E889" s="13"/>
      <c r="F889" s="13"/>
      <c r="G889" s="13"/>
      <c r="H889" s="13"/>
      <c r="I889" s="13"/>
      <c r="J889" s="13"/>
      <c r="K889" s="243"/>
      <c r="L889" s="243"/>
      <c r="M889" s="243"/>
      <c r="N889" s="243"/>
      <c r="O889" s="243"/>
      <c r="P889" s="243"/>
      <c r="Q889" s="243"/>
      <c r="R889" s="24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ht="15.75" customHeight="1" x14ac:dyDescent="0.25">
      <c r="A890" s="247"/>
      <c r="B890" s="13"/>
      <c r="C890" s="13"/>
      <c r="D890" s="247"/>
      <c r="E890" s="13"/>
      <c r="F890" s="13"/>
      <c r="G890" s="13"/>
      <c r="H890" s="13"/>
      <c r="I890" s="13"/>
      <c r="J890" s="13"/>
      <c r="K890" s="243"/>
      <c r="L890" s="243"/>
      <c r="M890" s="243"/>
      <c r="N890" s="243"/>
      <c r="O890" s="243"/>
      <c r="P890" s="243"/>
      <c r="Q890" s="243"/>
      <c r="R890" s="24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ht="15.75" customHeight="1" x14ac:dyDescent="0.25">
      <c r="A891" s="247"/>
      <c r="B891" s="13"/>
      <c r="C891" s="13"/>
      <c r="D891" s="247"/>
      <c r="E891" s="13"/>
      <c r="F891" s="13"/>
      <c r="G891" s="13"/>
      <c r="H891" s="13"/>
      <c r="I891" s="13"/>
      <c r="J891" s="13"/>
      <c r="K891" s="243"/>
      <c r="L891" s="243"/>
      <c r="M891" s="243"/>
      <c r="N891" s="243"/>
      <c r="O891" s="243"/>
      <c r="P891" s="243"/>
      <c r="Q891" s="243"/>
      <c r="R891" s="24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ht="15.75" customHeight="1" x14ac:dyDescent="0.25">
      <c r="A892" s="247"/>
      <c r="B892" s="13"/>
      <c r="C892" s="13"/>
      <c r="D892" s="247"/>
      <c r="E892" s="13"/>
      <c r="F892" s="13"/>
      <c r="G892" s="13"/>
      <c r="H892" s="13"/>
      <c r="I892" s="13"/>
      <c r="J892" s="13"/>
      <c r="K892" s="243"/>
      <c r="L892" s="243"/>
      <c r="M892" s="243"/>
      <c r="N892" s="243"/>
      <c r="O892" s="243"/>
      <c r="P892" s="243"/>
      <c r="Q892" s="243"/>
      <c r="R892" s="24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ht="15.75" customHeight="1" x14ac:dyDescent="0.25">
      <c r="A893" s="247"/>
      <c r="B893" s="13"/>
      <c r="C893" s="13"/>
      <c r="D893" s="247"/>
      <c r="E893" s="13"/>
      <c r="F893" s="13"/>
      <c r="G893" s="13"/>
      <c r="H893" s="13"/>
      <c r="I893" s="13"/>
      <c r="J893" s="13"/>
      <c r="K893" s="243"/>
      <c r="L893" s="243"/>
      <c r="M893" s="243"/>
      <c r="N893" s="243"/>
      <c r="O893" s="243"/>
      <c r="P893" s="243"/>
      <c r="Q893" s="243"/>
      <c r="R893" s="24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ht="15.75" customHeight="1" x14ac:dyDescent="0.25">
      <c r="A894" s="247"/>
      <c r="B894" s="13"/>
      <c r="C894" s="13"/>
      <c r="D894" s="247"/>
      <c r="E894" s="13"/>
      <c r="F894" s="13"/>
      <c r="G894" s="13"/>
      <c r="H894" s="13"/>
      <c r="I894" s="13"/>
      <c r="J894" s="13"/>
      <c r="K894" s="243"/>
      <c r="L894" s="243"/>
      <c r="M894" s="243"/>
      <c r="N894" s="243"/>
      <c r="O894" s="243"/>
      <c r="P894" s="243"/>
      <c r="Q894" s="243"/>
      <c r="R894" s="24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ht="15.75" customHeight="1" x14ac:dyDescent="0.25">
      <c r="A895" s="247"/>
      <c r="B895" s="13"/>
      <c r="C895" s="13"/>
      <c r="D895" s="247"/>
      <c r="E895" s="13"/>
      <c r="F895" s="13"/>
      <c r="G895" s="13"/>
      <c r="H895" s="13"/>
      <c r="I895" s="13"/>
      <c r="J895" s="13"/>
      <c r="K895" s="243"/>
      <c r="L895" s="243"/>
      <c r="M895" s="243"/>
      <c r="N895" s="243"/>
      <c r="O895" s="243"/>
      <c r="P895" s="243"/>
      <c r="Q895" s="243"/>
      <c r="R895" s="24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ht="15.75" customHeight="1" x14ac:dyDescent="0.25">
      <c r="A896" s="247"/>
      <c r="B896" s="13"/>
      <c r="C896" s="13"/>
      <c r="D896" s="247"/>
      <c r="E896" s="13"/>
      <c r="F896" s="13"/>
      <c r="G896" s="13"/>
      <c r="H896" s="13"/>
      <c r="I896" s="13"/>
      <c r="J896" s="13"/>
      <c r="K896" s="243"/>
      <c r="L896" s="243"/>
      <c r="M896" s="243"/>
      <c r="N896" s="243"/>
      <c r="O896" s="243"/>
      <c r="P896" s="243"/>
      <c r="Q896" s="243"/>
      <c r="R896" s="24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ht="15.75" customHeight="1" x14ac:dyDescent="0.25">
      <c r="A897" s="247"/>
      <c r="B897" s="13"/>
      <c r="C897" s="13"/>
      <c r="D897" s="247"/>
      <c r="E897" s="13"/>
      <c r="F897" s="13"/>
      <c r="G897" s="13"/>
      <c r="H897" s="13"/>
      <c r="I897" s="13"/>
      <c r="J897" s="13"/>
      <c r="K897" s="243"/>
      <c r="L897" s="243"/>
      <c r="M897" s="243"/>
      <c r="N897" s="243"/>
      <c r="O897" s="243"/>
      <c r="P897" s="243"/>
      <c r="Q897" s="243"/>
      <c r="R897" s="24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1:40" ht="15.75" customHeight="1" x14ac:dyDescent="0.25">
      <c r="A898" s="247"/>
      <c r="B898" s="13"/>
      <c r="C898" s="13"/>
      <c r="D898" s="247"/>
      <c r="E898" s="13"/>
      <c r="F898" s="13"/>
      <c r="G898" s="13"/>
      <c r="H898" s="13"/>
      <c r="I898" s="13"/>
      <c r="J898" s="13"/>
      <c r="K898" s="243"/>
      <c r="L898" s="243"/>
      <c r="M898" s="243"/>
      <c r="N898" s="243"/>
      <c r="O898" s="243"/>
      <c r="P898" s="243"/>
      <c r="Q898" s="243"/>
      <c r="R898" s="24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ht="15.75" customHeight="1" x14ac:dyDescent="0.25">
      <c r="A899" s="247"/>
      <c r="B899" s="13"/>
      <c r="C899" s="13"/>
      <c r="D899" s="247"/>
      <c r="E899" s="13"/>
      <c r="F899" s="13"/>
      <c r="G899" s="13"/>
      <c r="H899" s="13"/>
      <c r="I899" s="13"/>
      <c r="J899" s="13"/>
      <c r="K899" s="243"/>
      <c r="L899" s="243"/>
      <c r="M899" s="243"/>
      <c r="N899" s="243"/>
      <c r="O899" s="243"/>
      <c r="P899" s="243"/>
      <c r="Q899" s="243"/>
      <c r="R899" s="24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ht="15.75" customHeight="1" x14ac:dyDescent="0.25">
      <c r="A900" s="247"/>
      <c r="B900" s="13"/>
      <c r="C900" s="13"/>
      <c r="D900" s="247"/>
      <c r="E900" s="13"/>
      <c r="F900" s="13"/>
      <c r="G900" s="13"/>
      <c r="H900" s="13"/>
      <c r="I900" s="13"/>
      <c r="J900" s="13"/>
      <c r="K900" s="243"/>
      <c r="L900" s="243"/>
      <c r="M900" s="243"/>
      <c r="N900" s="243"/>
      <c r="O900" s="243"/>
      <c r="P900" s="243"/>
      <c r="Q900" s="243"/>
      <c r="R900" s="24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ht="15.75" customHeight="1" x14ac:dyDescent="0.25">
      <c r="A901" s="247"/>
      <c r="B901" s="13"/>
      <c r="C901" s="13"/>
      <c r="D901" s="247"/>
      <c r="E901" s="13"/>
      <c r="F901" s="13"/>
      <c r="G901" s="13"/>
      <c r="H901" s="13"/>
      <c r="I901" s="13"/>
      <c r="J901" s="13"/>
      <c r="K901" s="243"/>
      <c r="L901" s="243"/>
      <c r="M901" s="243"/>
      <c r="N901" s="243"/>
      <c r="O901" s="243"/>
      <c r="P901" s="243"/>
      <c r="Q901" s="243"/>
      <c r="R901" s="24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ht="15.75" customHeight="1" x14ac:dyDescent="0.25">
      <c r="A902" s="247"/>
      <c r="B902" s="13"/>
      <c r="C902" s="13"/>
      <c r="D902" s="247"/>
      <c r="E902" s="13"/>
      <c r="F902" s="13"/>
      <c r="G902" s="13"/>
      <c r="H902" s="13"/>
      <c r="I902" s="13"/>
      <c r="J902" s="13"/>
      <c r="K902" s="243"/>
      <c r="L902" s="243"/>
      <c r="M902" s="243"/>
      <c r="N902" s="243"/>
      <c r="O902" s="243"/>
      <c r="P902" s="243"/>
      <c r="Q902" s="243"/>
      <c r="R902" s="24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ht="15.75" customHeight="1" x14ac:dyDescent="0.25">
      <c r="A903" s="247"/>
      <c r="B903" s="13"/>
      <c r="C903" s="13"/>
      <c r="D903" s="247"/>
      <c r="E903" s="13"/>
      <c r="F903" s="13"/>
      <c r="G903" s="13"/>
      <c r="H903" s="13"/>
      <c r="I903" s="13"/>
      <c r="J903" s="13"/>
      <c r="K903" s="243"/>
      <c r="L903" s="243"/>
      <c r="M903" s="243"/>
      <c r="N903" s="243"/>
      <c r="O903" s="243"/>
      <c r="P903" s="243"/>
      <c r="Q903" s="243"/>
      <c r="R903" s="24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ht="15.75" customHeight="1" x14ac:dyDescent="0.25">
      <c r="A904" s="247"/>
      <c r="B904" s="13"/>
      <c r="C904" s="13"/>
      <c r="D904" s="247"/>
      <c r="E904" s="13"/>
      <c r="F904" s="13"/>
      <c r="G904" s="13"/>
      <c r="H904" s="13"/>
      <c r="I904" s="13"/>
      <c r="J904" s="13"/>
      <c r="K904" s="243"/>
      <c r="L904" s="243"/>
      <c r="M904" s="243"/>
      <c r="N904" s="243"/>
      <c r="O904" s="243"/>
      <c r="P904" s="243"/>
      <c r="Q904" s="243"/>
      <c r="R904" s="24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ht="15.75" customHeight="1" x14ac:dyDescent="0.25">
      <c r="A905" s="247"/>
      <c r="B905" s="13"/>
      <c r="C905" s="13"/>
      <c r="D905" s="247"/>
      <c r="E905" s="13"/>
      <c r="F905" s="13"/>
      <c r="G905" s="13"/>
      <c r="H905" s="13"/>
      <c r="I905" s="13"/>
      <c r="J905" s="13"/>
      <c r="K905" s="243"/>
      <c r="L905" s="243"/>
      <c r="M905" s="243"/>
      <c r="N905" s="243"/>
      <c r="O905" s="243"/>
      <c r="P905" s="243"/>
      <c r="Q905" s="243"/>
      <c r="R905" s="24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ht="15.75" customHeight="1" x14ac:dyDescent="0.25">
      <c r="A906" s="247"/>
      <c r="B906" s="13"/>
      <c r="C906" s="13"/>
      <c r="D906" s="247"/>
      <c r="E906" s="13"/>
      <c r="F906" s="13"/>
      <c r="G906" s="13"/>
      <c r="H906" s="13"/>
      <c r="I906" s="13"/>
      <c r="J906" s="13"/>
      <c r="K906" s="243"/>
      <c r="L906" s="243"/>
      <c r="M906" s="243"/>
      <c r="N906" s="243"/>
      <c r="O906" s="243"/>
      <c r="P906" s="243"/>
      <c r="Q906" s="243"/>
      <c r="R906" s="24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ht="15.75" customHeight="1" x14ac:dyDescent="0.25">
      <c r="A907" s="247"/>
      <c r="B907" s="13"/>
      <c r="C907" s="13"/>
      <c r="D907" s="247"/>
      <c r="E907" s="13"/>
      <c r="F907" s="13"/>
      <c r="G907" s="13"/>
      <c r="H907" s="13"/>
      <c r="I907" s="13"/>
      <c r="J907" s="13"/>
      <c r="K907" s="243"/>
      <c r="L907" s="243"/>
      <c r="M907" s="243"/>
      <c r="N907" s="243"/>
      <c r="O907" s="243"/>
      <c r="P907" s="243"/>
      <c r="Q907" s="243"/>
      <c r="R907" s="24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ht="15.75" customHeight="1" x14ac:dyDescent="0.25">
      <c r="A908" s="247"/>
      <c r="B908" s="13"/>
      <c r="C908" s="13"/>
      <c r="D908" s="247"/>
      <c r="E908" s="13"/>
      <c r="F908" s="13"/>
      <c r="G908" s="13"/>
      <c r="H908" s="13"/>
      <c r="I908" s="13"/>
      <c r="J908" s="13"/>
      <c r="K908" s="243"/>
      <c r="L908" s="243"/>
      <c r="M908" s="243"/>
      <c r="N908" s="243"/>
      <c r="O908" s="243"/>
      <c r="P908" s="243"/>
      <c r="Q908" s="243"/>
      <c r="R908" s="24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ht="15.75" customHeight="1" x14ac:dyDescent="0.25">
      <c r="A909" s="247"/>
      <c r="B909" s="13"/>
      <c r="C909" s="13"/>
      <c r="D909" s="247"/>
      <c r="E909" s="13"/>
      <c r="F909" s="13"/>
      <c r="G909" s="13"/>
      <c r="H909" s="13"/>
      <c r="I909" s="13"/>
      <c r="J909" s="13"/>
      <c r="K909" s="243"/>
      <c r="L909" s="243"/>
      <c r="M909" s="243"/>
      <c r="N909" s="243"/>
      <c r="O909" s="243"/>
      <c r="P909" s="243"/>
      <c r="Q909" s="243"/>
      <c r="R909" s="24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ht="15.75" customHeight="1" x14ac:dyDescent="0.25">
      <c r="A910" s="247"/>
      <c r="B910" s="13"/>
      <c r="C910" s="13"/>
      <c r="D910" s="247"/>
      <c r="E910" s="13"/>
      <c r="F910" s="13"/>
      <c r="G910" s="13"/>
      <c r="H910" s="13"/>
      <c r="I910" s="13"/>
      <c r="J910" s="13"/>
      <c r="K910" s="243"/>
      <c r="L910" s="243"/>
      <c r="M910" s="243"/>
      <c r="N910" s="243"/>
      <c r="O910" s="243"/>
      <c r="P910" s="243"/>
      <c r="Q910" s="243"/>
      <c r="R910" s="24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ht="15.75" customHeight="1" x14ac:dyDescent="0.25">
      <c r="A911" s="247"/>
      <c r="B911" s="13"/>
      <c r="C911" s="13"/>
      <c r="D911" s="247"/>
      <c r="E911" s="13"/>
      <c r="F911" s="13"/>
      <c r="G911" s="13"/>
      <c r="H911" s="13"/>
      <c r="I911" s="13"/>
      <c r="J911" s="13"/>
      <c r="K911" s="243"/>
      <c r="L911" s="243"/>
      <c r="M911" s="243"/>
      <c r="N911" s="243"/>
      <c r="O911" s="243"/>
      <c r="P911" s="243"/>
      <c r="Q911" s="243"/>
      <c r="R911" s="24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ht="15.75" customHeight="1" x14ac:dyDescent="0.25">
      <c r="A912" s="247"/>
      <c r="B912" s="13"/>
      <c r="C912" s="13"/>
      <c r="D912" s="247"/>
      <c r="E912" s="13"/>
      <c r="F912" s="13"/>
      <c r="G912" s="13"/>
      <c r="H912" s="13"/>
      <c r="I912" s="13"/>
      <c r="J912" s="13"/>
      <c r="K912" s="243"/>
      <c r="L912" s="243"/>
      <c r="M912" s="243"/>
      <c r="N912" s="243"/>
      <c r="O912" s="243"/>
      <c r="P912" s="243"/>
      <c r="Q912" s="243"/>
      <c r="R912" s="24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ht="15.75" customHeight="1" x14ac:dyDescent="0.25">
      <c r="A913" s="247"/>
      <c r="B913" s="13"/>
      <c r="C913" s="13"/>
      <c r="D913" s="247"/>
      <c r="E913" s="13"/>
      <c r="F913" s="13"/>
      <c r="G913" s="13"/>
      <c r="H913" s="13"/>
      <c r="I913" s="13"/>
      <c r="J913" s="13"/>
      <c r="K913" s="243"/>
      <c r="L913" s="243"/>
      <c r="M913" s="243"/>
      <c r="N913" s="243"/>
      <c r="O913" s="243"/>
      <c r="P913" s="243"/>
      <c r="Q913" s="243"/>
      <c r="R913" s="24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ht="15.75" customHeight="1" x14ac:dyDescent="0.25">
      <c r="A914" s="247"/>
      <c r="B914" s="13"/>
      <c r="C914" s="13"/>
      <c r="D914" s="247"/>
      <c r="E914" s="13"/>
      <c r="F914" s="13"/>
      <c r="G914" s="13"/>
      <c r="H914" s="13"/>
      <c r="I914" s="13"/>
      <c r="J914" s="13"/>
      <c r="K914" s="243"/>
      <c r="L914" s="243"/>
      <c r="M914" s="243"/>
      <c r="N914" s="243"/>
      <c r="O914" s="243"/>
      <c r="P914" s="243"/>
      <c r="Q914" s="243"/>
      <c r="R914" s="24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ht="15.75" customHeight="1" x14ac:dyDescent="0.25">
      <c r="A915" s="247"/>
      <c r="B915" s="13"/>
      <c r="C915" s="13"/>
      <c r="D915" s="247"/>
      <c r="E915" s="13"/>
      <c r="F915" s="13"/>
      <c r="G915" s="13"/>
      <c r="H915" s="13"/>
      <c r="I915" s="13"/>
      <c r="J915" s="13"/>
      <c r="K915" s="243"/>
      <c r="L915" s="243"/>
      <c r="M915" s="243"/>
      <c r="N915" s="243"/>
      <c r="O915" s="243"/>
      <c r="P915" s="243"/>
      <c r="Q915" s="243"/>
      <c r="R915" s="24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ht="15.75" customHeight="1" x14ac:dyDescent="0.25">
      <c r="A916" s="247"/>
      <c r="B916" s="13"/>
      <c r="C916" s="13"/>
      <c r="D916" s="247"/>
      <c r="E916" s="13"/>
      <c r="F916" s="13"/>
      <c r="G916" s="13"/>
      <c r="H916" s="13"/>
      <c r="I916" s="13"/>
      <c r="J916" s="13"/>
      <c r="K916" s="243"/>
      <c r="L916" s="243"/>
      <c r="M916" s="243"/>
      <c r="N916" s="243"/>
      <c r="O916" s="243"/>
      <c r="P916" s="243"/>
      <c r="Q916" s="243"/>
      <c r="R916" s="24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ht="15.75" customHeight="1" x14ac:dyDescent="0.25">
      <c r="A917" s="247"/>
      <c r="B917" s="13"/>
      <c r="C917" s="13"/>
      <c r="D917" s="247"/>
      <c r="E917" s="13"/>
      <c r="F917" s="13"/>
      <c r="G917" s="13"/>
      <c r="H917" s="13"/>
      <c r="I917" s="13"/>
      <c r="J917" s="13"/>
      <c r="K917" s="243"/>
      <c r="L917" s="243"/>
      <c r="M917" s="243"/>
      <c r="N917" s="243"/>
      <c r="O917" s="243"/>
      <c r="P917" s="243"/>
      <c r="Q917" s="243"/>
      <c r="R917" s="24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ht="15.75" customHeight="1" x14ac:dyDescent="0.25">
      <c r="A918" s="247"/>
      <c r="B918" s="13"/>
      <c r="C918" s="13"/>
      <c r="D918" s="247"/>
      <c r="E918" s="13"/>
      <c r="F918" s="13"/>
      <c r="G918" s="13"/>
      <c r="H918" s="13"/>
      <c r="I918" s="13"/>
      <c r="J918" s="13"/>
      <c r="K918" s="243"/>
      <c r="L918" s="243"/>
      <c r="M918" s="243"/>
      <c r="N918" s="243"/>
      <c r="O918" s="243"/>
      <c r="P918" s="243"/>
      <c r="Q918" s="243"/>
      <c r="R918" s="24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ht="15.75" customHeight="1" x14ac:dyDescent="0.25">
      <c r="A919" s="247"/>
      <c r="B919" s="13"/>
      <c r="C919" s="13"/>
      <c r="D919" s="247"/>
      <c r="E919" s="13"/>
      <c r="F919" s="13"/>
      <c r="G919" s="13"/>
      <c r="H919" s="13"/>
      <c r="I919" s="13"/>
      <c r="J919" s="13"/>
      <c r="K919" s="243"/>
      <c r="L919" s="243"/>
      <c r="M919" s="243"/>
      <c r="N919" s="243"/>
      <c r="O919" s="243"/>
      <c r="P919" s="243"/>
      <c r="Q919" s="243"/>
      <c r="R919" s="24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ht="15.75" customHeight="1" x14ac:dyDescent="0.25">
      <c r="A920" s="247"/>
      <c r="B920" s="13"/>
      <c r="C920" s="13"/>
      <c r="D920" s="247"/>
      <c r="E920" s="13"/>
      <c r="F920" s="13"/>
      <c r="G920" s="13"/>
      <c r="H920" s="13"/>
      <c r="I920" s="13"/>
      <c r="J920" s="13"/>
      <c r="K920" s="243"/>
      <c r="L920" s="243"/>
      <c r="M920" s="243"/>
      <c r="N920" s="243"/>
      <c r="O920" s="243"/>
      <c r="P920" s="243"/>
      <c r="Q920" s="243"/>
      <c r="R920" s="24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ht="15.75" customHeight="1" x14ac:dyDescent="0.25">
      <c r="A921" s="247"/>
      <c r="B921" s="13"/>
      <c r="C921" s="13"/>
      <c r="D921" s="247"/>
      <c r="E921" s="13"/>
      <c r="F921" s="13"/>
      <c r="G921" s="13"/>
      <c r="H921" s="13"/>
      <c r="I921" s="13"/>
      <c r="J921" s="13"/>
      <c r="K921" s="243"/>
      <c r="L921" s="243"/>
      <c r="M921" s="243"/>
      <c r="N921" s="243"/>
      <c r="O921" s="243"/>
      <c r="P921" s="243"/>
      <c r="Q921" s="243"/>
      <c r="R921" s="24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ht="15.75" customHeight="1" x14ac:dyDescent="0.25">
      <c r="A922" s="247"/>
      <c r="B922" s="13"/>
      <c r="C922" s="13"/>
      <c r="D922" s="247"/>
      <c r="E922" s="13"/>
      <c r="F922" s="13"/>
      <c r="G922" s="13"/>
      <c r="H922" s="13"/>
      <c r="I922" s="13"/>
      <c r="J922" s="13"/>
      <c r="K922" s="243"/>
      <c r="L922" s="243"/>
      <c r="M922" s="243"/>
      <c r="N922" s="243"/>
      <c r="O922" s="243"/>
      <c r="P922" s="243"/>
      <c r="Q922" s="243"/>
      <c r="R922" s="24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ht="15.75" customHeight="1" x14ac:dyDescent="0.25">
      <c r="A923" s="247"/>
      <c r="B923" s="13"/>
      <c r="C923" s="13"/>
      <c r="D923" s="247"/>
      <c r="E923" s="13"/>
      <c r="F923" s="13"/>
      <c r="G923" s="13"/>
      <c r="H923" s="13"/>
      <c r="I923" s="13"/>
      <c r="J923" s="13"/>
      <c r="K923" s="243"/>
      <c r="L923" s="243"/>
      <c r="M923" s="243"/>
      <c r="N923" s="243"/>
      <c r="O923" s="243"/>
      <c r="P923" s="243"/>
      <c r="Q923" s="243"/>
      <c r="R923" s="24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ht="15.75" customHeight="1" x14ac:dyDescent="0.25">
      <c r="A924" s="247"/>
      <c r="B924" s="13"/>
      <c r="C924" s="13"/>
      <c r="D924" s="247"/>
      <c r="E924" s="13"/>
      <c r="F924" s="13"/>
      <c r="G924" s="13"/>
      <c r="H924" s="13"/>
      <c r="I924" s="13"/>
      <c r="J924" s="13"/>
      <c r="K924" s="243"/>
      <c r="L924" s="243"/>
      <c r="M924" s="243"/>
      <c r="N924" s="243"/>
      <c r="O924" s="243"/>
      <c r="P924" s="243"/>
      <c r="Q924" s="243"/>
      <c r="R924" s="24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ht="15.75" customHeight="1" x14ac:dyDescent="0.25">
      <c r="A925" s="247"/>
      <c r="B925" s="13"/>
      <c r="C925" s="13"/>
      <c r="D925" s="247"/>
      <c r="E925" s="13"/>
      <c r="F925" s="13"/>
      <c r="G925" s="13"/>
      <c r="H925" s="13"/>
      <c r="I925" s="13"/>
      <c r="J925" s="13"/>
      <c r="K925" s="243"/>
      <c r="L925" s="243"/>
      <c r="M925" s="243"/>
      <c r="N925" s="243"/>
      <c r="O925" s="243"/>
      <c r="P925" s="243"/>
      <c r="Q925" s="243"/>
      <c r="R925" s="24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ht="15.75" customHeight="1" x14ac:dyDescent="0.25">
      <c r="A926" s="247"/>
      <c r="B926" s="13"/>
      <c r="C926" s="13"/>
      <c r="D926" s="247"/>
      <c r="E926" s="13"/>
      <c r="F926" s="13"/>
      <c r="G926" s="13"/>
      <c r="H926" s="13"/>
      <c r="I926" s="13"/>
      <c r="J926" s="13"/>
      <c r="K926" s="243"/>
      <c r="L926" s="243"/>
      <c r="M926" s="243"/>
      <c r="N926" s="243"/>
      <c r="O926" s="243"/>
      <c r="P926" s="243"/>
      <c r="Q926" s="243"/>
      <c r="R926" s="24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ht="15.75" customHeight="1" x14ac:dyDescent="0.25">
      <c r="A927" s="247"/>
      <c r="B927" s="13"/>
      <c r="C927" s="13"/>
      <c r="D927" s="247"/>
      <c r="E927" s="13"/>
      <c r="F927" s="13"/>
      <c r="G927" s="13"/>
      <c r="H927" s="13"/>
      <c r="I927" s="13"/>
      <c r="J927" s="13"/>
      <c r="K927" s="243"/>
      <c r="L927" s="243"/>
      <c r="M927" s="243"/>
      <c r="N927" s="243"/>
      <c r="O927" s="243"/>
      <c r="P927" s="243"/>
      <c r="Q927" s="243"/>
      <c r="R927" s="24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ht="15.75" customHeight="1" x14ac:dyDescent="0.25">
      <c r="A928" s="247"/>
      <c r="B928" s="13"/>
      <c r="C928" s="13"/>
      <c r="D928" s="247"/>
      <c r="E928" s="13"/>
      <c r="F928" s="13"/>
      <c r="G928" s="13"/>
      <c r="H928" s="13"/>
      <c r="I928" s="13"/>
      <c r="J928" s="13"/>
      <c r="K928" s="243"/>
      <c r="L928" s="243"/>
      <c r="M928" s="243"/>
      <c r="N928" s="243"/>
      <c r="O928" s="243"/>
      <c r="P928" s="243"/>
      <c r="Q928" s="243"/>
      <c r="R928" s="24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ht="15.75" customHeight="1" x14ac:dyDescent="0.25">
      <c r="A929" s="247"/>
      <c r="B929" s="13"/>
      <c r="C929" s="13"/>
      <c r="D929" s="247"/>
      <c r="E929" s="13"/>
      <c r="F929" s="13"/>
      <c r="G929" s="13"/>
      <c r="H929" s="13"/>
      <c r="I929" s="13"/>
      <c r="J929" s="13"/>
      <c r="K929" s="243"/>
      <c r="L929" s="243"/>
      <c r="M929" s="243"/>
      <c r="N929" s="243"/>
      <c r="O929" s="243"/>
      <c r="P929" s="243"/>
      <c r="Q929" s="243"/>
      <c r="R929" s="24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ht="15.75" customHeight="1" x14ac:dyDescent="0.25">
      <c r="A930" s="247"/>
      <c r="B930" s="13"/>
      <c r="C930" s="13"/>
      <c r="D930" s="247"/>
      <c r="E930" s="13"/>
      <c r="F930" s="13"/>
      <c r="G930" s="13"/>
      <c r="H930" s="13"/>
      <c r="I930" s="13"/>
      <c r="J930" s="13"/>
      <c r="K930" s="243"/>
      <c r="L930" s="243"/>
      <c r="M930" s="243"/>
      <c r="N930" s="243"/>
      <c r="O930" s="243"/>
      <c r="P930" s="243"/>
      <c r="Q930" s="243"/>
      <c r="R930" s="24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ht="15.75" customHeight="1" x14ac:dyDescent="0.25">
      <c r="A931" s="247"/>
      <c r="B931" s="13"/>
      <c r="C931" s="13"/>
      <c r="D931" s="247"/>
      <c r="E931" s="13"/>
      <c r="F931" s="13"/>
      <c r="G931" s="13"/>
      <c r="H931" s="13"/>
      <c r="I931" s="13"/>
      <c r="J931" s="13"/>
      <c r="K931" s="243"/>
      <c r="L931" s="243"/>
      <c r="M931" s="243"/>
      <c r="N931" s="243"/>
      <c r="O931" s="243"/>
      <c r="P931" s="243"/>
      <c r="Q931" s="243"/>
      <c r="R931" s="24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ht="15.75" customHeight="1" x14ac:dyDescent="0.25">
      <c r="A932" s="247"/>
      <c r="B932" s="13"/>
      <c r="C932" s="13"/>
      <c r="D932" s="247"/>
      <c r="E932" s="13"/>
      <c r="F932" s="13"/>
      <c r="G932" s="13"/>
      <c r="H932" s="13"/>
      <c r="I932" s="13"/>
      <c r="J932" s="13"/>
      <c r="K932" s="243"/>
      <c r="L932" s="243"/>
      <c r="M932" s="243"/>
      <c r="N932" s="243"/>
      <c r="O932" s="243"/>
      <c r="P932" s="243"/>
      <c r="Q932" s="243"/>
      <c r="R932" s="24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ht="15.75" customHeight="1" x14ac:dyDescent="0.25">
      <c r="A933" s="247"/>
      <c r="B933" s="13"/>
      <c r="C933" s="13"/>
      <c r="D933" s="247"/>
      <c r="E933" s="13"/>
      <c r="F933" s="13"/>
      <c r="G933" s="13"/>
      <c r="H933" s="13"/>
      <c r="I933" s="13"/>
      <c r="J933" s="13"/>
      <c r="K933" s="243"/>
      <c r="L933" s="243"/>
      <c r="M933" s="243"/>
      <c r="N933" s="243"/>
      <c r="O933" s="243"/>
      <c r="P933" s="243"/>
      <c r="Q933" s="243"/>
      <c r="R933" s="24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ht="15.75" customHeight="1" x14ac:dyDescent="0.25">
      <c r="A934" s="247"/>
      <c r="B934" s="13"/>
      <c r="C934" s="13"/>
      <c r="D934" s="247"/>
      <c r="E934" s="13"/>
      <c r="F934" s="13"/>
      <c r="G934" s="13"/>
      <c r="H934" s="13"/>
      <c r="I934" s="13"/>
      <c r="J934" s="13"/>
      <c r="K934" s="243"/>
      <c r="L934" s="243"/>
      <c r="M934" s="243"/>
      <c r="N934" s="243"/>
      <c r="O934" s="243"/>
      <c r="P934" s="243"/>
      <c r="Q934" s="243"/>
      <c r="R934" s="24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ht="15.75" customHeight="1" x14ac:dyDescent="0.25">
      <c r="A935" s="247"/>
      <c r="B935" s="13"/>
      <c r="C935" s="13"/>
      <c r="D935" s="247"/>
      <c r="E935" s="13"/>
      <c r="F935" s="13"/>
      <c r="G935" s="13"/>
      <c r="H935" s="13"/>
      <c r="I935" s="13"/>
      <c r="J935" s="13"/>
      <c r="K935" s="243"/>
      <c r="L935" s="243"/>
      <c r="M935" s="243"/>
      <c r="N935" s="243"/>
      <c r="O935" s="243"/>
      <c r="P935" s="243"/>
      <c r="Q935" s="243"/>
      <c r="R935" s="24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ht="15.75" customHeight="1" x14ac:dyDescent="0.25">
      <c r="A936" s="247"/>
      <c r="B936" s="13"/>
      <c r="C936" s="13"/>
      <c r="D936" s="247"/>
      <c r="E936" s="13"/>
      <c r="F936" s="13"/>
      <c r="G936" s="13"/>
      <c r="H936" s="13"/>
      <c r="I936" s="13"/>
      <c r="J936" s="13"/>
      <c r="K936" s="243"/>
      <c r="L936" s="243"/>
      <c r="M936" s="243"/>
      <c r="N936" s="243"/>
      <c r="O936" s="243"/>
      <c r="P936" s="243"/>
      <c r="Q936" s="243"/>
      <c r="R936" s="24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ht="15.75" customHeight="1" x14ac:dyDescent="0.25">
      <c r="A937" s="247"/>
      <c r="B937" s="13"/>
      <c r="C937" s="13"/>
      <c r="D937" s="247"/>
      <c r="E937" s="13"/>
      <c r="F937" s="13"/>
      <c r="G937" s="13"/>
      <c r="H937" s="13"/>
      <c r="I937" s="13"/>
      <c r="J937" s="13"/>
      <c r="K937" s="243"/>
      <c r="L937" s="243"/>
      <c r="M937" s="243"/>
      <c r="N937" s="243"/>
      <c r="O937" s="243"/>
      <c r="P937" s="243"/>
      <c r="Q937" s="243"/>
      <c r="R937" s="24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ht="15.75" customHeight="1" x14ac:dyDescent="0.25">
      <c r="A938" s="247"/>
      <c r="B938" s="13"/>
      <c r="C938" s="13"/>
      <c r="D938" s="247"/>
      <c r="E938" s="13"/>
      <c r="F938" s="13"/>
      <c r="G938" s="13"/>
      <c r="H938" s="13"/>
      <c r="I938" s="13"/>
      <c r="J938" s="13"/>
      <c r="K938" s="243"/>
      <c r="L938" s="243"/>
      <c r="M938" s="243"/>
      <c r="N938" s="243"/>
      <c r="O938" s="243"/>
      <c r="P938" s="243"/>
      <c r="Q938" s="243"/>
      <c r="R938" s="24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ht="15.75" customHeight="1" x14ac:dyDescent="0.25">
      <c r="A939" s="247"/>
      <c r="B939" s="13"/>
      <c r="C939" s="13"/>
      <c r="D939" s="247"/>
      <c r="E939" s="13"/>
      <c r="F939" s="13"/>
      <c r="G939" s="13"/>
      <c r="H939" s="13"/>
      <c r="I939" s="13"/>
      <c r="J939" s="13"/>
      <c r="K939" s="243"/>
      <c r="L939" s="243"/>
      <c r="M939" s="243"/>
      <c r="N939" s="243"/>
      <c r="O939" s="243"/>
      <c r="P939" s="243"/>
      <c r="Q939" s="243"/>
      <c r="R939" s="24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1:40" ht="15.75" customHeight="1" x14ac:dyDescent="0.25">
      <c r="A940" s="247"/>
      <c r="B940" s="13"/>
      <c r="C940" s="13"/>
      <c r="D940" s="247"/>
      <c r="E940" s="13"/>
      <c r="F940" s="13"/>
      <c r="G940" s="13"/>
      <c r="H940" s="13"/>
      <c r="I940" s="13"/>
      <c r="J940" s="13"/>
      <c r="K940" s="243"/>
      <c r="L940" s="243"/>
      <c r="M940" s="243"/>
      <c r="N940" s="243"/>
      <c r="O940" s="243"/>
      <c r="P940" s="243"/>
      <c r="Q940" s="243"/>
      <c r="R940" s="24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ht="15.75" customHeight="1" x14ac:dyDescent="0.25">
      <c r="A941" s="247"/>
      <c r="B941" s="13"/>
      <c r="C941" s="13"/>
      <c r="D941" s="247"/>
      <c r="E941" s="13"/>
      <c r="F941" s="13"/>
      <c r="G941" s="13"/>
      <c r="H941" s="13"/>
      <c r="I941" s="13"/>
      <c r="J941" s="13"/>
      <c r="K941" s="243"/>
      <c r="L941" s="243"/>
      <c r="M941" s="243"/>
      <c r="N941" s="243"/>
      <c r="O941" s="243"/>
      <c r="P941" s="243"/>
      <c r="Q941" s="243"/>
      <c r="R941" s="24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ht="15.75" customHeight="1" x14ac:dyDescent="0.25">
      <c r="A942" s="247"/>
      <c r="B942" s="13"/>
      <c r="C942" s="13"/>
      <c r="D942" s="247"/>
      <c r="E942" s="13"/>
      <c r="F942" s="13"/>
      <c r="G942" s="13"/>
      <c r="H942" s="13"/>
      <c r="I942" s="13"/>
      <c r="J942" s="13"/>
      <c r="K942" s="243"/>
      <c r="L942" s="243"/>
      <c r="M942" s="243"/>
      <c r="N942" s="243"/>
      <c r="O942" s="243"/>
      <c r="P942" s="243"/>
      <c r="Q942" s="243"/>
      <c r="R942" s="24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ht="15.75" customHeight="1" x14ac:dyDescent="0.25">
      <c r="A943" s="247"/>
      <c r="B943" s="13"/>
      <c r="C943" s="13"/>
      <c r="D943" s="247"/>
      <c r="E943" s="13"/>
      <c r="F943" s="13"/>
      <c r="G943" s="13"/>
      <c r="H943" s="13"/>
      <c r="I943" s="13"/>
      <c r="J943" s="13"/>
      <c r="K943" s="243"/>
      <c r="L943" s="243"/>
      <c r="M943" s="243"/>
      <c r="N943" s="243"/>
      <c r="O943" s="243"/>
      <c r="P943" s="243"/>
      <c r="Q943" s="243"/>
      <c r="R943" s="24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ht="15.75" customHeight="1" x14ac:dyDescent="0.25">
      <c r="A944" s="247"/>
      <c r="B944" s="13"/>
      <c r="C944" s="13"/>
      <c r="D944" s="247"/>
      <c r="E944" s="13"/>
      <c r="F944" s="13"/>
      <c r="G944" s="13"/>
      <c r="H944" s="13"/>
      <c r="I944" s="13"/>
      <c r="J944" s="13"/>
      <c r="K944" s="243"/>
      <c r="L944" s="243"/>
      <c r="M944" s="243"/>
      <c r="N944" s="243"/>
      <c r="O944" s="243"/>
      <c r="P944" s="243"/>
      <c r="Q944" s="243"/>
      <c r="R944" s="24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ht="15.75" customHeight="1" x14ac:dyDescent="0.25">
      <c r="A945" s="247"/>
      <c r="B945" s="13"/>
      <c r="C945" s="13"/>
      <c r="D945" s="247"/>
      <c r="E945" s="13"/>
      <c r="F945" s="13"/>
      <c r="G945" s="13"/>
      <c r="H945" s="13"/>
      <c r="I945" s="13"/>
      <c r="J945" s="13"/>
      <c r="K945" s="243"/>
      <c r="L945" s="243"/>
      <c r="M945" s="243"/>
      <c r="N945" s="243"/>
      <c r="O945" s="243"/>
      <c r="P945" s="243"/>
      <c r="Q945" s="243"/>
      <c r="R945" s="24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ht="15.75" customHeight="1" x14ac:dyDescent="0.25">
      <c r="A946" s="247"/>
      <c r="B946" s="13"/>
      <c r="C946" s="13"/>
      <c r="D946" s="247"/>
      <c r="E946" s="13"/>
      <c r="F946" s="13"/>
      <c r="G946" s="13"/>
      <c r="H946" s="13"/>
      <c r="I946" s="13"/>
      <c r="J946" s="13"/>
      <c r="K946" s="243"/>
      <c r="L946" s="243"/>
      <c r="M946" s="243"/>
      <c r="N946" s="243"/>
      <c r="O946" s="243"/>
      <c r="P946" s="243"/>
      <c r="Q946" s="243"/>
      <c r="R946" s="24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ht="15.75" customHeight="1" x14ac:dyDescent="0.25">
      <c r="A947" s="247"/>
      <c r="B947" s="13"/>
      <c r="C947" s="13"/>
      <c r="D947" s="247"/>
      <c r="E947" s="13"/>
      <c r="F947" s="13"/>
      <c r="G947" s="13"/>
      <c r="H947" s="13"/>
      <c r="I947" s="13"/>
      <c r="J947" s="13"/>
      <c r="K947" s="243"/>
      <c r="L947" s="243"/>
      <c r="M947" s="243"/>
      <c r="N947" s="243"/>
      <c r="O947" s="243"/>
      <c r="P947" s="243"/>
      <c r="Q947" s="243"/>
      <c r="R947" s="24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ht="15.75" customHeight="1" x14ac:dyDescent="0.25">
      <c r="A948" s="247"/>
      <c r="B948" s="13"/>
      <c r="C948" s="13"/>
      <c r="D948" s="247"/>
      <c r="E948" s="13"/>
      <c r="F948" s="13"/>
      <c r="G948" s="13"/>
      <c r="H948" s="13"/>
      <c r="I948" s="13"/>
      <c r="J948" s="13"/>
      <c r="K948" s="243"/>
      <c r="L948" s="243"/>
      <c r="M948" s="243"/>
      <c r="N948" s="243"/>
      <c r="O948" s="243"/>
      <c r="P948" s="243"/>
      <c r="Q948" s="243"/>
      <c r="R948" s="24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1:40" ht="15.75" customHeight="1" x14ac:dyDescent="0.25">
      <c r="A949" s="247"/>
      <c r="B949" s="13"/>
      <c r="C949" s="13"/>
      <c r="D949" s="247"/>
      <c r="E949" s="13"/>
      <c r="F949" s="13"/>
      <c r="G949" s="13"/>
      <c r="H949" s="13"/>
      <c r="I949" s="13"/>
      <c r="J949" s="13"/>
      <c r="K949" s="243"/>
      <c r="L949" s="243"/>
      <c r="M949" s="243"/>
      <c r="N949" s="243"/>
      <c r="O949" s="243"/>
      <c r="P949" s="243"/>
      <c r="Q949" s="243"/>
      <c r="R949" s="24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ht="15.75" customHeight="1" x14ac:dyDescent="0.25">
      <c r="A950" s="247"/>
      <c r="B950" s="13"/>
      <c r="C950" s="13"/>
      <c r="D950" s="247"/>
      <c r="E950" s="13"/>
      <c r="F950" s="13"/>
      <c r="G950" s="13"/>
      <c r="H950" s="13"/>
      <c r="I950" s="13"/>
      <c r="J950" s="13"/>
      <c r="K950" s="243"/>
      <c r="L950" s="243"/>
      <c r="M950" s="243"/>
      <c r="N950" s="243"/>
      <c r="O950" s="243"/>
      <c r="P950" s="243"/>
      <c r="Q950" s="243"/>
      <c r="R950" s="24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ht="15.75" customHeight="1" x14ac:dyDescent="0.25">
      <c r="A951" s="247"/>
      <c r="B951" s="13"/>
      <c r="C951" s="13"/>
      <c r="D951" s="247"/>
      <c r="E951" s="13"/>
      <c r="F951" s="13"/>
      <c r="G951" s="13"/>
      <c r="H951" s="13"/>
      <c r="I951" s="13"/>
      <c r="J951" s="13"/>
      <c r="K951" s="243"/>
      <c r="L951" s="243"/>
      <c r="M951" s="243"/>
      <c r="N951" s="243"/>
      <c r="O951" s="243"/>
      <c r="P951" s="243"/>
      <c r="Q951" s="243"/>
      <c r="R951" s="24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ht="15.75" customHeight="1" x14ac:dyDescent="0.25">
      <c r="A952" s="247"/>
      <c r="B952" s="13"/>
      <c r="C952" s="13"/>
      <c r="D952" s="247"/>
      <c r="E952" s="13"/>
      <c r="F952" s="13"/>
      <c r="G952" s="13"/>
      <c r="H952" s="13"/>
      <c r="I952" s="13"/>
      <c r="J952" s="13"/>
      <c r="K952" s="243"/>
      <c r="L952" s="243"/>
      <c r="M952" s="243"/>
      <c r="N952" s="243"/>
      <c r="O952" s="243"/>
      <c r="P952" s="243"/>
      <c r="Q952" s="243"/>
      <c r="R952" s="24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1:40" ht="15.75" customHeight="1" x14ac:dyDescent="0.25">
      <c r="A953" s="247"/>
      <c r="B953" s="13"/>
      <c r="C953" s="13"/>
      <c r="D953" s="247"/>
      <c r="E953" s="13"/>
      <c r="F953" s="13"/>
      <c r="G953" s="13"/>
      <c r="H953" s="13"/>
      <c r="I953" s="13"/>
      <c r="J953" s="13"/>
      <c r="K953" s="243"/>
      <c r="L953" s="243"/>
      <c r="M953" s="243"/>
      <c r="N953" s="243"/>
      <c r="O953" s="243"/>
      <c r="P953" s="243"/>
      <c r="Q953" s="243"/>
      <c r="R953" s="24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1:40" ht="15.75" customHeight="1" x14ac:dyDescent="0.25">
      <c r="A954" s="247"/>
      <c r="B954" s="13"/>
      <c r="C954" s="13"/>
      <c r="D954" s="247"/>
      <c r="E954" s="13"/>
      <c r="F954" s="13"/>
      <c r="G954" s="13"/>
      <c r="H954" s="13"/>
      <c r="I954" s="13"/>
      <c r="J954" s="13"/>
      <c r="K954" s="243"/>
      <c r="L954" s="243"/>
      <c r="M954" s="243"/>
      <c r="N954" s="243"/>
      <c r="O954" s="243"/>
      <c r="P954" s="243"/>
      <c r="Q954" s="243"/>
      <c r="R954" s="24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ht="15.75" customHeight="1" x14ac:dyDescent="0.25">
      <c r="A955" s="247"/>
      <c r="B955" s="13"/>
      <c r="C955" s="13"/>
      <c r="D955" s="247"/>
      <c r="E955" s="13"/>
      <c r="F955" s="13"/>
      <c r="G955" s="13"/>
      <c r="H955" s="13"/>
      <c r="I955" s="13"/>
      <c r="J955" s="13"/>
      <c r="K955" s="243"/>
      <c r="L955" s="243"/>
      <c r="M955" s="243"/>
      <c r="N955" s="243"/>
      <c r="O955" s="243"/>
      <c r="P955" s="243"/>
      <c r="Q955" s="243"/>
      <c r="R955" s="24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ht="15.75" customHeight="1" x14ac:dyDescent="0.25">
      <c r="A956" s="247"/>
      <c r="B956" s="13"/>
      <c r="C956" s="13"/>
      <c r="D956" s="247"/>
      <c r="E956" s="13"/>
      <c r="F956" s="13"/>
      <c r="G956" s="13"/>
      <c r="H956" s="13"/>
      <c r="I956" s="13"/>
      <c r="J956" s="13"/>
      <c r="K956" s="243"/>
      <c r="L956" s="243"/>
      <c r="M956" s="243"/>
      <c r="N956" s="243"/>
      <c r="O956" s="243"/>
      <c r="P956" s="243"/>
      <c r="Q956" s="243"/>
      <c r="R956" s="24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ht="15.75" customHeight="1" x14ac:dyDescent="0.25">
      <c r="A957" s="247"/>
      <c r="B957" s="13"/>
      <c r="C957" s="13"/>
      <c r="D957" s="247"/>
      <c r="E957" s="13"/>
      <c r="F957" s="13"/>
      <c r="G957" s="13"/>
      <c r="H957" s="13"/>
      <c r="I957" s="13"/>
      <c r="J957" s="13"/>
      <c r="K957" s="243"/>
      <c r="L957" s="243"/>
      <c r="M957" s="243"/>
      <c r="N957" s="243"/>
      <c r="O957" s="243"/>
      <c r="P957" s="243"/>
      <c r="Q957" s="243"/>
      <c r="R957" s="24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1:40" ht="15.75" customHeight="1" x14ac:dyDescent="0.25">
      <c r="A958" s="247"/>
      <c r="B958" s="13"/>
      <c r="C958" s="13"/>
      <c r="D958" s="247"/>
      <c r="E958" s="13"/>
      <c r="F958" s="13"/>
      <c r="G958" s="13"/>
      <c r="H958" s="13"/>
      <c r="I958" s="13"/>
      <c r="J958" s="13"/>
      <c r="K958" s="243"/>
      <c r="L958" s="243"/>
      <c r="M958" s="243"/>
      <c r="N958" s="243"/>
      <c r="O958" s="243"/>
      <c r="P958" s="243"/>
      <c r="Q958" s="243"/>
      <c r="R958" s="24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ht="15.75" customHeight="1" x14ac:dyDescent="0.25">
      <c r="A959" s="247"/>
      <c r="B959" s="13"/>
      <c r="C959" s="13"/>
      <c r="D959" s="247"/>
      <c r="E959" s="13"/>
      <c r="F959" s="13"/>
      <c r="G959" s="13"/>
      <c r="H959" s="13"/>
      <c r="I959" s="13"/>
      <c r="J959" s="13"/>
      <c r="K959" s="243"/>
      <c r="L959" s="243"/>
      <c r="M959" s="243"/>
      <c r="N959" s="243"/>
      <c r="O959" s="243"/>
      <c r="P959" s="243"/>
      <c r="Q959" s="243"/>
      <c r="R959" s="24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ht="15.75" customHeight="1" x14ac:dyDescent="0.25">
      <c r="A960" s="247"/>
      <c r="B960" s="13"/>
      <c r="C960" s="13"/>
      <c r="D960" s="247"/>
      <c r="E960" s="13"/>
      <c r="F960" s="13"/>
      <c r="G960" s="13"/>
      <c r="H960" s="13"/>
      <c r="I960" s="13"/>
      <c r="J960" s="13"/>
      <c r="K960" s="243"/>
      <c r="L960" s="243"/>
      <c r="M960" s="243"/>
      <c r="N960" s="243"/>
      <c r="O960" s="243"/>
      <c r="P960" s="243"/>
      <c r="Q960" s="243"/>
      <c r="R960" s="24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ht="15.75" customHeight="1" x14ac:dyDescent="0.25">
      <c r="A961" s="247"/>
      <c r="B961" s="13"/>
      <c r="C961" s="13"/>
      <c r="D961" s="247"/>
      <c r="E961" s="13"/>
      <c r="F961" s="13"/>
      <c r="G961" s="13"/>
      <c r="H961" s="13"/>
      <c r="I961" s="13"/>
      <c r="J961" s="13"/>
      <c r="K961" s="243"/>
      <c r="L961" s="243"/>
      <c r="M961" s="243"/>
      <c r="N961" s="243"/>
      <c r="O961" s="243"/>
      <c r="P961" s="243"/>
      <c r="Q961" s="243"/>
      <c r="R961" s="24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ht="15.75" customHeight="1" x14ac:dyDescent="0.25">
      <c r="A962" s="247"/>
      <c r="B962" s="13"/>
      <c r="C962" s="13"/>
      <c r="D962" s="247"/>
      <c r="E962" s="13"/>
      <c r="F962" s="13"/>
      <c r="G962" s="13"/>
      <c r="H962" s="13"/>
      <c r="I962" s="13"/>
      <c r="J962" s="13"/>
      <c r="K962" s="243"/>
      <c r="L962" s="243"/>
      <c r="M962" s="243"/>
      <c r="N962" s="243"/>
      <c r="O962" s="243"/>
      <c r="P962" s="243"/>
      <c r="Q962" s="243"/>
      <c r="R962" s="24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ht="15.75" customHeight="1" x14ac:dyDescent="0.25">
      <c r="A963" s="247"/>
      <c r="B963" s="13"/>
      <c r="C963" s="13"/>
      <c r="D963" s="247"/>
      <c r="E963" s="13"/>
      <c r="F963" s="13"/>
      <c r="G963" s="13"/>
      <c r="H963" s="13"/>
      <c r="I963" s="13"/>
      <c r="J963" s="13"/>
      <c r="K963" s="243"/>
      <c r="L963" s="243"/>
      <c r="M963" s="243"/>
      <c r="N963" s="243"/>
      <c r="O963" s="243"/>
      <c r="P963" s="243"/>
      <c r="Q963" s="243"/>
      <c r="R963" s="24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ht="15.75" customHeight="1" x14ac:dyDescent="0.25">
      <c r="A964" s="247"/>
      <c r="B964" s="13"/>
      <c r="C964" s="13"/>
      <c r="D964" s="247"/>
      <c r="E964" s="13"/>
      <c r="F964" s="13"/>
      <c r="G964" s="13"/>
      <c r="H964" s="13"/>
      <c r="I964" s="13"/>
      <c r="J964" s="13"/>
      <c r="K964" s="243"/>
      <c r="L964" s="243"/>
      <c r="M964" s="243"/>
      <c r="N964" s="243"/>
      <c r="O964" s="243"/>
      <c r="P964" s="243"/>
      <c r="Q964" s="243"/>
      <c r="R964" s="24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ht="15.75" customHeight="1" x14ac:dyDescent="0.25">
      <c r="A965" s="247"/>
      <c r="B965" s="13"/>
      <c r="C965" s="13"/>
      <c r="D965" s="247"/>
      <c r="E965" s="13"/>
      <c r="F965" s="13"/>
      <c r="G965" s="13"/>
      <c r="H965" s="13"/>
      <c r="I965" s="13"/>
      <c r="J965" s="13"/>
      <c r="K965" s="243"/>
      <c r="L965" s="243"/>
      <c r="M965" s="243"/>
      <c r="N965" s="243"/>
      <c r="O965" s="243"/>
      <c r="P965" s="243"/>
      <c r="Q965" s="243"/>
      <c r="R965" s="24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ht="15.75" customHeight="1" x14ac:dyDescent="0.25">
      <c r="A966" s="247"/>
      <c r="B966" s="13"/>
      <c r="C966" s="13"/>
      <c r="D966" s="247"/>
      <c r="E966" s="13"/>
      <c r="F966" s="13"/>
      <c r="G966" s="13"/>
      <c r="H966" s="13"/>
      <c r="I966" s="13"/>
      <c r="J966" s="13"/>
      <c r="K966" s="243"/>
      <c r="L966" s="243"/>
      <c r="M966" s="243"/>
      <c r="N966" s="243"/>
      <c r="O966" s="243"/>
      <c r="P966" s="243"/>
      <c r="Q966" s="243"/>
      <c r="R966" s="24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ht="15.75" customHeight="1" x14ac:dyDescent="0.25">
      <c r="A967" s="247"/>
      <c r="B967" s="13"/>
      <c r="C967" s="13"/>
      <c r="D967" s="247"/>
      <c r="E967" s="13"/>
      <c r="F967" s="13"/>
      <c r="G967" s="13"/>
      <c r="H967" s="13"/>
      <c r="I967" s="13"/>
      <c r="J967" s="13"/>
      <c r="K967" s="243"/>
      <c r="L967" s="243"/>
      <c r="M967" s="243"/>
      <c r="N967" s="243"/>
      <c r="O967" s="243"/>
      <c r="P967" s="243"/>
      <c r="Q967" s="243"/>
      <c r="R967" s="24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ht="15.75" customHeight="1" x14ac:dyDescent="0.25">
      <c r="A968" s="247"/>
      <c r="B968" s="13"/>
      <c r="C968" s="13"/>
      <c r="D968" s="247"/>
      <c r="E968" s="13"/>
      <c r="F968" s="13"/>
      <c r="G968" s="13"/>
      <c r="H968" s="13"/>
      <c r="I968" s="13"/>
      <c r="J968" s="13"/>
      <c r="K968" s="243"/>
      <c r="L968" s="243"/>
      <c r="M968" s="243"/>
      <c r="N968" s="243"/>
      <c r="O968" s="243"/>
      <c r="P968" s="243"/>
      <c r="Q968" s="243"/>
      <c r="R968" s="24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ht="15.75" customHeight="1" x14ac:dyDescent="0.25">
      <c r="A969" s="247"/>
      <c r="B969" s="13"/>
      <c r="C969" s="13"/>
      <c r="D969" s="247"/>
      <c r="E969" s="13"/>
      <c r="F969" s="13"/>
      <c r="G969" s="13"/>
      <c r="H969" s="13"/>
      <c r="I969" s="13"/>
      <c r="J969" s="13"/>
      <c r="K969" s="243"/>
      <c r="L969" s="243"/>
      <c r="M969" s="243"/>
      <c r="N969" s="243"/>
      <c r="O969" s="243"/>
      <c r="P969" s="243"/>
      <c r="Q969" s="243"/>
      <c r="R969" s="24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ht="15.75" customHeight="1" x14ac:dyDescent="0.25">
      <c r="A970" s="247"/>
      <c r="B970" s="13"/>
      <c r="C970" s="13"/>
      <c r="D970" s="247"/>
      <c r="E970" s="13"/>
      <c r="F970" s="13"/>
      <c r="G970" s="13"/>
      <c r="H970" s="13"/>
      <c r="I970" s="13"/>
      <c r="J970" s="13"/>
      <c r="K970" s="243"/>
      <c r="L970" s="243"/>
      <c r="M970" s="243"/>
      <c r="N970" s="243"/>
      <c r="O970" s="243"/>
      <c r="P970" s="243"/>
      <c r="Q970" s="243"/>
      <c r="R970" s="24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ht="15.75" customHeight="1" x14ac:dyDescent="0.25">
      <c r="A971" s="247"/>
      <c r="B971" s="13"/>
      <c r="C971" s="13"/>
      <c r="D971" s="247"/>
      <c r="E971" s="13"/>
      <c r="F971" s="13"/>
      <c r="G971" s="13"/>
      <c r="H971" s="13"/>
      <c r="I971" s="13"/>
      <c r="J971" s="13"/>
      <c r="K971" s="243"/>
      <c r="L971" s="243"/>
      <c r="M971" s="243"/>
      <c r="N971" s="243"/>
      <c r="O971" s="243"/>
      <c r="P971" s="243"/>
      <c r="Q971" s="243"/>
      <c r="R971" s="24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ht="15.75" customHeight="1" x14ac:dyDescent="0.25">
      <c r="A972" s="247"/>
      <c r="B972" s="13"/>
      <c r="C972" s="13"/>
      <c r="D972" s="247"/>
      <c r="E972" s="13"/>
      <c r="F972" s="13"/>
      <c r="G972" s="13"/>
      <c r="H972" s="13"/>
      <c r="I972" s="13"/>
      <c r="J972" s="13"/>
      <c r="K972" s="243"/>
      <c r="L972" s="243"/>
      <c r="M972" s="243"/>
      <c r="N972" s="243"/>
      <c r="O972" s="243"/>
      <c r="P972" s="243"/>
      <c r="Q972" s="243"/>
      <c r="R972" s="24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ht="15.75" customHeight="1" x14ac:dyDescent="0.25">
      <c r="A973" s="247"/>
      <c r="B973" s="13"/>
      <c r="C973" s="13"/>
      <c r="D973" s="247"/>
      <c r="E973" s="13"/>
      <c r="F973" s="13"/>
      <c r="G973" s="13"/>
      <c r="H973" s="13"/>
      <c r="I973" s="13"/>
      <c r="J973" s="13"/>
      <c r="K973" s="243"/>
      <c r="L973" s="243"/>
      <c r="M973" s="243"/>
      <c r="N973" s="243"/>
      <c r="O973" s="243"/>
      <c r="P973" s="243"/>
      <c r="Q973" s="243"/>
      <c r="R973" s="24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ht="15.75" customHeight="1" x14ac:dyDescent="0.25">
      <c r="A974" s="247"/>
      <c r="B974" s="13"/>
      <c r="C974" s="13"/>
      <c r="D974" s="247"/>
      <c r="E974" s="13"/>
      <c r="F974" s="13"/>
      <c r="G974" s="13"/>
      <c r="H974" s="13"/>
      <c r="I974" s="13"/>
      <c r="J974" s="13"/>
      <c r="K974" s="243"/>
      <c r="L974" s="243"/>
      <c r="M974" s="243"/>
      <c r="N974" s="243"/>
      <c r="O974" s="243"/>
      <c r="P974" s="243"/>
      <c r="Q974" s="243"/>
      <c r="R974" s="24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ht="15.75" customHeight="1" x14ac:dyDescent="0.25">
      <c r="A975" s="247"/>
      <c r="B975" s="13"/>
      <c r="C975" s="13"/>
      <c r="D975" s="247"/>
      <c r="E975" s="13"/>
      <c r="F975" s="13"/>
      <c r="G975" s="13"/>
      <c r="H975" s="13"/>
      <c r="I975" s="13"/>
      <c r="J975" s="13"/>
      <c r="K975" s="243"/>
      <c r="L975" s="243"/>
      <c r="M975" s="243"/>
      <c r="N975" s="243"/>
      <c r="O975" s="243"/>
      <c r="P975" s="243"/>
      <c r="Q975" s="243"/>
      <c r="R975" s="24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ht="15.75" customHeight="1" x14ac:dyDescent="0.25">
      <c r="A976" s="247"/>
      <c r="B976" s="13"/>
      <c r="C976" s="13"/>
      <c r="D976" s="247"/>
      <c r="E976" s="13"/>
      <c r="F976" s="13"/>
      <c r="G976" s="13"/>
      <c r="H976" s="13"/>
      <c r="I976" s="13"/>
      <c r="J976" s="13"/>
      <c r="K976" s="243"/>
      <c r="L976" s="243"/>
      <c r="M976" s="243"/>
      <c r="N976" s="243"/>
      <c r="O976" s="243"/>
      <c r="P976" s="243"/>
      <c r="Q976" s="243"/>
      <c r="R976" s="24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ht="15.75" customHeight="1" x14ac:dyDescent="0.25">
      <c r="A977" s="247"/>
      <c r="B977" s="13"/>
      <c r="C977" s="13"/>
      <c r="D977" s="247"/>
      <c r="E977" s="13"/>
      <c r="F977" s="13"/>
      <c r="G977" s="13"/>
      <c r="H977" s="13"/>
      <c r="I977" s="13"/>
      <c r="J977" s="13"/>
      <c r="K977" s="243"/>
      <c r="L977" s="243"/>
      <c r="M977" s="243"/>
      <c r="N977" s="243"/>
      <c r="O977" s="243"/>
      <c r="P977" s="243"/>
      <c r="Q977" s="243"/>
      <c r="R977" s="24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ht="15.75" customHeight="1" x14ac:dyDescent="0.25">
      <c r="A978" s="247"/>
      <c r="B978" s="13"/>
      <c r="C978" s="13"/>
      <c r="D978" s="247"/>
      <c r="E978" s="13"/>
      <c r="F978" s="13"/>
      <c r="G978" s="13"/>
      <c r="H978" s="13"/>
      <c r="I978" s="13"/>
      <c r="J978" s="13"/>
      <c r="K978" s="243"/>
      <c r="L978" s="243"/>
      <c r="M978" s="243"/>
      <c r="N978" s="243"/>
      <c r="O978" s="243"/>
      <c r="P978" s="243"/>
      <c r="Q978" s="243"/>
      <c r="R978" s="24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ht="15.75" customHeight="1" x14ac:dyDescent="0.25">
      <c r="A979" s="247"/>
      <c r="B979" s="13"/>
      <c r="C979" s="13"/>
      <c r="D979" s="247"/>
      <c r="E979" s="13"/>
      <c r="F979" s="13"/>
      <c r="G979" s="13"/>
      <c r="H979" s="13"/>
      <c r="I979" s="13"/>
      <c r="J979" s="13"/>
      <c r="K979" s="243"/>
      <c r="L979" s="243"/>
      <c r="M979" s="243"/>
      <c r="N979" s="243"/>
      <c r="O979" s="243"/>
      <c r="P979" s="243"/>
      <c r="Q979" s="243"/>
      <c r="R979" s="24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ht="15.75" customHeight="1" x14ac:dyDescent="0.25">
      <c r="A980" s="247"/>
      <c r="B980" s="13"/>
      <c r="C980" s="13"/>
      <c r="D980" s="247"/>
      <c r="E980" s="13"/>
      <c r="F980" s="13"/>
      <c r="G980" s="13"/>
      <c r="H980" s="13"/>
      <c r="I980" s="13"/>
      <c r="J980" s="13"/>
      <c r="K980" s="243"/>
      <c r="L980" s="243"/>
      <c r="M980" s="243"/>
      <c r="N980" s="243"/>
      <c r="O980" s="243"/>
      <c r="P980" s="243"/>
      <c r="Q980" s="243"/>
      <c r="R980" s="24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ht="15.75" customHeight="1" x14ac:dyDescent="0.25">
      <c r="A981" s="247"/>
      <c r="B981" s="13"/>
      <c r="C981" s="13"/>
      <c r="D981" s="247"/>
      <c r="E981" s="13"/>
      <c r="F981" s="13"/>
      <c r="G981" s="13"/>
      <c r="H981" s="13"/>
      <c r="I981" s="13"/>
      <c r="J981" s="13"/>
      <c r="K981" s="243"/>
      <c r="L981" s="243"/>
      <c r="M981" s="243"/>
      <c r="N981" s="243"/>
      <c r="O981" s="243"/>
      <c r="P981" s="243"/>
      <c r="Q981" s="243"/>
      <c r="R981" s="24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ht="15.75" customHeight="1" x14ac:dyDescent="0.25">
      <c r="A982" s="247"/>
      <c r="B982" s="13"/>
      <c r="C982" s="13"/>
      <c r="D982" s="247"/>
      <c r="E982" s="13"/>
      <c r="F982" s="13"/>
      <c r="G982" s="13"/>
      <c r="H982" s="13"/>
      <c r="I982" s="13"/>
      <c r="J982" s="13"/>
      <c r="K982" s="243"/>
      <c r="L982" s="243"/>
      <c r="M982" s="243"/>
      <c r="N982" s="243"/>
      <c r="O982" s="243"/>
      <c r="P982" s="243"/>
      <c r="Q982" s="243"/>
      <c r="R982" s="24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ht="15.75" customHeight="1" x14ac:dyDescent="0.25">
      <c r="A983" s="247"/>
      <c r="B983" s="13"/>
      <c r="C983" s="13"/>
      <c r="D983" s="247"/>
      <c r="E983" s="13"/>
      <c r="F983" s="13"/>
      <c r="G983" s="13"/>
      <c r="H983" s="13"/>
      <c r="I983" s="13"/>
      <c r="J983" s="13"/>
      <c r="K983" s="243"/>
      <c r="L983" s="243"/>
      <c r="M983" s="243"/>
      <c r="N983" s="243"/>
      <c r="O983" s="243"/>
      <c r="P983" s="243"/>
      <c r="Q983" s="243"/>
      <c r="R983" s="24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ht="15.75" customHeight="1" x14ac:dyDescent="0.25">
      <c r="A984" s="247"/>
      <c r="B984" s="13"/>
      <c r="C984" s="13"/>
      <c r="D984" s="247"/>
      <c r="E984" s="13"/>
      <c r="F984" s="13"/>
      <c r="G984" s="13"/>
      <c r="H984" s="13"/>
      <c r="I984" s="13"/>
      <c r="J984" s="13"/>
      <c r="K984" s="243"/>
      <c r="L984" s="243"/>
      <c r="M984" s="243"/>
      <c r="N984" s="243"/>
      <c r="O984" s="243"/>
      <c r="P984" s="243"/>
      <c r="Q984" s="243"/>
      <c r="R984" s="24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ht="15.75" customHeight="1" x14ac:dyDescent="0.25">
      <c r="A985" s="247"/>
      <c r="B985" s="13"/>
      <c r="C985" s="13"/>
      <c r="D985" s="247"/>
      <c r="E985" s="13"/>
      <c r="F985" s="13"/>
      <c r="G985" s="13"/>
      <c r="H985" s="13"/>
      <c r="I985" s="13"/>
      <c r="J985" s="13"/>
      <c r="K985" s="243"/>
      <c r="L985" s="243"/>
      <c r="M985" s="243"/>
      <c r="N985" s="243"/>
      <c r="O985" s="243"/>
      <c r="P985" s="243"/>
      <c r="Q985" s="243"/>
      <c r="R985" s="24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ht="15.75" customHeight="1" x14ac:dyDescent="0.25">
      <c r="A986" s="247"/>
      <c r="B986" s="13"/>
      <c r="C986" s="13"/>
      <c r="D986" s="247"/>
      <c r="E986" s="13"/>
      <c r="F986" s="13"/>
      <c r="G986" s="13"/>
      <c r="H986" s="13"/>
      <c r="I986" s="13"/>
      <c r="J986" s="13"/>
      <c r="K986" s="243"/>
      <c r="L986" s="243"/>
      <c r="M986" s="243"/>
      <c r="N986" s="243"/>
      <c r="O986" s="243"/>
      <c r="P986" s="243"/>
      <c r="Q986" s="243"/>
      <c r="R986" s="24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ht="15.75" customHeight="1" x14ac:dyDescent="0.25">
      <c r="A987" s="247"/>
      <c r="B987" s="13"/>
      <c r="C987" s="13"/>
      <c r="D987" s="247"/>
      <c r="E987" s="13"/>
      <c r="F987" s="13"/>
      <c r="G987" s="13"/>
      <c r="H987" s="13"/>
      <c r="I987" s="13"/>
      <c r="J987" s="13"/>
      <c r="K987" s="243"/>
      <c r="L987" s="243"/>
      <c r="M987" s="243"/>
      <c r="N987" s="243"/>
      <c r="O987" s="243"/>
      <c r="P987" s="243"/>
      <c r="Q987" s="243"/>
      <c r="R987" s="24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ht="15.75" customHeight="1" x14ac:dyDescent="0.25">
      <c r="A988" s="247"/>
      <c r="B988" s="13"/>
      <c r="C988" s="13"/>
      <c r="D988" s="247"/>
      <c r="E988" s="13"/>
      <c r="F988" s="13"/>
      <c r="G988" s="13"/>
      <c r="H988" s="13"/>
      <c r="I988" s="13"/>
      <c r="J988" s="13"/>
      <c r="K988" s="243"/>
      <c r="L988" s="243"/>
      <c r="M988" s="243"/>
      <c r="N988" s="243"/>
      <c r="O988" s="243"/>
      <c r="P988" s="243"/>
      <c r="Q988" s="243"/>
      <c r="R988" s="24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ht="15.75" customHeight="1" x14ac:dyDescent="0.25">
      <c r="A989" s="247"/>
      <c r="B989" s="13"/>
      <c r="C989" s="13"/>
      <c r="D989" s="247"/>
      <c r="E989" s="13"/>
      <c r="F989" s="13"/>
      <c r="G989" s="13"/>
      <c r="H989" s="13"/>
      <c r="I989" s="13"/>
      <c r="J989" s="13"/>
      <c r="K989" s="243"/>
      <c r="L989" s="243"/>
      <c r="M989" s="243"/>
      <c r="N989" s="243"/>
      <c r="O989" s="243"/>
      <c r="P989" s="243"/>
      <c r="Q989" s="243"/>
      <c r="R989" s="24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ht="15.75" customHeight="1" x14ac:dyDescent="0.25">
      <c r="A990" s="247"/>
      <c r="B990" s="13"/>
      <c r="C990" s="13"/>
      <c r="D990" s="247"/>
      <c r="E990" s="13"/>
      <c r="F990" s="13"/>
      <c r="G990" s="13"/>
      <c r="H990" s="13"/>
      <c r="I990" s="13"/>
      <c r="J990" s="13"/>
      <c r="K990" s="243"/>
      <c r="L990" s="243"/>
      <c r="M990" s="243"/>
      <c r="N990" s="243"/>
      <c r="O990" s="243"/>
      <c r="P990" s="243"/>
      <c r="Q990" s="243"/>
      <c r="R990" s="24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ht="15.75" customHeight="1" x14ac:dyDescent="0.25">
      <c r="A991" s="247"/>
      <c r="B991" s="13"/>
      <c r="C991" s="13"/>
      <c r="D991" s="247"/>
      <c r="E991" s="13"/>
      <c r="F991" s="13"/>
      <c r="G991" s="13"/>
      <c r="H991" s="13"/>
      <c r="I991" s="13"/>
      <c r="J991" s="13"/>
      <c r="K991" s="243"/>
      <c r="L991" s="243"/>
      <c r="M991" s="243"/>
      <c r="N991" s="243"/>
      <c r="O991" s="243"/>
      <c r="P991" s="243"/>
      <c r="Q991" s="243"/>
      <c r="R991" s="24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ht="15.75" customHeight="1" x14ac:dyDescent="0.25">
      <c r="A992" s="247"/>
      <c r="B992" s="13"/>
      <c r="C992" s="13"/>
      <c r="D992" s="247"/>
      <c r="E992" s="13"/>
      <c r="F992" s="13"/>
      <c r="G992" s="13"/>
      <c r="H992" s="13"/>
      <c r="I992" s="13"/>
      <c r="J992" s="13"/>
      <c r="K992" s="243"/>
      <c r="L992" s="243"/>
      <c r="M992" s="243"/>
      <c r="N992" s="243"/>
      <c r="O992" s="243"/>
      <c r="P992" s="243"/>
      <c r="Q992" s="243"/>
      <c r="R992" s="24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ht="15.75" customHeight="1" x14ac:dyDescent="0.25">
      <c r="A993" s="247"/>
      <c r="B993" s="13"/>
      <c r="C993" s="13"/>
      <c r="D993" s="247"/>
      <c r="E993" s="13"/>
      <c r="F993" s="13"/>
      <c r="G993" s="13"/>
      <c r="H993" s="13"/>
      <c r="I993" s="13"/>
      <c r="J993" s="13"/>
      <c r="K993" s="243"/>
      <c r="L993" s="243"/>
      <c r="M993" s="243"/>
      <c r="N993" s="243"/>
      <c r="O993" s="243"/>
      <c r="P993" s="243"/>
      <c r="Q993" s="243"/>
      <c r="R993" s="24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1:40" ht="15.75" customHeight="1" x14ac:dyDescent="0.25">
      <c r="A994" s="247"/>
      <c r="B994" s="13"/>
      <c r="C994" s="13"/>
      <c r="D994" s="247"/>
      <c r="E994" s="13"/>
      <c r="F994" s="13"/>
      <c r="G994" s="13"/>
      <c r="H994" s="13"/>
      <c r="I994" s="13"/>
      <c r="J994" s="13"/>
      <c r="K994" s="243"/>
      <c r="L994" s="243"/>
      <c r="M994" s="243"/>
      <c r="N994" s="243"/>
      <c r="O994" s="243"/>
      <c r="P994" s="243"/>
      <c r="Q994" s="243"/>
      <c r="R994" s="24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ht="15.75" customHeight="1" x14ac:dyDescent="0.25">
      <c r="A995" s="247"/>
      <c r="B995" s="13"/>
      <c r="C995" s="13"/>
      <c r="D995" s="247"/>
      <c r="E995" s="13"/>
      <c r="F995" s="13"/>
      <c r="G995" s="13"/>
      <c r="H995" s="13"/>
      <c r="I995" s="13"/>
      <c r="J995" s="13"/>
      <c r="K995" s="243"/>
      <c r="L995" s="243"/>
      <c r="M995" s="243"/>
      <c r="N995" s="243"/>
      <c r="O995" s="243"/>
      <c r="P995" s="243"/>
      <c r="Q995" s="243"/>
      <c r="R995" s="24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ht="15.75" customHeight="1" x14ac:dyDescent="0.25">
      <c r="A996" s="247"/>
      <c r="B996" s="13"/>
      <c r="C996" s="13"/>
      <c r="D996" s="247"/>
      <c r="E996" s="13"/>
      <c r="F996" s="13"/>
      <c r="G996" s="13"/>
      <c r="H996" s="13"/>
      <c r="I996" s="13"/>
      <c r="J996" s="13"/>
      <c r="K996" s="243"/>
      <c r="L996" s="243"/>
      <c r="M996" s="243"/>
      <c r="N996" s="243"/>
      <c r="O996" s="243"/>
      <c r="P996" s="243"/>
      <c r="Q996" s="243"/>
      <c r="R996" s="24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ht="15.75" customHeight="1" x14ac:dyDescent="0.25">
      <c r="A997" s="247"/>
      <c r="B997" s="13"/>
      <c r="C997" s="13"/>
      <c r="D997" s="247"/>
      <c r="E997" s="13"/>
      <c r="F997" s="13"/>
      <c r="G997" s="13"/>
      <c r="H997" s="13"/>
      <c r="I997" s="13"/>
      <c r="J997" s="13"/>
      <c r="K997" s="243"/>
      <c r="L997" s="243"/>
      <c r="M997" s="243"/>
      <c r="N997" s="243"/>
      <c r="O997" s="243"/>
      <c r="P997" s="243"/>
      <c r="Q997" s="243"/>
      <c r="R997" s="24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ht="15.75" customHeight="1" x14ac:dyDescent="0.25">
      <c r="A998" s="247"/>
      <c r="B998" s="13"/>
      <c r="C998" s="13"/>
      <c r="D998" s="247"/>
      <c r="E998" s="13"/>
      <c r="F998" s="13"/>
      <c r="G998" s="13"/>
      <c r="H998" s="13"/>
      <c r="I998" s="13"/>
      <c r="J998" s="13"/>
      <c r="K998" s="243"/>
      <c r="L998" s="243"/>
      <c r="M998" s="243"/>
      <c r="N998" s="243"/>
      <c r="O998" s="243"/>
      <c r="P998" s="243"/>
      <c r="Q998" s="243"/>
      <c r="R998" s="24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ht="15.75" customHeight="1" x14ac:dyDescent="0.25">
      <c r="A999" s="247"/>
      <c r="B999" s="13"/>
      <c r="C999" s="13"/>
      <c r="D999" s="247"/>
      <c r="E999" s="13"/>
      <c r="F999" s="13"/>
      <c r="G999" s="13"/>
      <c r="H999" s="13"/>
      <c r="I999" s="13"/>
      <c r="J999" s="13"/>
      <c r="K999" s="243"/>
      <c r="L999" s="243"/>
      <c r="M999" s="243"/>
      <c r="N999" s="243"/>
      <c r="O999" s="243"/>
      <c r="P999" s="243"/>
      <c r="Q999" s="243"/>
      <c r="R999" s="24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1:40" ht="15.75" customHeight="1" x14ac:dyDescent="0.25">
      <c r="A1000" s="247"/>
      <c r="B1000" s="13"/>
      <c r="C1000" s="13"/>
      <c r="D1000" s="247"/>
      <c r="E1000" s="13"/>
      <c r="F1000" s="13"/>
      <c r="G1000" s="13"/>
      <c r="H1000" s="13"/>
      <c r="I1000" s="13"/>
      <c r="J1000" s="13"/>
      <c r="K1000" s="243"/>
      <c r="L1000" s="243"/>
      <c r="M1000" s="243"/>
      <c r="N1000" s="243"/>
      <c r="O1000" s="243"/>
      <c r="P1000" s="243"/>
      <c r="Q1000" s="243"/>
      <c r="R1000" s="24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</sheetData>
  <sheetProtection algorithmName="SHA-512" hashValue="zHptrgSWWWQvHwZMsNcCt55dKwlT2dW52fdXQwOnA7F1OhG8Qga1hsx8Qn2cfX+n1BgmAS4mtKsjp65cdfcFIQ==" saltValue="dX4bZs4BIm9ydAbwjlSgiw==" spinCount="100000" sheet="1" objects="1" scenarios="1"/>
  <autoFilter ref="A1:Z328"/>
  <pageMargins left="0.39370078740157483" right="0.39370078740157483" top="0.39370078740157483" bottom="0.39370078740157483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6"/>
  <sheetViews>
    <sheetView workbookViewId="0"/>
  </sheetViews>
  <sheetFormatPr defaultColWidth="14.42578125" defaultRowHeight="15" customHeight="1" x14ac:dyDescent="0.25"/>
  <cols>
    <col min="1" max="1" width="8.7109375" customWidth="1"/>
    <col min="2" max="2" width="56.140625" customWidth="1"/>
    <col min="3" max="26" width="8.7109375" customWidth="1"/>
  </cols>
  <sheetData>
    <row r="1" spans="1:13" ht="33.75" x14ac:dyDescent="0.25">
      <c r="A1" s="315" t="s">
        <v>2996</v>
      </c>
      <c r="B1" s="315" t="s">
        <v>2997</v>
      </c>
      <c r="C1" s="315" t="s">
        <v>2998</v>
      </c>
      <c r="D1" s="315" t="s">
        <v>2999</v>
      </c>
    </row>
    <row r="2" spans="1:13" x14ac:dyDescent="0.25">
      <c r="A2" s="316">
        <v>19799</v>
      </c>
      <c r="B2" s="317" t="s">
        <v>54</v>
      </c>
      <c r="C2" s="318" t="s">
        <v>3000</v>
      </c>
      <c r="D2" s="318" t="s">
        <v>48</v>
      </c>
    </row>
    <row r="3" spans="1:13" x14ac:dyDescent="0.25">
      <c r="A3" s="316">
        <v>19834</v>
      </c>
      <c r="B3" s="317" t="s">
        <v>94</v>
      </c>
      <c r="C3" s="318" t="s">
        <v>3000</v>
      </c>
      <c r="D3" s="318" t="s">
        <v>48</v>
      </c>
    </row>
    <row r="4" spans="1:13" x14ac:dyDescent="0.25">
      <c r="A4" s="316">
        <v>19833</v>
      </c>
      <c r="B4" s="317" t="s">
        <v>104</v>
      </c>
      <c r="C4" s="318" t="s">
        <v>3000</v>
      </c>
      <c r="D4" s="318" t="s">
        <v>48</v>
      </c>
    </row>
    <row r="5" spans="1:13" x14ac:dyDescent="0.25">
      <c r="A5" s="316">
        <v>34086</v>
      </c>
      <c r="B5" s="317" t="s">
        <v>112</v>
      </c>
      <c r="C5" s="318" t="s">
        <v>3000</v>
      </c>
      <c r="D5" s="318" t="s">
        <v>48</v>
      </c>
    </row>
    <row r="6" spans="1:13" x14ac:dyDescent="0.25">
      <c r="A6" s="316">
        <v>23478</v>
      </c>
      <c r="B6" s="317" t="s">
        <v>123</v>
      </c>
      <c r="C6" s="318" t="s">
        <v>3000</v>
      </c>
      <c r="D6" s="318" t="s">
        <v>48</v>
      </c>
      <c r="I6" s="537"/>
      <c r="J6" s="535"/>
      <c r="K6" s="535"/>
      <c r="L6" s="535"/>
      <c r="M6" s="535"/>
    </row>
    <row r="7" spans="1:13" x14ac:dyDescent="0.25">
      <c r="A7" s="316">
        <v>25526</v>
      </c>
      <c r="B7" s="317" t="s">
        <v>136</v>
      </c>
      <c r="C7" s="318" t="s">
        <v>3000</v>
      </c>
      <c r="D7" s="318" t="s">
        <v>48</v>
      </c>
    </row>
    <row r="8" spans="1:13" x14ac:dyDescent="0.25">
      <c r="A8" s="316">
        <v>19801</v>
      </c>
      <c r="B8" s="317" t="s">
        <v>174</v>
      </c>
      <c r="C8" s="318" t="s">
        <v>3000</v>
      </c>
      <c r="D8" s="318" t="s">
        <v>48</v>
      </c>
    </row>
    <row r="9" spans="1:13" x14ac:dyDescent="0.25">
      <c r="A9" s="316">
        <v>15139</v>
      </c>
      <c r="B9" s="317" t="s">
        <v>190</v>
      </c>
      <c r="C9" s="318" t="s">
        <v>3000</v>
      </c>
      <c r="D9" s="318" t="s">
        <v>48</v>
      </c>
    </row>
    <row r="10" spans="1:13" x14ac:dyDescent="0.25">
      <c r="A10" s="319"/>
      <c r="B10" s="319" t="s">
        <v>3001</v>
      </c>
      <c r="C10" s="319"/>
      <c r="D10" s="319"/>
    </row>
    <row r="11" spans="1:13" x14ac:dyDescent="0.25">
      <c r="A11" s="319"/>
      <c r="B11" s="319" t="s">
        <v>3001</v>
      </c>
      <c r="C11" s="319"/>
      <c r="D11" s="319"/>
    </row>
    <row r="12" spans="1:13" x14ac:dyDescent="0.25">
      <c r="A12" s="319"/>
      <c r="B12" s="319" t="s">
        <v>3001</v>
      </c>
      <c r="C12" s="319"/>
      <c r="D12" s="319"/>
    </row>
    <row r="13" spans="1:13" x14ac:dyDescent="0.25">
      <c r="A13" s="319"/>
      <c r="B13" s="319" t="s">
        <v>3001</v>
      </c>
      <c r="C13" s="319"/>
      <c r="D13" s="319"/>
    </row>
    <row r="14" spans="1:13" x14ac:dyDescent="0.25">
      <c r="A14" s="319"/>
      <c r="B14" s="319" t="s">
        <v>3001</v>
      </c>
      <c r="C14" s="319"/>
      <c r="D14" s="319"/>
    </row>
    <row r="15" spans="1:13" x14ac:dyDescent="0.25">
      <c r="A15" s="320"/>
      <c r="B15" s="320"/>
      <c r="C15" s="320"/>
      <c r="D15" s="320"/>
    </row>
    <row r="16" spans="1:13" x14ac:dyDescent="0.25">
      <c r="A16" s="320"/>
      <c r="B16" s="320"/>
      <c r="C16" s="320"/>
      <c r="D16" s="320"/>
    </row>
    <row r="17" spans="1:4" ht="15.75" customHeight="1" x14ac:dyDescent="0.25">
      <c r="A17" s="320"/>
      <c r="B17" s="320"/>
      <c r="C17" s="320"/>
      <c r="D17" s="320"/>
    </row>
    <row r="18" spans="1:4" ht="15.75" customHeight="1" x14ac:dyDescent="0.25">
      <c r="A18" s="320"/>
      <c r="B18" s="320"/>
      <c r="C18" s="320"/>
      <c r="D18" s="320"/>
    </row>
    <row r="19" spans="1:4" ht="15.75" customHeight="1" x14ac:dyDescent="0.25">
      <c r="A19" s="320"/>
      <c r="B19" s="320"/>
      <c r="C19" s="320"/>
      <c r="D19" s="320"/>
    </row>
    <row r="20" spans="1:4" ht="15.75" customHeight="1" x14ac:dyDescent="0.25">
      <c r="A20" s="320"/>
      <c r="B20" s="320"/>
      <c r="C20" s="320"/>
      <c r="D20" s="320"/>
    </row>
    <row r="21" spans="1:4" ht="15.75" customHeight="1" x14ac:dyDescent="0.25">
      <c r="A21" s="320"/>
      <c r="B21" s="320"/>
      <c r="C21" s="320"/>
      <c r="D21" s="320"/>
    </row>
    <row r="22" spans="1:4" ht="15.75" customHeight="1" x14ac:dyDescent="0.25">
      <c r="A22" s="320"/>
      <c r="B22" s="320"/>
      <c r="C22" s="320"/>
      <c r="D22" s="320"/>
    </row>
    <row r="23" spans="1:4" ht="15.75" customHeight="1" x14ac:dyDescent="0.25">
      <c r="A23" s="320"/>
      <c r="B23" s="320"/>
      <c r="C23" s="320"/>
      <c r="D23" s="320"/>
    </row>
    <row r="24" spans="1:4" ht="15.75" customHeight="1" x14ac:dyDescent="0.25">
      <c r="A24" s="319"/>
      <c r="B24" s="319"/>
      <c r="C24" s="319"/>
      <c r="D24" s="319"/>
    </row>
    <row r="25" spans="1:4" ht="15.75" customHeight="1" x14ac:dyDescent="0.25">
      <c r="A25" s="319"/>
      <c r="B25" s="319"/>
      <c r="C25" s="319"/>
      <c r="D25" s="319"/>
    </row>
    <row r="26" spans="1:4" ht="15.75" customHeight="1" x14ac:dyDescent="0.25">
      <c r="A26" s="319"/>
      <c r="B26" s="319"/>
      <c r="C26" s="319"/>
      <c r="D26" s="319"/>
    </row>
    <row r="27" spans="1:4" ht="15.75" customHeight="1" x14ac:dyDescent="0.25">
      <c r="A27" s="319"/>
      <c r="B27" s="319"/>
      <c r="C27" s="319"/>
      <c r="D27" s="319"/>
    </row>
    <row r="28" spans="1:4" ht="15.75" customHeight="1" x14ac:dyDescent="0.25">
      <c r="A28" s="319"/>
      <c r="B28" s="319"/>
      <c r="C28" s="319"/>
      <c r="D28" s="319"/>
    </row>
    <row r="29" spans="1:4" ht="15.75" customHeight="1" x14ac:dyDescent="0.25">
      <c r="A29" s="319"/>
      <c r="B29" s="319"/>
      <c r="C29" s="319"/>
      <c r="D29" s="319"/>
    </row>
    <row r="30" spans="1:4" ht="15.75" customHeight="1" x14ac:dyDescent="0.25">
      <c r="A30" s="319"/>
      <c r="B30" s="319"/>
      <c r="C30" s="319"/>
      <c r="D30" s="319"/>
    </row>
    <row r="31" spans="1:4" ht="15.75" customHeight="1" x14ac:dyDescent="0.25">
      <c r="A31" s="319"/>
      <c r="B31" s="319"/>
      <c r="C31" s="319"/>
      <c r="D31" s="319"/>
    </row>
    <row r="32" spans="1:4" ht="15.75" customHeight="1" x14ac:dyDescent="0.25">
      <c r="A32" s="319"/>
      <c r="B32" s="319"/>
      <c r="C32" s="319"/>
      <c r="D32" s="319"/>
    </row>
    <row r="33" spans="1:4" ht="15.75" customHeight="1" x14ac:dyDescent="0.25">
      <c r="A33" s="319"/>
      <c r="B33" s="319"/>
      <c r="C33" s="319"/>
      <c r="D33" s="319"/>
    </row>
    <row r="34" spans="1:4" ht="15.75" customHeight="1" x14ac:dyDescent="0.25">
      <c r="A34" s="319"/>
      <c r="B34" s="319"/>
      <c r="C34" s="319"/>
      <c r="D34" s="319"/>
    </row>
    <row r="35" spans="1:4" ht="15.75" customHeight="1" x14ac:dyDescent="0.25">
      <c r="A35" s="319"/>
      <c r="B35" s="319"/>
      <c r="C35" s="319"/>
      <c r="D35" s="319"/>
    </row>
    <row r="36" spans="1:4" ht="15.75" customHeight="1" x14ac:dyDescent="0.25">
      <c r="A36" s="319"/>
      <c r="B36" s="319"/>
      <c r="C36" s="319"/>
      <c r="D36" s="319"/>
    </row>
    <row r="37" spans="1:4" ht="15.75" customHeight="1" x14ac:dyDescent="0.25">
      <c r="A37" s="319"/>
      <c r="B37" s="319"/>
      <c r="C37" s="319"/>
      <c r="D37" s="319"/>
    </row>
    <row r="38" spans="1:4" ht="15.75" customHeight="1" x14ac:dyDescent="0.25">
      <c r="A38" s="319"/>
      <c r="B38" s="319"/>
      <c r="C38" s="319"/>
      <c r="D38" s="319"/>
    </row>
    <row r="39" spans="1:4" ht="15.75" customHeight="1" x14ac:dyDescent="0.25">
      <c r="A39" s="319"/>
      <c r="B39" s="319"/>
      <c r="C39" s="319"/>
      <c r="D39" s="319"/>
    </row>
    <row r="40" spans="1:4" ht="15.75" customHeight="1" x14ac:dyDescent="0.25">
      <c r="A40" s="319"/>
      <c r="B40" s="319"/>
      <c r="C40" s="319"/>
      <c r="D40" s="319"/>
    </row>
    <row r="41" spans="1:4" ht="15.75" customHeight="1" x14ac:dyDescent="0.25">
      <c r="A41" s="319"/>
      <c r="B41" s="319"/>
      <c r="C41" s="319"/>
      <c r="D41" s="319"/>
    </row>
    <row r="42" spans="1:4" ht="15.75" customHeight="1" x14ac:dyDescent="0.25">
      <c r="A42" s="319"/>
      <c r="B42" s="319"/>
      <c r="C42" s="319"/>
      <c r="D42" s="319"/>
    </row>
    <row r="43" spans="1:4" ht="15.75" customHeight="1" x14ac:dyDescent="0.25">
      <c r="A43" s="319"/>
      <c r="B43" s="319"/>
      <c r="C43" s="319"/>
      <c r="D43" s="319"/>
    </row>
    <row r="44" spans="1:4" ht="15.75" customHeight="1" x14ac:dyDescent="0.25">
      <c r="A44" s="319"/>
      <c r="B44" s="319"/>
      <c r="C44" s="319"/>
      <c r="D44" s="319"/>
    </row>
    <row r="45" spans="1:4" ht="15.75" customHeight="1" x14ac:dyDescent="0.25">
      <c r="A45" s="319"/>
      <c r="B45" s="319"/>
      <c r="C45" s="319"/>
      <c r="D45" s="319"/>
    </row>
    <row r="46" spans="1:4" ht="15.75" customHeight="1" x14ac:dyDescent="0.25">
      <c r="A46" s="319"/>
      <c r="B46" s="319"/>
      <c r="C46" s="319"/>
      <c r="D46" s="319"/>
    </row>
    <row r="47" spans="1:4" ht="15.75" customHeight="1" x14ac:dyDescent="0.25">
      <c r="A47" s="319"/>
      <c r="B47" s="319"/>
      <c r="C47" s="319"/>
      <c r="D47" s="319"/>
    </row>
    <row r="48" spans="1:4" ht="15.75" customHeight="1" x14ac:dyDescent="0.25">
      <c r="A48" s="319"/>
      <c r="B48" s="319"/>
      <c r="C48" s="319"/>
      <c r="D48" s="319"/>
    </row>
    <row r="49" spans="1:4" ht="15.75" customHeight="1" x14ac:dyDescent="0.25">
      <c r="A49" s="319"/>
      <c r="B49" s="319"/>
      <c r="C49" s="319"/>
      <c r="D49" s="319"/>
    </row>
    <row r="50" spans="1:4" ht="15.75" customHeight="1" x14ac:dyDescent="0.25">
      <c r="A50" s="319"/>
      <c r="B50" s="319"/>
      <c r="C50" s="319"/>
      <c r="D50" s="319"/>
    </row>
    <row r="51" spans="1:4" ht="15.75" customHeight="1" x14ac:dyDescent="0.25">
      <c r="A51" s="319"/>
      <c r="B51" s="319"/>
      <c r="C51" s="319"/>
      <c r="D51" s="319"/>
    </row>
    <row r="52" spans="1:4" ht="15.75" customHeight="1" x14ac:dyDescent="0.25">
      <c r="A52" s="319"/>
      <c r="B52" s="319"/>
      <c r="C52" s="319"/>
      <c r="D52" s="319"/>
    </row>
    <row r="53" spans="1:4" ht="15.75" customHeight="1" x14ac:dyDescent="0.25">
      <c r="A53" s="319"/>
      <c r="B53" s="319"/>
      <c r="C53" s="319"/>
      <c r="D53" s="319"/>
    </row>
    <row r="54" spans="1:4" ht="15.75" customHeight="1" x14ac:dyDescent="0.25">
      <c r="A54" s="319"/>
      <c r="B54" s="319"/>
      <c r="C54" s="319"/>
      <c r="D54" s="319"/>
    </row>
    <row r="55" spans="1:4" ht="15.75" customHeight="1" x14ac:dyDescent="0.25">
      <c r="A55" s="319"/>
      <c r="B55" s="319"/>
      <c r="C55" s="319"/>
      <c r="D55" s="319"/>
    </row>
    <row r="56" spans="1:4" ht="15.75" customHeight="1" x14ac:dyDescent="0.25">
      <c r="A56" s="319"/>
      <c r="B56" s="319"/>
      <c r="C56" s="319"/>
      <c r="D56" s="319"/>
    </row>
    <row r="57" spans="1:4" ht="15.75" customHeight="1" x14ac:dyDescent="0.25">
      <c r="A57" s="319"/>
      <c r="B57" s="319"/>
      <c r="C57" s="319"/>
      <c r="D57" s="319"/>
    </row>
    <row r="58" spans="1:4" ht="15.75" customHeight="1" x14ac:dyDescent="0.25">
      <c r="A58" s="319"/>
      <c r="B58" s="319"/>
      <c r="C58" s="319"/>
      <c r="D58" s="319"/>
    </row>
    <row r="59" spans="1:4" ht="15.75" customHeight="1" x14ac:dyDescent="0.25">
      <c r="A59" s="319"/>
      <c r="B59" s="319"/>
      <c r="C59" s="319"/>
      <c r="D59" s="319"/>
    </row>
    <row r="60" spans="1:4" ht="15.75" customHeight="1" x14ac:dyDescent="0.25">
      <c r="A60" s="319"/>
      <c r="B60" s="319"/>
      <c r="C60" s="319"/>
      <c r="D60" s="319"/>
    </row>
    <row r="61" spans="1:4" ht="15.75" customHeight="1" x14ac:dyDescent="0.25">
      <c r="A61" s="319"/>
      <c r="B61" s="319"/>
      <c r="C61" s="319"/>
      <c r="D61" s="319"/>
    </row>
    <row r="62" spans="1:4" ht="15.75" customHeight="1" x14ac:dyDescent="0.25">
      <c r="A62" s="319"/>
      <c r="B62" s="319"/>
      <c r="C62" s="319"/>
      <c r="D62" s="319"/>
    </row>
    <row r="63" spans="1:4" ht="15.75" customHeight="1" x14ac:dyDescent="0.25">
      <c r="A63" s="319"/>
      <c r="B63" s="319"/>
      <c r="C63" s="319"/>
      <c r="D63" s="319"/>
    </row>
    <row r="64" spans="1:4" ht="15.75" customHeight="1" x14ac:dyDescent="0.25">
      <c r="A64" s="319"/>
      <c r="B64" s="319"/>
      <c r="C64" s="319"/>
      <c r="D64" s="319"/>
    </row>
    <row r="65" spans="1:4" ht="15.75" customHeight="1" x14ac:dyDescent="0.25">
      <c r="A65" s="319"/>
      <c r="B65" s="319"/>
      <c r="C65" s="319"/>
      <c r="D65" s="319"/>
    </row>
    <row r="66" spans="1:4" ht="15.75" customHeight="1" x14ac:dyDescent="0.25">
      <c r="A66" s="319"/>
      <c r="B66" s="319"/>
      <c r="C66" s="319"/>
      <c r="D66" s="319"/>
    </row>
    <row r="67" spans="1:4" ht="15.75" customHeight="1" x14ac:dyDescent="0.25"/>
    <row r="68" spans="1:4" ht="15.75" customHeight="1" x14ac:dyDescent="0.25"/>
    <row r="69" spans="1:4" ht="15.75" customHeight="1" x14ac:dyDescent="0.25"/>
    <row r="70" spans="1:4" ht="15.75" customHeight="1" x14ac:dyDescent="0.25"/>
    <row r="71" spans="1:4" ht="15.75" customHeight="1" x14ac:dyDescent="0.25"/>
    <row r="72" spans="1:4" ht="15.75" customHeight="1" x14ac:dyDescent="0.25"/>
    <row r="73" spans="1:4" ht="15.75" customHeight="1" x14ac:dyDescent="0.25"/>
    <row r="74" spans="1:4" ht="15.75" customHeight="1" x14ac:dyDescent="0.25"/>
    <row r="75" spans="1:4" ht="15.75" customHeight="1" x14ac:dyDescent="0.25"/>
    <row r="76" spans="1:4" ht="15.75" customHeight="1" x14ac:dyDescent="0.25"/>
    <row r="77" spans="1:4" ht="15.75" customHeight="1" x14ac:dyDescent="0.25"/>
    <row r="78" spans="1:4" ht="15.75" customHeight="1" x14ac:dyDescent="0.25"/>
    <row r="79" spans="1:4" ht="15.75" customHeight="1" x14ac:dyDescent="0.25"/>
    <row r="80" spans="1:4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sheetProtection algorithmName="SHA-512" hashValue="bMa9IJSVzgNpIpkW3fK2zZNXzzuVD5/4KLug7kdu4lgdSV6luy+K804i/yYgnvRsXCWLk4H9a5LetsJfqVjnvA==" saltValue="S3O8bOGTrIAtQZUa0hzXnA==" spinCount="100000" sheet="1" objects="1" scenarios="1"/>
  <autoFilter ref="A1:D14"/>
  <mergeCells count="1">
    <mergeCell ref="I6:M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Z1000"/>
  <sheetViews>
    <sheetView workbookViewId="0">
      <selection activeCell="A4" sqref="A4:A11"/>
    </sheetView>
  </sheetViews>
  <sheetFormatPr defaultColWidth="14.42578125" defaultRowHeight="15" customHeight="1" x14ac:dyDescent="0.25"/>
  <cols>
    <col min="1" max="1" width="69.85546875" customWidth="1"/>
    <col min="2" max="3" width="11.85546875" customWidth="1"/>
    <col min="4" max="26" width="9.140625" customWidth="1"/>
  </cols>
  <sheetData>
    <row r="1" spans="1:26" ht="18.75" customHeight="1" x14ac:dyDescent="0.25">
      <c r="A1" s="550" t="s">
        <v>3002</v>
      </c>
      <c r="B1" s="551" t="s">
        <v>3003</v>
      </c>
      <c r="C1" s="321" t="s">
        <v>2817</v>
      </c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</row>
    <row r="2" spans="1:26" ht="21" customHeight="1" x14ac:dyDescent="0.25">
      <c r="A2" s="540"/>
      <c r="B2" s="540"/>
      <c r="C2" s="321" t="s">
        <v>3004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</row>
    <row r="3" spans="1:26" ht="15.75" customHeight="1" x14ac:dyDescent="0.25">
      <c r="A3" s="547" t="s">
        <v>3005</v>
      </c>
      <c r="B3" s="449"/>
      <c r="C3" s="444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</row>
    <row r="4" spans="1:26" ht="11.25" customHeight="1" x14ac:dyDescent="0.25">
      <c r="A4" s="18" t="s">
        <v>3006</v>
      </c>
      <c r="B4" s="323" t="s">
        <v>3000</v>
      </c>
      <c r="C4" s="324">
        <v>2804.91</v>
      </c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</row>
    <row r="5" spans="1:26" ht="11.25" customHeight="1" x14ac:dyDescent="0.25">
      <c r="A5" s="18" t="s">
        <v>3007</v>
      </c>
      <c r="B5" s="323" t="s">
        <v>3000</v>
      </c>
      <c r="C5" s="324">
        <v>2804.91</v>
      </c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</row>
    <row r="6" spans="1:26" ht="11.25" customHeight="1" x14ac:dyDescent="0.25">
      <c r="A6" s="18" t="s">
        <v>82</v>
      </c>
      <c r="B6" s="323" t="s">
        <v>3000</v>
      </c>
      <c r="C6" s="324">
        <v>2804.91</v>
      </c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ht="11.25" customHeight="1" x14ac:dyDescent="0.25">
      <c r="A7" s="18" t="s">
        <v>95</v>
      </c>
      <c r="B7" s="323" t="s">
        <v>3000</v>
      </c>
      <c r="C7" s="324">
        <v>2364.29</v>
      </c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ht="11.25" customHeight="1" x14ac:dyDescent="0.25">
      <c r="A8" s="18" t="s">
        <v>113</v>
      </c>
      <c r="B8" s="323" t="s">
        <v>3000</v>
      </c>
      <c r="C8" s="324">
        <v>2643.71</v>
      </c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ht="11.25" customHeight="1" x14ac:dyDescent="0.25">
      <c r="A9" s="18" t="s">
        <v>124</v>
      </c>
      <c r="B9" s="323" t="s">
        <v>3000</v>
      </c>
      <c r="C9" s="324">
        <v>1719.48</v>
      </c>
      <c r="D9" s="3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</row>
    <row r="10" spans="1:26" ht="11.25" customHeight="1" x14ac:dyDescent="0.25">
      <c r="A10" s="18" t="s">
        <v>137</v>
      </c>
      <c r="B10" s="323" t="s">
        <v>3000</v>
      </c>
      <c r="C10" s="324">
        <v>1298.54</v>
      </c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ht="11.25" customHeight="1" x14ac:dyDescent="0.25">
      <c r="A11" s="18" t="s">
        <v>3008</v>
      </c>
      <c r="B11" s="323" t="s">
        <v>3000</v>
      </c>
      <c r="C11" s="325">
        <v>1113.3699999999999</v>
      </c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</row>
    <row r="12" spans="1:26" ht="15.75" customHeight="1" x14ac:dyDescent="0.25">
      <c r="A12" s="547" t="s">
        <v>3009</v>
      </c>
      <c r="B12" s="449"/>
      <c r="C12" s="444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</row>
    <row r="13" spans="1:26" ht="11.25" customHeight="1" x14ac:dyDescent="0.25">
      <c r="A13" s="18" t="s">
        <v>55</v>
      </c>
      <c r="B13" s="323" t="s">
        <v>3010</v>
      </c>
      <c r="C13" s="325">
        <v>62.81</v>
      </c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</row>
    <row r="14" spans="1:26" ht="11.25" customHeight="1" x14ac:dyDescent="0.25">
      <c r="A14" s="18" t="s">
        <v>71</v>
      </c>
      <c r="B14" s="323" t="s">
        <v>3010</v>
      </c>
      <c r="C14" s="325">
        <v>62.81</v>
      </c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</row>
    <row r="15" spans="1:26" ht="11.25" customHeight="1" x14ac:dyDescent="0.25">
      <c r="A15" s="18" t="s">
        <v>83</v>
      </c>
      <c r="B15" s="323" t="s">
        <v>3010</v>
      </c>
      <c r="C15" s="325">
        <v>218.38</v>
      </c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</row>
    <row r="16" spans="1:26" ht="11.25" customHeight="1" x14ac:dyDescent="0.25">
      <c r="A16" s="18" t="s">
        <v>96</v>
      </c>
      <c r="B16" s="323" t="s">
        <v>3010</v>
      </c>
      <c r="C16" s="325">
        <v>20.88</v>
      </c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</row>
    <row r="17" spans="1:26" ht="11.25" customHeight="1" x14ac:dyDescent="0.25">
      <c r="A17" s="18" t="s">
        <v>105</v>
      </c>
      <c r="B17" s="323" t="s">
        <v>3010</v>
      </c>
      <c r="C17" s="325">
        <v>3.61</v>
      </c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</row>
    <row r="18" spans="1:26" ht="11.25" customHeight="1" x14ac:dyDescent="0.25">
      <c r="A18" s="18" t="s">
        <v>114</v>
      </c>
      <c r="B18" s="323" t="s">
        <v>3010</v>
      </c>
      <c r="C18" s="325">
        <v>3.61</v>
      </c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</row>
    <row r="19" spans="1:26" ht="11.25" customHeight="1" x14ac:dyDescent="0.25">
      <c r="A19" s="18" t="s">
        <v>125</v>
      </c>
      <c r="B19" s="323" t="s">
        <v>3011</v>
      </c>
      <c r="C19" s="325">
        <v>42.67</v>
      </c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</row>
    <row r="20" spans="1:26" ht="11.25" customHeight="1" x14ac:dyDescent="0.25">
      <c r="A20" s="18" t="s">
        <v>138</v>
      </c>
      <c r="B20" s="323" t="s">
        <v>3010</v>
      </c>
      <c r="C20" s="324">
        <v>1980.07</v>
      </c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</row>
    <row r="21" spans="1:26" ht="11.25" customHeight="1" x14ac:dyDescent="0.25">
      <c r="A21" s="18" t="s">
        <v>165</v>
      </c>
      <c r="B21" s="323" t="s">
        <v>3010</v>
      </c>
      <c r="C21" s="324">
        <v>2355.61</v>
      </c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</row>
    <row r="22" spans="1:26" ht="11.25" customHeight="1" x14ac:dyDescent="0.25">
      <c r="A22" s="18" t="s">
        <v>175</v>
      </c>
      <c r="B22" s="323" t="s">
        <v>3011</v>
      </c>
      <c r="C22" s="324">
        <v>3109.02</v>
      </c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</row>
    <row r="23" spans="1:26" ht="11.25" customHeight="1" x14ac:dyDescent="0.25">
      <c r="A23" s="18" t="s">
        <v>183</v>
      </c>
      <c r="B23" s="323" t="s">
        <v>3010</v>
      </c>
      <c r="C23" s="324">
        <v>2382.7399999999998</v>
      </c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</row>
    <row r="24" spans="1:26" ht="11.25" customHeight="1" x14ac:dyDescent="0.25">
      <c r="A24" s="18" t="s">
        <v>2908</v>
      </c>
      <c r="B24" s="323" t="s">
        <v>3010</v>
      </c>
      <c r="C24" s="325">
        <v>14.94</v>
      </c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</row>
    <row r="25" spans="1:26" ht="11.25" customHeight="1" x14ac:dyDescent="0.25">
      <c r="A25" s="18" t="s">
        <v>198</v>
      </c>
      <c r="B25" s="323" t="s">
        <v>3010</v>
      </c>
      <c r="C25" s="325">
        <v>25.68</v>
      </c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</row>
    <row r="26" spans="1:26" ht="11.25" customHeight="1" x14ac:dyDescent="0.25">
      <c r="A26" s="18" t="s">
        <v>205</v>
      </c>
      <c r="B26" s="323" t="s">
        <v>3010</v>
      </c>
      <c r="C26" s="325">
        <v>40.630000000000003</v>
      </c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</row>
    <row r="27" spans="1:26" ht="11.25" customHeight="1" x14ac:dyDescent="0.25">
      <c r="A27" s="18" t="s">
        <v>49</v>
      </c>
      <c r="B27" s="323" t="s">
        <v>3010</v>
      </c>
      <c r="C27" s="325">
        <v>1026.8</v>
      </c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</row>
    <row r="28" spans="1:26" ht="11.25" customHeight="1" x14ac:dyDescent="0.25">
      <c r="A28" s="18" t="s">
        <v>66</v>
      </c>
      <c r="B28" s="323" t="s">
        <v>3010</v>
      </c>
      <c r="C28" s="325">
        <v>1026.8</v>
      </c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</row>
    <row r="29" spans="1:26" ht="11.25" customHeight="1" x14ac:dyDescent="0.25">
      <c r="A29" s="18" t="s">
        <v>77</v>
      </c>
      <c r="B29" s="323" t="s">
        <v>3010</v>
      </c>
      <c r="C29" s="325">
        <v>1026.8</v>
      </c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</row>
    <row r="30" spans="1:26" ht="11.25" customHeight="1" x14ac:dyDescent="0.25">
      <c r="A30" s="18" t="s">
        <v>90</v>
      </c>
      <c r="B30" s="323" t="s">
        <v>3010</v>
      </c>
      <c r="C30" s="325">
        <v>1026.8</v>
      </c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</row>
    <row r="31" spans="1:26" ht="11.25" customHeight="1" x14ac:dyDescent="0.25">
      <c r="A31" s="18" t="s">
        <v>101</v>
      </c>
      <c r="B31" s="323" t="s">
        <v>3010</v>
      </c>
      <c r="C31" s="325">
        <v>1026.8</v>
      </c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</row>
    <row r="32" spans="1:26" ht="11.25" customHeight="1" x14ac:dyDescent="0.25">
      <c r="A32" s="18" t="s">
        <v>108</v>
      </c>
      <c r="B32" s="323" t="s">
        <v>3010</v>
      </c>
      <c r="C32" s="325">
        <v>1026.8</v>
      </c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</row>
    <row r="33" spans="1:26" ht="11.25" customHeight="1" x14ac:dyDescent="0.25">
      <c r="A33" s="18" t="s">
        <v>119</v>
      </c>
      <c r="B33" s="323" t="s">
        <v>3010</v>
      </c>
      <c r="C33" s="325">
        <v>1026.8</v>
      </c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</row>
    <row r="34" spans="1:26" ht="11.25" customHeight="1" x14ac:dyDescent="0.25">
      <c r="A34" s="18" t="s">
        <v>133</v>
      </c>
      <c r="B34" s="323" t="s">
        <v>3010</v>
      </c>
      <c r="C34" s="325">
        <v>1026.8</v>
      </c>
      <c r="D34" s="322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</row>
    <row r="35" spans="1:26" ht="11.25" customHeight="1" x14ac:dyDescent="0.25">
      <c r="A35" s="18" t="s">
        <v>161</v>
      </c>
      <c r="B35" s="323" t="s">
        <v>3010</v>
      </c>
      <c r="C35" s="325">
        <v>1026.8</v>
      </c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</row>
    <row r="36" spans="1:26" ht="11.25" customHeight="1" x14ac:dyDescent="0.25">
      <c r="A36" s="18" t="s">
        <v>170</v>
      </c>
      <c r="B36" s="323" t="s">
        <v>3010</v>
      </c>
      <c r="C36" s="325">
        <v>1026.8</v>
      </c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</row>
    <row r="37" spans="1:26" ht="11.25" customHeight="1" x14ac:dyDescent="0.25">
      <c r="A37" s="18" t="s">
        <v>179</v>
      </c>
      <c r="B37" s="323" t="s">
        <v>3010</v>
      </c>
      <c r="C37" s="325">
        <v>1026.8</v>
      </c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</row>
    <row r="38" spans="1:26" ht="11.25" customHeight="1" x14ac:dyDescent="0.25">
      <c r="A38" s="18" t="s">
        <v>187</v>
      </c>
      <c r="B38" s="323" t="s">
        <v>3010</v>
      </c>
      <c r="C38" s="325">
        <v>1026.8</v>
      </c>
      <c r="D38" s="322"/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</row>
    <row r="39" spans="1:26" ht="11.25" customHeight="1" x14ac:dyDescent="0.25">
      <c r="A39" s="18" t="s">
        <v>194</v>
      </c>
      <c r="B39" s="323" t="s">
        <v>3010</v>
      </c>
      <c r="C39" s="325">
        <v>1026.8</v>
      </c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</row>
    <row r="40" spans="1:26" ht="11.25" customHeight="1" x14ac:dyDescent="0.25">
      <c r="A40" s="18" t="s">
        <v>202</v>
      </c>
      <c r="B40" s="323" t="s">
        <v>3010</v>
      </c>
      <c r="C40" s="325">
        <v>1026.8</v>
      </c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</row>
    <row r="41" spans="1:26" ht="11.25" customHeight="1" x14ac:dyDescent="0.25">
      <c r="A41" s="18" t="s">
        <v>216</v>
      </c>
      <c r="B41" s="323" t="s">
        <v>3010</v>
      </c>
      <c r="C41" s="325">
        <v>286.7</v>
      </c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</row>
    <row r="42" spans="1:26" ht="11.25" customHeight="1" x14ac:dyDescent="0.25">
      <c r="A42" s="18" t="s">
        <v>236</v>
      </c>
      <c r="B42" s="323" t="s">
        <v>3010</v>
      </c>
      <c r="C42" s="325">
        <v>51.97</v>
      </c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</row>
    <row r="43" spans="1:26" ht="11.25" customHeight="1" x14ac:dyDescent="0.25">
      <c r="A43" s="18" t="s">
        <v>241</v>
      </c>
      <c r="B43" s="323" t="s">
        <v>3010</v>
      </c>
      <c r="C43" s="325">
        <v>49.61</v>
      </c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</row>
    <row r="44" spans="1:26" ht="11.25" customHeight="1" x14ac:dyDescent="0.25">
      <c r="A44" s="18" t="s">
        <v>246</v>
      </c>
      <c r="B44" s="323" t="s">
        <v>3011</v>
      </c>
      <c r="C44" s="325">
        <v>292.39999999999998</v>
      </c>
      <c r="D44" s="322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</row>
    <row r="45" spans="1:26" ht="11.25" customHeight="1" x14ac:dyDescent="0.25">
      <c r="A45" s="18" t="s">
        <v>47</v>
      </c>
      <c r="B45" s="323" t="s">
        <v>3010</v>
      </c>
      <c r="C45" s="325">
        <v>76.72</v>
      </c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</row>
    <row r="46" spans="1:26" ht="11.25" customHeight="1" x14ac:dyDescent="0.25">
      <c r="A46" s="18" t="s">
        <v>89</v>
      </c>
      <c r="B46" s="323" t="s">
        <v>3010</v>
      </c>
      <c r="C46" s="325">
        <v>125.67</v>
      </c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</row>
    <row r="47" spans="1:26" ht="11.25" customHeight="1" x14ac:dyDescent="0.25">
      <c r="A47" s="18" t="s">
        <v>2895</v>
      </c>
      <c r="B47" s="323" t="s">
        <v>3010</v>
      </c>
      <c r="C47" s="325">
        <v>43.08</v>
      </c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</row>
    <row r="48" spans="1:26" ht="11.25" customHeight="1" x14ac:dyDescent="0.25">
      <c r="A48" s="18" t="s">
        <v>2898</v>
      </c>
      <c r="B48" s="323" t="s">
        <v>3010</v>
      </c>
      <c r="C48" s="325">
        <v>45.53</v>
      </c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</row>
    <row r="49" spans="1:26" ht="11.25" customHeight="1" x14ac:dyDescent="0.25">
      <c r="A49" s="18" t="s">
        <v>132</v>
      </c>
      <c r="B49" s="323" t="s">
        <v>3010</v>
      </c>
      <c r="C49" s="325">
        <v>41.43</v>
      </c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</row>
    <row r="50" spans="1:26" ht="11.25" customHeight="1" x14ac:dyDescent="0.25">
      <c r="A50" s="18" t="s">
        <v>160</v>
      </c>
      <c r="B50" s="323" t="s">
        <v>3010</v>
      </c>
      <c r="C50" s="325">
        <v>141.88</v>
      </c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</row>
    <row r="51" spans="1:26" ht="11.25" customHeight="1" x14ac:dyDescent="0.25">
      <c r="A51" s="18" t="s">
        <v>169</v>
      </c>
      <c r="B51" s="323" t="s">
        <v>3010</v>
      </c>
      <c r="C51" s="325">
        <v>32.909999999999997</v>
      </c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</row>
    <row r="52" spans="1:26" ht="11.25" customHeight="1" x14ac:dyDescent="0.25">
      <c r="A52" s="18" t="s">
        <v>2900</v>
      </c>
      <c r="B52" s="323" t="s">
        <v>3010</v>
      </c>
      <c r="C52" s="325">
        <v>97.35</v>
      </c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</row>
    <row r="53" spans="1:26" ht="11.25" customHeight="1" x14ac:dyDescent="0.25">
      <c r="A53" s="18" t="s">
        <v>2901</v>
      </c>
      <c r="B53" s="323" t="s">
        <v>3010</v>
      </c>
      <c r="C53" s="325">
        <v>180.02</v>
      </c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</row>
    <row r="54" spans="1:26" ht="11.25" customHeight="1" x14ac:dyDescent="0.25">
      <c r="A54" s="18" t="s">
        <v>212</v>
      </c>
      <c r="B54" s="323" t="s">
        <v>3010</v>
      </c>
      <c r="C54" s="325">
        <v>340.04</v>
      </c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</row>
    <row r="55" spans="1:26" ht="11.25" customHeight="1" x14ac:dyDescent="0.25">
      <c r="A55" s="18" t="s">
        <v>219</v>
      </c>
      <c r="B55" s="323" t="s">
        <v>3010</v>
      </c>
      <c r="C55" s="324">
        <v>1234.78</v>
      </c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</row>
    <row r="56" spans="1:26" ht="11.25" customHeight="1" x14ac:dyDescent="0.25">
      <c r="A56" s="18" t="s">
        <v>230</v>
      </c>
      <c r="B56" s="323" t="s">
        <v>3010</v>
      </c>
      <c r="C56" s="324">
        <v>1605.53</v>
      </c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</row>
    <row r="57" spans="1:26" ht="11.25" customHeight="1" x14ac:dyDescent="0.25">
      <c r="A57" s="18" t="s">
        <v>50</v>
      </c>
      <c r="B57" s="323" t="s">
        <v>3010</v>
      </c>
      <c r="C57" s="325">
        <v>690.75</v>
      </c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</row>
    <row r="58" spans="1:26" ht="11.25" customHeight="1" x14ac:dyDescent="0.25">
      <c r="A58" s="18" t="s">
        <v>67</v>
      </c>
      <c r="B58" s="323" t="s">
        <v>3010</v>
      </c>
      <c r="C58" s="325">
        <v>792.1</v>
      </c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</row>
    <row r="59" spans="1:26" ht="11.25" customHeight="1" x14ac:dyDescent="0.25">
      <c r="A59" s="18" t="s">
        <v>78</v>
      </c>
      <c r="B59" s="323" t="s">
        <v>3010</v>
      </c>
      <c r="C59" s="325">
        <v>713.09</v>
      </c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</row>
    <row r="60" spans="1:26" ht="11.25" customHeight="1" x14ac:dyDescent="0.25">
      <c r="A60" s="18" t="s">
        <v>2899</v>
      </c>
      <c r="B60" s="323" t="s">
        <v>3010</v>
      </c>
      <c r="C60" s="325">
        <v>713.11</v>
      </c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</row>
    <row r="61" spans="1:26" ht="15.75" customHeight="1" x14ac:dyDescent="0.25">
      <c r="A61" s="547" t="s">
        <v>31</v>
      </c>
      <c r="B61" s="449"/>
      <c r="C61" s="444"/>
      <c r="D61" s="322"/>
      <c r="E61" s="322"/>
      <c r="F61" s="322"/>
      <c r="G61" s="322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</row>
    <row r="62" spans="1:26" ht="11.25" customHeight="1" x14ac:dyDescent="0.25">
      <c r="A62" s="18" t="s">
        <v>51</v>
      </c>
      <c r="B62" s="323" t="s">
        <v>3012</v>
      </c>
      <c r="C62" s="324">
        <v>1550.25</v>
      </c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</row>
    <row r="63" spans="1:26" ht="11.25" customHeight="1" x14ac:dyDescent="0.25">
      <c r="A63" s="18" t="s">
        <v>68</v>
      </c>
      <c r="B63" s="323" t="s">
        <v>3012</v>
      </c>
      <c r="C63" s="324">
        <v>1628.98</v>
      </c>
      <c r="D63" s="322"/>
      <c r="E63" s="322"/>
      <c r="F63" s="322"/>
      <c r="G63" s="322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</row>
    <row r="64" spans="1:26" ht="11.25" customHeight="1" x14ac:dyDescent="0.25">
      <c r="A64" s="18" t="s">
        <v>79</v>
      </c>
      <c r="B64" s="323" t="s">
        <v>3012</v>
      </c>
      <c r="C64" s="324">
        <v>1628.98</v>
      </c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</row>
    <row r="65" spans="1:26" ht="11.25" customHeight="1" x14ac:dyDescent="0.25">
      <c r="A65" s="18" t="s">
        <v>91</v>
      </c>
      <c r="B65" s="323" t="s">
        <v>3012</v>
      </c>
      <c r="C65" s="324">
        <v>1628.98</v>
      </c>
      <c r="D65" s="322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</row>
    <row r="66" spans="1:26" ht="11.25" customHeight="1" x14ac:dyDescent="0.25">
      <c r="A66" s="18" t="s">
        <v>2906</v>
      </c>
      <c r="B66" s="323" t="s">
        <v>3012</v>
      </c>
      <c r="C66" s="324">
        <v>2181.1999999999998</v>
      </c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</row>
    <row r="67" spans="1:26" ht="11.25" customHeight="1" x14ac:dyDescent="0.25">
      <c r="A67" s="18" t="s">
        <v>102</v>
      </c>
      <c r="B67" s="323" t="s">
        <v>3012</v>
      </c>
      <c r="C67" s="324">
        <v>2386.02</v>
      </c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</row>
    <row r="68" spans="1:26" ht="11.25" customHeight="1" x14ac:dyDescent="0.25">
      <c r="A68" s="18" t="s">
        <v>109</v>
      </c>
      <c r="B68" s="323" t="s">
        <v>3012</v>
      </c>
      <c r="C68" s="324">
        <v>2386.02</v>
      </c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</row>
    <row r="69" spans="1:26" ht="11.25" customHeight="1" x14ac:dyDescent="0.25">
      <c r="A69" s="18" t="s">
        <v>120</v>
      </c>
      <c r="B69" s="323" t="s">
        <v>3012</v>
      </c>
      <c r="C69" s="324">
        <v>2234.4</v>
      </c>
      <c r="D69" s="322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</row>
    <row r="70" spans="1:26" ht="11.25" customHeight="1" x14ac:dyDescent="0.25">
      <c r="A70" s="18" t="s">
        <v>162</v>
      </c>
      <c r="B70" s="323" t="s">
        <v>3012</v>
      </c>
      <c r="C70" s="324">
        <v>2234.4</v>
      </c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</row>
    <row r="71" spans="1:26" ht="11.25" customHeight="1" x14ac:dyDescent="0.25">
      <c r="A71" s="18" t="s">
        <v>171</v>
      </c>
      <c r="B71" s="323" t="s">
        <v>3012</v>
      </c>
      <c r="C71" s="324">
        <v>2234.4</v>
      </c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</row>
    <row r="72" spans="1:26" ht="11.25" customHeight="1" x14ac:dyDescent="0.25">
      <c r="A72" s="18" t="s">
        <v>180</v>
      </c>
      <c r="B72" s="323" t="s">
        <v>3012</v>
      </c>
      <c r="C72" s="324">
        <v>2234.4</v>
      </c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</row>
    <row r="73" spans="1:26" ht="11.25" customHeight="1" x14ac:dyDescent="0.25">
      <c r="A73" s="18" t="s">
        <v>195</v>
      </c>
      <c r="B73" s="323" t="s">
        <v>3012</v>
      </c>
      <c r="C73" s="324">
        <v>2234.4</v>
      </c>
      <c r="D73" s="322"/>
      <c r="E73" s="322"/>
      <c r="F73" s="322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</row>
    <row r="74" spans="1:26" ht="11.25" customHeight="1" x14ac:dyDescent="0.25">
      <c r="A74" s="18" t="s">
        <v>2909</v>
      </c>
      <c r="B74" s="323" t="s">
        <v>3012</v>
      </c>
      <c r="C74" s="324">
        <v>2386.02</v>
      </c>
      <c r="D74" s="322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</row>
    <row r="75" spans="1:26" ht="11.25" customHeight="1" x14ac:dyDescent="0.25">
      <c r="A75" s="18" t="s">
        <v>209</v>
      </c>
      <c r="B75" s="323" t="s">
        <v>3012</v>
      </c>
      <c r="C75" s="324">
        <v>2234.4</v>
      </c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</row>
    <row r="76" spans="1:26" ht="11.25" customHeight="1" x14ac:dyDescent="0.25">
      <c r="A76" s="18" t="s">
        <v>217</v>
      </c>
      <c r="B76" s="323" t="s">
        <v>3012</v>
      </c>
      <c r="C76" s="324">
        <v>2234.4</v>
      </c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</row>
    <row r="77" spans="1:26" ht="11.25" customHeight="1" x14ac:dyDescent="0.25">
      <c r="A77" s="18" t="s">
        <v>223</v>
      </c>
      <c r="B77" s="323" t="s">
        <v>3012</v>
      </c>
      <c r="C77" s="324">
        <v>2234.4</v>
      </c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</row>
    <row r="78" spans="1:26" ht="11.25" customHeight="1" x14ac:dyDescent="0.25">
      <c r="A78" s="18" t="s">
        <v>228</v>
      </c>
      <c r="B78" s="323" t="s">
        <v>3012</v>
      </c>
      <c r="C78" s="324">
        <v>2250.36</v>
      </c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</row>
    <row r="79" spans="1:26" ht="11.25" customHeight="1" x14ac:dyDescent="0.25">
      <c r="A79" s="18" t="s">
        <v>234</v>
      </c>
      <c r="B79" s="323" t="s">
        <v>3012</v>
      </c>
      <c r="C79" s="324">
        <v>2386.02</v>
      </c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</row>
    <row r="80" spans="1:26" ht="11.25" customHeight="1" x14ac:dyDescent="0.25">
      <c r="A80" s="18" t="s">
        <v>52</v>
      </c>
      <c r="B80" s="323" t="s">
        <v>3012</v>
      </c>
      <c r="C80" s="324">
        <v>1393.34</v>
      </c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</row>
    <row r="81" spans="1:26" ht="11.25" customHeight="1" x14ac:dyDescent="0.25">
      <c r="A81" s="18" t="s">
        <v>69</v>
      </c>
      <c r="B81" s="323" t="s">
        <v>3012</v>
      </c>
      <c r="C81" s="324">
        <v>1393.34</v>
      </c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</row>
    <row r="82" spans="1:26" ht="11.25" customHeight="1" x14ac:dyDescent="0.25">
      <c r="A82" s="18" t="s">
        <v>2904</v>
      </c>
      <c r="B82" s="323" t="s">
        <v>3012</v>
      </c>
      <c r="C82" s="324">
        <v>1516.2</v>
      </c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</row>
    <row r="83" spans="1:26" ht="11.25" customHeight="1" x14ac:dyDescent="0.25">
      <c r="A83" s="18" t="s">
        <v>80</v>
      </c>
      <c r="B83" s="323" t="s">
        <v>3012</v>
      </c>
      <c r="C83" s="324">
        <v>1653.61</v>
      </c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</row>
    <row r="84" spans="1:26" ht="11.25" customHeight="1" x14ac:dyDescent="0.25">
      <c r="A84" s="18" t="s">
        <v>92</v>
      </c>
      <c r="B84" s="323" t="s">
        <v>3012</v>
      </c>
      <c r="C84" s="324">
        <v>1626.51</v>
      </c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</row>
    <row r="85" spans="1:26" ht="11.25" customHeight="1" x14ac:dyDescent="0.25">
      <c r="A85" s="18" t="s">
        <v>110</v>
      </c>
      <c r="B85" s="323" t="s">
        <v>3012</v>
      </c>
      <c r="C85" s="324">
        <v>1393.34</v>
      </c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</row>
    <row r="86" spans="1:26" ht="11.25" customHeight="1" x14ac:dyDescent="0.25">
      <c r="A86" s="18" t="s">
        <v>121</v>
      </c>
      <c r="B86" s="323" t="s">
        <v>3012</v>
      </c>
      <c r="C86" s="324">
        <v>1393.34</v>
      </c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</row>
    <row r="87" spans="1:26" ht="11.25" customHeight="1" x14ac:dyDescent="0.25">
      <c r="A87" s="18" t="s">
        <v>134</v>
      </c>
      <c r="B87" s="323" t="s">
        <v>3012</v>
      </c>
      <c r="C87" s="324">
        <v>1330</v>
      </c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</row>
    <row r="88" spans="1:26" ht="11.25" customHeight="1" x14ac:dyDescent="0.25">
      <c r="A88" s="18" t="s">
        <v>163</v>
      </c>
      <c r="B88" s="323" t="s">
        <v>3012</v>
      </c>
      <c r="C88" s="324">
        <v>1393.34</v>
      </c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</row>
    <row r="89" spans="1:26" ht="11.25" customHeight="1" x14ac:dyDescent="0.25">
      <c r="A89" s="18" t="s">
        <v>172</v>
      </c>
      <c r="B89" s="323" t="s">
        <v>3012</v>
      </c>
      <c r="C89" s="324">
        <v>1393.34</v>
      </c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</row>
    <row r="90" spans="1:26" ht="11.25" customHeight="1" x14ac:dyDescent="0.25">
      <c r="A90" s="18" t="s">
        <v>181</v>
      </c>
      <c r="B90" s="323" t="s">
        <v>3012</v>
      </c>
      <c r="C90" s="324">
        <v>1653.61</v>
      </c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</row>
    <row r="91" spans="1:26" ht="11.25" customHeight="1" x14ac:dyDescent="0.25">
      <c r="A91" s="18" t="s">
        <v>188</v>
      </c>
      <c r="B91" s="323" t="s">
        <v>3012</v>
      </c>
      <c r="C91" s="324">
        <v>1653.61</v>
      </c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</row>
    <row r="92" spans="1:26" ht="11.25" customHeight="1" x14ac:dyDescent="0.25">
      <c r="A92" s="18" t="s">
        <v>196</v>
      </c>
      <c r="B92" s="323" t="s">
        <v>3012</v>
      </c>
      <c r="C92" s="324">
        <v>1653.61</v>
      </c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</row>
    <row r="93" spans="1:26" ht="11.25" customHeight="1" x14ac:dyDescent="0.25">
      <c r="A93" s="18" t="s">
        <v>203</v>
      </c>
      <c r="B93" s="323" t="s">
        <v>3012</v>
      </c>
      <c r="C93" s="324">
        <v>1393.34</v>
      </c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</row>
    <row r="94" spans="1:26" ht="11.25" customHeight="1" x14ac:dyDescent="0.25">
      <c r="A94" s="18" t="s">
        <v>210</v>
      </c>
      <c r="B94" s="323" t="s">
        <v>3012</v>
      </c>
      <c r="C94" s="324">
        <v>1393.34</v>
      </c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</row>
    <row r="95" spans="1:26" ht="11.25" customHeight="1" x14ac:dyDescent="0.25">
      <c r="A95" s="18" t="s">
        <v>2912</v>
      </c>
      <c r="B95" s="323" t="s">
        <v>3012</v>
      </c>
      <c r="C95" s="324">
        <v>1578.44</v>
      </c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</row>
    <row r="96" spans="1:26" ht="15.75" customHeight="1" x14ac:dyDescent="0.25">
      <c r="A96" s="547" t="s">
        <v>33</v>
      </c>
      <c r="B96" s="449"/>
      <c r="C96" s="444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</row>
    <row r="97" spans="1:26" ht="11.25" customHeight="1" x14ac:dyDescent="0.25">
      <c r="A97" s="18" t="s">
        <v>53</v>
      </c>
      <c r="B97" s="323" t="s">
        <v>3012</v>
      </c>
      <c r="C97" s="325">
        <v>127.68</v>
      </c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</row>
    <row r="98" spans="1:26" ht="11.25" customHeight="1" x14ac:dyDescent="0.25">
      <c r="A98" s="18" t="s">
        <v>70</v>
      </c>
      <c r="B98" s="323" t="s">
        <v>3012</v>
      </c>
      <c r="C98" s="325">
        <v>127.68</v>
      </c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</row>
    <row r="99" spans="1:26" ht="11.25" customHeight="1" x14ac:dyDescent="0.25">
      <c r="A99" s="18" t="s">
        <v>81</v>
      </c>
      <c r="B99" s="323" t="s">
        <v>3012</v>
      </c>
      <c r="C99" s="325">
        <v>127.68</v>
      </c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</row>
    <row r="100" spans="1:26" ht="11.25" customHeight="1" x14ac:dyDescent="0.25">
      <c r="A100" s="18" t="s">
        <v>2905</v>
      </c>
      <c r="B100" s="323" t="s">
        <v>3012</v>
      </c>
      <c r="C100" s="325">
        <v>105.9</v>
      </c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</row>
    <row r="101" spans="1:26" ht="11.25" customHeight="1" x14ac:dyDescent="0.25">
      <c r="A101" s="18" t="s">
        <v>2907</v>
      </c>
      <c r="B101" s="323" t="s">
        <v>3012</v>
      </c>
      <c r="C101" s="325">
        <v>154.28</v>
      </c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</row>
    <row r="102" spans="1:26" ht="11.25" customHeight="1" x14ac:dyDescent="0.25">
      <c r="A102" s="18" t="s">
        <v>93</v>
      </c>
      <c r="B102" s="323" t="s">
        <v>3012</v>
      </c>
      <c r="C102" s="325">
        <v>154.28</v>
      </c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</row>
    <row r="103" spans="1:26" ht="11.25" customHeight="1" x14ac:dyDescent="0.25">
      <c r="A103" s="18" t="s">
        <v>103</v>
      </c>
      <c r="B103" s="323" t="s">
        <v>3012</v>
      </c>
      <c r="C103" s="325">
        <v>154.28</v>
      </c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</row>
    <row r="104" spans="1:26" ht="11.25" customHeight="1" x14ac:dyDescent="0.25">
      <c r="A104" s="18" t="s">
        <v>111</v>
      </c>
      <c r="B104" s="323" t="s">
        <v>3012</v>
      </c>
      <c r="C104" s="325">
        <v>161.62</v>
      </c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</row>
    <row r="105" spans="1:26" ht="11.25" customHeight="1" x14ac:dyDescent="0.25">
      <c r="A105" s="18" t="s">
        <v>122</v>
      </c>
      <c r="B105" s="323" t="s">
        <v>3012</v>
      </c>
      <c r="C105" s="325">
        <v>154.28</v>
      </c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</row>
    <row r="106" spans="1:26" ht="11.25" customHeight="1" x14ac:dyDescent="0.25">
      <c r="A106" s="18" t="s">
        <v>135</v>
      </c>
      <c r="B106" s="323" t="s">
        <v>3012</v>
      </c>
      <c r="C106" s="325">
        <v>127.68</v>
      </c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</row>
    <row r="107" spans="1:26" ht="11.25" customHeight="1" x14ac:dyDescent="0.25">
      <c r="A107" s="18" t="s">
        <v>164</v>
      </c>
      <c r="B107" s="323" t="s">
        <v>3012</v>
      </c>
      <c r="C107" s="325">
        <v>127.68</v>
      </c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</row>
    <row r="108" spans="1:26" ht="11.25" customHeight="1" x14ac:dyDescent="0.25">
      <c r="A108" s="18" t="s">
        <v>173</v>
      </c>
      <c r="B108" s="323" t="s">
        <v>3012</v>
      </c>
      <c r="C108" s="325">
        <v>127.68</v>
      </c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</row>
    <row r="109" spans="1:26" ht="11.25" customHeight="1" x14ac:dyDescent="0.25">
      <c r="A109" s="18" t="s">
        <v>182</v>
      </c>
      <c r="B109" s="323" t="s">
        <v>3012</v>
      </c>
      <c r="C109" s="325">
        <v>127.68</v>
      </c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</row>
    <row r="110" spans="1:26" ht="11.25" customHeight="1" x14ac:dyDescent="0.25">
      <c r="A110" s="18" t="s">
        <v>189</v>
      </c>
      <c r="B110" s="323" t="s">
        <v>3012</v>
      </c>
      <c r="C110" s="325">
        <v>133.76</v>
      </c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</row>
    <row r="111" spans="1:26" ht="11.25" customHeight="1" x14ac:dyDescent="0.25">
      <c r="A111" s="18" t="s">
        <v>197</v>
      </c>
      <c r="B111" s="323" t="s">
        <v>3012</v>
      </c>
      <c r="C111" s="325">
        <v>127.68</v>
      </c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</row>
    <row r="112" spans="1:26" ht="11.25" customHeight="1" x14ac:dyDescent="0.25">
      <c r="A112" s="18" t="s">
        <v>2913</v>
      </c>
      <c r="B112" s="323" t="s">
        <v>3012</v>
      </c>
      <c r="C112" s="325">
        <v>127.68</v>
      </c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</row>
    <row r="113" spans="1:26" ht="11.25" customHeight="1" x14ac:dyDescent="0.25">
      <c r="A113" s="18" t="s">
        <v>204</v>
      </c>
      <c r="B113" s="323" t="s">
        <v>3012</v>
      </c>
      <c r="C113" s="325">
        <v>154.28</v>
      </c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</row>
    <row r="114" spans="1:26" ht="11.25" customHeight="1" x14ac:dyDescent="0.25">
      <c r="A114" s="18" t="s">
        <v>211</v>
      </c>
      <c r="B114" s="323" t="s">
        <v>3012</v>
      </c>
      <c r="C114" s="325">
        <v>154.28</v>
      </c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</row>
    <row r="115" spans="1:26" ht="11.25" customHeight="1" x14ac:dyDescent="0.25">
      <c r="A115" s="18" t="s">
        <v>218</v>
      </c>
      <c r="B115" s="323" t="s">
        <v>3012</v>
      </c>
      <c r="C115" s="325">
        <v>154.28</v>
      </c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</row>
    <row r="116" spans="1:26" ht="11.25" customHeight="1" x14ac:dyDescent="0.25">
      <c r="A116" s="18" t="s">
        <v>224</v>
      </c>
      <c r="B116" s="323" t="s">
        <v>3012</v>
      </c>
      <c r="C116" s="325">
        <v>154.28</v>
      </c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</row>
    <row r="117" spans="1:26" ht="11.25" customHeight="1" x14ac:dyDescent="0.25">
      <c r="A117" s="18" t="s">
        <v>229</v>
      </c>
      <c r="B117" s="323" t="s">
        <v>3012</v>
      </c>
      <c r="C117" s="325">
        <v>154.28</v>
      </c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</row>
    <row r="118" spans="1:26" ht="11.25" customHeight="1" x14ac:dyDescent="0.25">
      <c r="A118" s="18" t="s">
        <v>2914</v>
      </c>
      <c r="B118" s="323" t="s">
        <v>3012</v>
      </c>
      <c r="C118" s="325">
        <v>154.28</v>
      </c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</row>
    <row r="119" spans="1:26" ht="11.25" customHeight="1" x14ac:dyDescent="0.25">
      <c r="A119" s="18" t="s">
        <v>235</v>
      </c>
      <c r="B119" s="323" t="s">
        <v>3012</v>
      </c>
      <c r="C119" s="325">
        <v>154.28</v>
      </c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</row>
    <row r="120" spans="1:26" ht="11.25" customHeight="1" x14ac:dyDescent="0.25">
      <c r="A120" s="18" t="s">
        <v>240</v>
      </c>
      <c r="B120" s="323" t="s">
        <v>3012</v>
      </c>
      <c r="C120" s="325">
        <v>154.28</v>
      </c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</row>
    <row r="121" spans="1:26" ht="11.25" customHeight="1" x14ac:dyDescent="0.25">
      <c r="A121" s="18" t="s">
        <v>245</v>
      </c>
      <c r="B121" s="323" t="s">
        <v>3012</v>
      </c>
      <c r="C121" s="325">
        <v>154.28</v>
      </c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</row>
    <row r="122" spans="1:26" ht="11.25" customHeight="1" x14ac:dyDescent="0.25">
      <c r="A122" s="18" t="s">
        <v>250</v>
      </c>
      <c r="B122" s="323" t="s">
        <v>3012</v>
      </c>
      <c r="C122" s="325">
        <v>154.28</v>
      </c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</row>
    <row r="123" spans="1:26" ht="11.25" customHeight="1" x14ac:dyDescent="0.25">
      <c r="A123" s="18" t="s">
        <v>253</v>
      </c>
      <c r="B123" s="323" t="s">
        <v>3012</v>
      </c>
      <c r="C123" s="325">
        <v>154.28</v>
      </c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</row>
    <row r="124" spans="1:26" ht="11.25" customHeight="1" x14ac:dyDescent="0.25">
      <c r="A124" s="18" t="s">
        <v>257</v>
      </c>
      <c r="B124" s="323" t="s">
        <v>3012</v>
      </c>
      <c r="C124" s="325">
        <v>154.28</v>
      </c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</row>
    <row r="125" spans="1:26" ht="11.25" customHeight="1" x14ac:dyDescent="0.25">
      <c r="A125" s="18" t="s">
        <v>261</v>
      </c>
      <c r="B125" s="323" t="s">
        <v>3012</v>
      </c>
      <c r="C125" s="325">
        <v>154.28</v>
      </c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</row>
    <row r="126" spans="1:26" ht="11.25" customHeight="1" x14ac:dyDescent="0.25">
      <c r="A126" s="18" t="s">
        <v>265</v>
      </c>
      <c r="B126" s="323" t="s">
        <v>3012</v>
      </c>
      <c r="C126" s="325">
        <v>127.68</v>
      </c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</row>
    <row r="127" spans="1:26" ht="11.25" customHeight="1" x14ac:dyDescent="0.25">
      <c r="A127" s="18" t="s">
        <v>269</v>
      </c>
      <c r="B127" s="323" t="s">
        <v>3012</v>
      </c>
      <c r="C127" s="325">
        <v>127.68</v>
      </c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</row>
    <row r="128" spans="1:26" ht="11.25" customHeight="1" x14ac:dyDescent="0.25">
      <c r="A128" s="18" t="s">
        <v>276</v>
      </c>
      <c r="B128" s="323" t="s">
        <v>3012</v>
      </c>
      <c r="C128" s="325">
        <v>127.68</v>
      </c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</row>
    <row r="129" spans="1:26" ht="11.25" customHeight="1" x14ac:dyDescent="0.25">
      <c r="A129" s="18" t="s">
        <v>281</v>
      </c>
      <c r="B129" s="323" t="s">
        <v>3012</v>
      </c>
      <c r="C129" s="325">
        <v>127.68</v>
      </c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</row>
    <row r="130" spans="1:26" ht="11.25" customHeight="1" x14ac:dyDescent="0.25">
      <c r="A130" s="18" t="s">
        <v>293</v>
      </c>
      <c r="B130" s="323" t="s">
        <v>3012</v>
      </c>
      <c r="C130" s="325">
        <v>127.68</v>
      </c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</row>
    <row r="131" spans="1:26" ht="11.25" customHeight="1" x14ac:dyDescent="0.25">
      <c r="A131" s="18" t="s">
        <v>299</v>
      </c>
      <c r="B131" s="323" t="s">
        <v>3012</v>
      </c>
      <c r="C131" s="325">
        <v>127.68</v>
      </c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</row>
    <row r="132" spans="1:26" ht="11.25" customHeight="1" x14ac:dyDescent="0.25">
      <c r="A132" s="18" t="s">
        <v>304</v>
      </c>
      <c r="B132" s="323" t="s">
        <v>3012</v>
      </c>
      <c r="C132" s="325">
        <v>127.68</v>
      </c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</row>
    <row r="133" spans="1:26" ht="11.2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</row>
    <row r="134" spans="1:26" ht="11.2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</row>
    <row r="135" spans="1:26" ht="11.2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</row>
    <row r="136" spans="1:26" ht="11.25" customHeight="1" x14ac:dyDescent="0.25">
      <c r="A136" s="548" t="s">
        <v>3013</v>
      </c>
      <c r="B136" s="549" t="s">
        <v>3014</v>
      </c>
      <c r="C136" s="326" t="s">
        <v>3015</v>
      </c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</row>
    <row r="137" spans="1:26" ht="11.25" customHeight="1" x14ac:dyDescent="0.25">
      <c r="A137" s="540"/>
      <c r="B137" s="540"/>
      <c r="C137" s="327" t="s">
        <v>3016</v>
      </c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</row>
    <row r="138" spans="1:26" ht="11.25" customHeight="1" x14ac:dyDescent="0.25">
      <c r="A138" s="18" t="s">
        <v>310</v>
      </c>
      <c r="B138" s="328" t="s">
        <v>311</v>
      </c>
      <c r="C138" s="329">
        <v>105</v>
      </c>
      <c r="D138" s="322"/>
      <c r="E138" s="322"/>
      <c r="F138" s="322"/>
      <c r="G138" s="330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</row>
    <row r="139" spans="1:26" ht="11.25" customHeight="1" x14ac:dyDescent="0.25">
      <c r="A139" s="331" t="s">
        <v>336</v>
      </c>
      <c r="B139" s="328" t="s">
        <v>311</v>
      </c>
      <c r="C139" s="329">
        <v>105</v>
      </c>
      <c r="D139" s="322"/>
      <c r="E139" s="322"/>
      <c r="F139" s="322"/>
      <c r="G139" s="330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</row>
    <row r="140" spans="1:26" ht="11.25" customHeight="1" x14ac:dyDescent="0.25">
      <c r="A140" s="18" t="s">
        <v>319</v>
      </c>
      <c r="B140" s="328" t="s">
        <v>320</v>
      </c>
      <c r="C140" s="329">
        <v>1400</v>
      </c>
      <c r="D140" s="322"/>
      <c r="E140" s="322"/>
      <c r="F140" s="322"/>
      <c r="G140" s="330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</row>
    <row r="141" spans="1:26" ht="11.25" customHeight="1" x14ac:dyDescent="0.25">
      <c r="A141" s="18" t="s">
        <v>3017</v>
      </c>
      <c r="B141" s="328" t="s">
        <v>320</v>
      </c>
      <c r="C141" s="329">
        <v>780</v>
      </c>
      <c r="D141" s="322"/>
      <c r="E141" s="322"/>
      <c r="F141" s="322"/>
      <c r="G141" s="330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</row>
    <row r="142" spans="1:26" ht="11.25" customHeight="1" x14ac:dyDescent="0.25">
      <c r="A142" s="18" t="s">
        <v>315</v>
      </c>
      <c r="B142" s="328" t="s">
        <v>296</v>
      </c>
      <c r="C142" s="329">
        <v>125</v>
      </c>
      <c r="D142" s="322"/>
      <c r="E142" s="322"/>
      <c r="F142" s="322"/>
      <c r="G142" s="330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</row>
    <row r="143" spans="1:26" ht="11.25" customHeight="1" x14ac:dyDescent="0.25">
      <c r="A143" s="18" t="s">
        <v>3018</v>
      </c>
      <c r="B143" s="328" t="s">
        <v>296</v>
      </c>
      <c r="C143" s="329">
        <v>157.5</v>
      </c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</row>
    <row r="144" spans="1:26" ht="11.25" customHeight="1" x14ac:dyDescent="0.25">
      <c r="A144" s="18" t="s">
        <v>3019</v>
      </c>
      <c r="B144" s="328" t="s">
        <v>320</v>
      </c>
      <c r="C144" s="329">
        <v>50</v>
      </c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</row>
    <row r="145" spans="1:26" ht="11.25" customHeight="1" x14ac:dyDescent="0.25">
      <c r="A145" s="18" t="s">
        <v>3020</v>
      </c>
      <c r="B145" s="328" t="s">
        <v>296</v>
      </c>
      <c r="C145" s="329">
        <v>63</v>
      </c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</row>
    <row r="146" spans="1:26" ht="11.25" customHeight="1" x14ac:dyDescent="0.25">
      <c r="A146" s="18" t="s">
        <v>3021</v>
      </c>
      <c r="B146" s="328" t="s">
        <v>296</v>
      </c>
      <c r="C146" s="329">
        <v>126</v>
      </c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</row>
    <row r="147" spans="1:26" ht="11.25" customHeight="1" x14ac:dyDescent="0.25">
      <c r="A147" s="18" t="s">
        <v>3022</v>
      </c>
      <c r="B147" s="328" t="s">
        <v>296</v>
      </c>
      <c r="C147" s="329">
        <v>189</v>
      </c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</row>
    <row r="148" spans="1:26" ht="11.25" customHeight="1" x14ac:dyDescent="0.25">
      <c r="A148" s="18" t="s">
        <v>3023</v>
      </c>
      <c r="B148" s="328" t="s">
        <v>296</v>
      </c>
      <c r="C148" s="329">
        <v>252</v>
      </c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</row>
    <row r="149" spans="1:26" ht="11.25" customHeight="1" x14ac:dyDescent="0.25">
      <c r="A149" s="18" t="s">
        <v>3024</v>
      </c>
      <c r="B149" s="328" t="s">
        <v>3025</v>
      </c>
      <c r="C149" s="329">
        <v>25.2</v>
      </c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</row>
    <row r="150" spans="1:26" ht="11.25" customHeight="1" x14ac:dyDescent="0.25">
      <c r="A150" s="18" t="s">
        <v>3026</v>
      </c>
      <c r="B150" s="328" t="s">
        <v>3027</v>
      </c>
      <c r="C150" s="329">
        <v>126</v>
      </c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</row>
    <row r="151" spans="1:26" ht="11.25" customHeight="1" x14ac:dyDescent="0.25">
      <c r="A151" s="18" t="s">
        <v>3028</v>
      </c>
      <c r="B151" s="328" t="s">
        <v>3029</v>
      </c>
      <c r="C151" s="329">
        <v>2100</v>
      </c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</row>
    <row r="152" spans="1:26" ht="11.25" customHeight="1" x14ac:dyDescent="0.25">
      <c r="A152" s="18" t="s">
        <v>3030</v>
      </c>
      <c r="B152" s="328" t="s">
        <v>320</v>
      </c>
      <c r="C152" s="329">
        <v>400</v>
      </c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</row>
    <row r="153" spans="1:26" ht="11.25" customHeight="1" x14ac:dyDescent="0.25">
      <c r="A153" s="332"/>
      <c r="B153" s="333"/>
      <c r="C153" s="33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</row>
    <row r="154" spans="1:26" ht="11.25" customHeight="1" x14ac:dyDescent="0.25">
      <c r="A154" s="332"/>
      <c r="B154" s="333"/>
      <c r="C154" s="33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</row>
    <row r="155" spans="1:26" ht="11.25" customHeight="1" x14ac:dyDescent="0.25">
      <c r="A155" s="332"/>
      <c r="B155" s="333"/>
      <c r="C155" s="33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</row>
    <row r="156" spans="1:26" ht="11.25" customHeight="1" x14ac:dyDescent="0.25">
      <c r="A156" s="332"/>
      <c r="B156" s="333"/>
      <c r="C156" s="33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</row>
    <row r="157" spans="1:26" ht="11.25" customHeight="1" x14ac:dyDescent="0.25">
      <c r="A157" s="332"/>
      <c r="B157" s="333"/>
      <c r="C157" s="33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</row>
    <row r="158" spans="1:26" ht="11.25" customHeight="1" x14ac:dyDescent="0.25">
      <c r="A158" s="332"/>
      <c r="B158" s="333"/>
      <c r="C158" s="33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</row>
    <row r="159" spans="1:26" ht="11.25" customHeight="1" x14ac:dyDescent="0.25">
      <c r="A159" s="332"/>
      <c r="B159" s="333"/>
      <c r="C159" s="33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</row>
    <row r="160" spans="1:26" ht="11.25" customHeight="1" x14ac:dyDescent="0.25">
      <c r="A160" s="332"/>
      <c r="B160" s="333"/>
      <c r="C160" s="33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</row>
    <row r="161" spans="1:26" ht="11.25" customHeight="1" x14ac:dyDescent="0.25">
      <c r="A161" s="332"/>
      <c r="B161" s="333"/>
      <c r="C161" s="33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</row>
    <row r="162" spans="1:26" ht="11.25" customHeight="1" x14ac:dyDescent="0.25">
      <c r="A162" s="332"/>
      <c r="B162" s="333"/>
      <c r="C162" s="33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</row>
    <row r="163" spans="1:26" ht="11.25" customHeight="1" x14ac:dyDescent="0.25">
      <c r="A163" s="332"/>
      <c r="B163" s="333"/>
      <c r="C163" s="33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</row>
    <row r="164" spans="1:26" ht="11.25" customHeight="1" x14ac:dyDescent="0.25">
      <c r="A164" s="332"/>
      <c r="B164" s="333"/>
      <c r="C164" s="33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</row>
    <row r="165" spans="1:26" ht="11.25" customHeight="1" x14ac:dyDescent="0.25">
      <c r="A165" s="332"/>
      <c r="B165" s="333"/>
      <c r="C165" s="33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</row>
    <row r="166" spans="1:26" ht="11.25" customHeight="1" x14ac:dyDescent="0.25">
      <c r="A166" s="332"/>
      <c r="B166" s="333"/>
      <c r="C166" s="33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</row>
    <row r="167" spans="1:26" ht="11.25" customHeight="1" x14ac:dyDescent="0.25">
      <c r="A167" s="332"/>
      <c r="B167" s="333"/>
      <c r="C167" s="33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</row>
    <row r="168" spans="1:26" ht="11.25" customHeight="1" x14ac:dyDescent="0.25">
      <c r="A168" s="332"/>
      <c r="B168" s="333"/>
      <c r="C168" s="33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</row>
    <row r="169" spans="1:26" ht="11.25" customHeight="1" x14ac:dyDescent="0.25">
      <c r="A169" s="332"/>
      <c r="B169" s="333"/>
      <c r="C169" s="33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</row>
    <row r="170" spans="1:26" ht="11.25" customHeight="1" x14ac:dyDescent="0.25">
      <c r="A170" s="332"/>
      <c r="B170" s="333"/>
      <c r="C170" s="33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</row>
    <row r="171" spans="1:26" ht="11.25" customHeight="1" x14ac:dyDescent="0.25">
      <c r="A171" s="332"/>
      <c r="B171" s="333"/>
      <c r="C171" s="33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</row>
    <row r="172" spans="1:26" ht="11.25" customHeight="1" x14ac:dyDescent="0.25">
      <c r="A172" s="332"/>
      <c r="B172" s="333"/>
      <c r="C172" s="33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</row>
    <row r="173" spans="1:26" ht="11.25" customHeight="1" x14ac:dyDescent="0.25">
      <c r="A173" s="332"/>
      <c r="B173" s="333"/>
      <c r="C173" s="33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</row>
    <row r="174" spans="1:26" ht="11.25" customHeight="1" x14ac:dyDescent="0.25">
      <c r="A174" s="332"/>
      <c r="B174" s="333"/>
      <c r="C174" s="33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</row>
    <row r="175" spans="1:26" ht="11.25" customHeight="1" x14ac:dyDescent="0.25">
      <c r="A175" s="332"/>
      <c r="B175" s="333"/>
      <c r="C175" s="33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</row>
    <row r="176" spans="1:26" ht="11.25" customHeight="1" x14ac:dyDescent="0.25">
      <c r="A176" s="332"/>
      <c r="B176" s="333"/>
      <c r="C176" s="33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</row>
    <row r="177" spans="1:26" ht="11.25" customHeight="1" x14ac:dyDescent="0.25">
      <c r="A177" s="332"/>
      <c r="B177" s="333"/>
      <c r="C177" s="33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</row>
    <row r="178" spans="1:26" ht="11.25" customHeight="1" x14ac:dyDescent="0.25">
      <c r="A178" s="332"/>
      <c r="B178" s="333"/>
      <c r="C178" s="33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</row>
    <row r="179" spans="1:26" ht="11.25" customHeight="1" x14ac:dyDescent="0.25">
      <c r="A179" s="332"/>
      <c r="B179" s="333"/>
      <c r="C179" s="33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</row>
    <row r="180" spans="1:26" ht="11.25" customHeight="1" x14ac:dyDescent="0.25">
      <c r="A180" s="332"/>
      <c r="B180" s="333"/>
      <c r="C180" s="33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</row>
    <row r="181" spans="1:26" ht="11.25" customHeight="1" x14ac:dyDescent="0.25">
      <c r="A181" s="332"/>
      <c r="B181" s="333"/>
      <c r="C181" s="33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</row>
    <row r="182" spans="1:26" ht="11.25" customHeight="1" x14ac:dyDescent="0.25">
      <c r="A182" s="332"/>
      <c r="B182" s="333"/>
      <c r="C182" s="33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</row>
    <row r="183" spans="1:26" ht="11.25" customHeight="1" x14ac:dyDescent="0.25">
      <c r="A183" s="332"/>
      <c r="B183" s="333"/>
      <c r="C183" s="33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</row>
    <row r="184" spans="1:26" ht="11.25" customHeight="1" x14ac:dyDescent="0.25">
      <c r="A184" s="332"/>
      <c r="B184" s="333"/>
      <c r="C184" s="33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</row>
    <row r="185" spans="1:26" ht="11.25" customHeight="1" x14ac:dyDescent="0.25">
      <c r="A185" s="332"/>
      <c r="B185" s="333"/>
      <c r="C185" s="33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</row>
    <row r="186" spans="1:26" ht="11.25" customHeight="1" x14ac:dyDescent="0.25">
      <c r="A186" s="332"/>
      <c r="B186" s="333"/>
      <c r="C186" s="33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</row>
    <row r="187" spans="1:26" ht="11.25" customHeight="1" x14ac:dyDescent="0.25">
      <c r="A187" s="332"/>
      <c r="B187" s="333"/>
      <c r="C187" s="33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</row>
    <row r="188" spans="1:26" ht="11.25" customHeight="1" x14ac:dyDescent="0.25">
      <c r="A188" s="332"/>
      <c r="B188" s="333"/>
      <c r="C188" s="33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</row>
    <row r="189" spans="1:26" ht="11.25" customHeight="1" x14ac:dyDescent="0.25">
      <c r="A189" s="332"/>
      <c r="B189" s="333"/>
      <c r="C189" s="33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</row>
    <row r="190" spans="1:26" ht="11.25" customHeight="1" x14ac:dyDescent="0.25">
      <c r="A190" s="332"/>
      <c r="B190" s="333"/>
      <c r="C190" s="33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</row>
    <row r="191" spans="1:26" ht="11.25" customHeight="1" x14ac:dyDescent="0.25">
      <c r="A191" s="332"/>
      <c r="B191" s="333"/>
      <c r="C191" s="33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</row>
    <row r="192" spans="1:26" ht="11.25" customHeight="1" x14ac:dyDescent="0.25">
      <c r="A192" s="332"/>
      <c r="B192" s="333"/>
      <c r="C192" s="33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</row>
    <row r="193" spans="1:26" ht="11.25" customHeight="1" x14ac:dyDescent="0.25">
      <c r="A193" s="332"/>
      <c r="B193" s="333"/>
      <c r="C193" s="33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</row>
    <row r="194" spans="1:26" ht="11.25" customHeight="1" x14ac:dyDescent="0.25">
      <c r="A194" s="332"/>
      <c r="B194" s="333"/>
      <c r="C194" s="33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</row>
    <row r="195" spans="1:26" ht="11.25" customHeight="1" x14ac:dyDescent="0.25">
      <c r="A195" s="332"/>
      <c r="B195" s="333"/>
      <c r="C195" s="33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</row>
    <row r="196" spans="1:26" ht="11.25" customHeight="1" x14ac:dyDescent="0.25">
      <c r="A196" s="332"/>
      <c r="B196" s="333"/>
      <c r="C196" s="33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</row>
    <row r="197" spans="1:26" ht="11.25" customHeight="1" x14ac:dyDescent="0.25">
      <c r="A197" s="332"/>
      <c r="B197" s="333"/>
      <c r="C197" s="33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</row>
    <row r="198" spans="1:26" ht="11.25" customHeight="1" x14ac:dyDescent="0.25">
      <c r="A198" s="332"/>
      <c r="B198" s="333"/>
      <c r="C198" s="33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</row>
    <row r="199" spans="1:26" ht="11.25" customHeight="1" x14ac:dyDescent="0.25">
      <c r="A199" s="332"/>
      <c r="B199" s="333"/>
      <c r="C199" s="33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</row>
    <row r="200" spans="1:26" ht="11.25" customHeight="1" x14ac:dyDescent="0.25">
      <c r="A200" s="332"/>
      <c r="B200" s="333"/>
      <c r="C200" s="33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</row>
    <row r="201" spans="1:26" ht="11.25" customHeight="1" x14ac:dyDescent="0.25">
      <c r="A201" s="332"/>
      <c r="B201" s="333"/>
      <c r="C201" s="33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</row>
    <row r="202" spans="1:26" ht="11.25" customHeight="1" x14ac:dyDescent="0.25">
      <c r="A202" s="332"/>
      <c r="B202" s="333"/>
      <c r="C202" s="33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</row>
    <row r="203" spans="1:26" ht="11.25" customHeight="1" x14ac:dyDescent="0.25">
      <c r="A203" s="332"/>
      <c r="B203" s="333"/>
      <c r="C203" s="33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</row>
    <row r="204" spans="1:26" ht="11.25" customHeight="1" x14ac:dyDescent="0.25">
      <c r="A204" s="332"/>
      <c r="B204" s="333"/>
      <c r="C204" s="33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</row>
    <row r="205" spans="1:26" ht="11.25" customHeight="1" x14ac:dyDescent="0.25">
      <c r="A205" s="332"/>
      <c r="B205" s="333"/>
      <c r="C205" s="33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</row>
    <row r="206" spans="1:26" ht="11.25" customHeight="1" x14ac:dyDescent="0.25">
      <c r="A206" s="332"/>
      <c r="B206" s="333"/>
      <c r="C206" s="33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</row>
    <row r="207" spans="1:26" ht="11.25" customHeight="1" x14ac:dyDescent="0.25">
      <c r="A207" s="332"/>
      <c r="B207" s="333"/>
      <c r="C207" s="33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</row>
    <row r="208" spans="1:26" ht="11.25" customHeight="1" x14ac:dyDescent="0.25">
      <c r="A208" s="332"/>
      <c r="B208" s="333"/>
      <c r="C208" s="33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</row>
    <row r="209" spans="1:26" ht="11.25" customHeight="1" x14ac:dyDescent="0.25">
      <c r="A209" s="332"/>
      <c r="B209" s="333"/>
      <c r="C209" s="33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</row>
    <row r="210" spans="1:26" ht="11.25" customHeight="1" x14ac:dyDescent="0.25">
      <c r="A210" s="332"/>
      <c r="B210" s="333"/>
      <c r="C210" s="33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</row>
    <row r="211" spans="1:26" ht="11.25" customHeight="1" x14ac:dyDescent="0.25">
      <c r="A211" s="332"/>
      <c r="B211" s="333"/>
      <c r="C211" s="33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</row>
    <row r="212" spans="1:26" ht="11.25" customHeight="1" x14ac:dyDescent="0.25">
      <c r="A212" s="332"/>
      <c r="B212" s="333"/>
      <c r="C212" s="33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</row>
    <row r="213" spans="1:26" ht="11.25" customHeight="1" x14ac:dyDescent="0.25">
      <c r="A213" s="332"/>
      <c r="B213" s="333"/>
      <c r="C213" s="33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</row>
    <row r="214" spans="1:26" ht="11.25" customHeight="1" x14ac:dyDescent="0.25">
      <c r="A214" s="332"/>
      <c r="B214" s="333"/>
      <c r="C214" s="33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</row>
    <row r="215" spans="1:26" ht="11.25" customHeight="1" x14ac:dyDescent="0.25">
      <c r="A215" s="332"/>
      <c r="B215" s="333"/>
      <c r="C215" s="33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</row>
    <row r="216" spans="1:26" ht="11.25" customHeight="1" x14ac:dyDescent="0.25">
      <c r="A216" s="332"/>
      <c r="B216" s="333"/>
      <c r="C216" s="33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</row>
    <row r="217" spans="1:26" ht="11.25" customHeight="1" x14ac:dyDescent="0.25">
      <c r="A217" s="332"/>
      <c r="B217" s="333"/>
      <c r="C217" s="33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</row>
    <row r="218" spans="1:26" ht="11.25" customHeight="1" x14ac:dyDescent="0.25">
      <c r="A218" s="332"/>
      <c r="B218" s="333"/>
      <c r="C218" s="33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</row>
    <row r="219" spans="1:26" ht="11.25" customHeight="1" x14ac:dyDescent="0.25">
      <c r="A219" s="332"/>
      <c r="B219" s="333"/>
      <c r="C219" s="33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</row>
    <row r="220" spans="1:26" ht="11.25" customHeight="1" x14ac:dyDescent="0.25">
      <c r="A220" s="332"/>
      <c r="B220" s="333"/>
      <c r="C220" s="33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</row>
    <row r="221" spans="1:26" ht="11.25" customHeight="1" x14ac:dyDescent="0.25">
      <c r="A221" s="332"/>
      <c r="B221" s="333"/>
      <c r="C221" s="33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</row>
    <row r="222" spans="1:26" ht="11.25" customHeight="1" x14ac:dyDescent="0.25">
      <c r="A222" s="332"/>
      <c r="B222" s="333"/>
      <c r="C222" s="33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</row>
    <row r="223" spans="1:26" ht="11.25" customHeight="1" x14ac:dyDescent="0.25">
      <c r="A223" s="332"/>
      <c r="B223" s="333"/>
      <c r="C223" s="33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</row>
    <row r="224" spans="1:26" ht="11.25" customHeight="1" x14ac:dyDescent="0.25">
      <c r="A224" s="332"/>
      <c r="B224" s="333"/>
      <c r="C224" s="33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</row>
    <row r="225" spans="1:26" ht="11.25" customHeight="1" x14ac:dyDescent="0.25">
      <c r="A225" s="332"/>
      <c r="B225" s="333"/>
      <c r="C225" s="33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</row>
    <row r="226" spans="1:26" ht="11.25" customHeight="1" x14ac:dyDescent="0.25">
      <c r="A226" s="332"/>
      <c r="B226" s="333"/>
      <c r="C226" s="33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</row>
    <row r="227" spans="1:26" ht="11.25" customHeight="1" x14ac:dyDescent="0.25">
      <c r="A227" s="332"/>
      <c r="B227" s="333"/>
      <c r="C227" s="33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</row>
    <row r="228" spans="1:26" ht="11.25" customHeight="1" x14ac:dyDescent="0.25">
      <c r="A228" s="332"/>
      <c r="B228" s="333"/>
      <c r="C228" s="33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</row>
    <row r="229" spans="1:26" ht="11.25" customHeight="1" x14ac:dyDescent="0.25">
      <c r="A229" s="332"/>
      <c r="B229" s="333"/>
      <c r="C229" s="33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</row>
    <row r="230" spans="1:26" ht="11.25" customHeight="1" x14ac:dyDescent="0.25">
      <c r="A230" s="332"/>
      <c r="B230" s="333"/>
      <c r="C230" s="33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</row>
    <row r="231" spans="1:26" ht="11.25" customHeight="1" x14ac:dyDescent="0.25">
      <c r="A231" s="332"/>
      <c r="B231" s="333"/>
      <c r="C231" s="33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</row>
    <row r="232" spans="1:26" ht="11.25" customHeight="1" x14ac:dyDescent="0.25">
      <c r="A232" s="332"/>
      <c r="B232" s="333"/>
      <c r="C232" s="33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</row>
    <row r="233" spans="1:26" ht="11.25" customHeight="1" x14ac:dyDescent="0.25">
      <c r="A233" s="332"/>
      <c r="B233" s="333"/>
      <c r="C233" s="33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</row>
    <row r="234" spans="1:26" ht="11.25" customHeight="1" x14ac:dyDescent="0.25">
      <c r="A234" s="332"/>
      <c r="B234" s="333"/>
      <c r="C234" s="33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</row>
    <row r="235" spans="1:26" ht="11.25" customHeight="1" x14ac:dyDescent="0.25">
      <c r="A235" s="332"/>
      <c r="B235" s="333"/>
      <c r="C235" s="33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</row>
    <row r="236" spans="1:26" ht="11.25" customHeight="1" x14ac:dyDescent="0.25">
      <c r="A236" s="332"/>
      <c r="B236" s="333"/>
      <c r="C236" s="33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</row>
    <row r="237" spans="1:26" ht="11.25" customHeight="1" x14ac:dyDescent="0.25">
      <c r="A237" s="332"/>
      <c r="B237" s="333"/>
      <c r="C237" s="33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</row>
    <row r="238" spans="1:26" ht="11.25" customHeight="1" x14ac:dyDescent="0.25">
      <c r="A238" s="332"/>
      <c r="B238" s="333"/>
      <c r="C238" s="33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</row>
    <row r="239" spans="1:26" ht="11.25" customHeight="1" x14ac:dyDescent="0.25">
      <c r="A239" s="332"/>
      <c r="B239" s="333"/>
      <c r="C239" s="33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</row>
    <row r="240" spans="1:26" ht="11.25" customHeight="1" x14ac:dyDescent="0.25">
      <c r="A240" s="332"/>
      <c r="B240" s="333"/>
      <c r="C240" s="33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1.25" customHeight="1" x14ac:dyDescent="0.25">
      <c r="A241" s="332"/>
      <c r="B241" s="333"/>
      <c r="C241" s="33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1.25" customHeight="1" x14ac:dyDescent="0.25">
      <c r="A242" s="332"/>
      <c r="B242" s="333"/>
      <c r="C242" s="33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1.25" customHeight="1" x14ac:dyDescent="0.25">
      <c r="A243" s="332"/>
      <c r="B243" s="333"/>
      <c r="C243" s="33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</row>
    <row r="244" spans="1:26" ht="11.25" customHeight="1" x14ac:dyDescent="0.25">
      <c r="A244" s="332"/>
      <c r="B244" s="333"/>
      <c r="C244" s="33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</row>
    <row r="245" spans="1:26" ht="11.25" customHeight="1" x14ac:dyDescent="0.25">
      <c r="A245" s="332"/>
      <c r="B245" s="333"/>
      <c r="C245" s="33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</row>
    <row r="246" spans="1:26" ht="11.25" customHeight="1" x14ac:dyDescent="0.25">
      <c r="A246" s="332"/>
      <c r="B246" s="333"/>
      <c r="C246" s="33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</row>
    <row r="247" spans="1:26" ht="11.25" customHeight="1" x14ac:dyDescent="0.25">
      <c r="A247" s="332"/>
      <c r="B247" s="333"/>
      <c r="C247" s="33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</row>
    <row r="248" spans="1:26" ht="11.25" customHeight="1" x14ac:dyDescent="0.25">
      <c r="A248" s="332"/>
      <c r="B248" s="333"/>
      <c r="C248" s="33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</row>
    <row r="249" spans="1:26" ht="11.25" customHeight="1" x14ac:dyDescent="0.25">
      <c r="A249" s="332"/>
      <c r="B249" s="333"/>
      <c r="C249" s="33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</row>
    <row r="250" spans="1:26" ht="11.25" customHeight="1" x14ac:dyDescent="0.25">
      <c r="A250" s="332"/>
      <c r="B250" s="333"/>
      <c r="C250" s="33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</row>
    <row r="251" spans="1:26" ht="11.25" customHeight="1" x14ac:dyDescent="0.25">
      <c r="A251" s="332"/>
      <c r="B251" s="333"/>
      <c r="C251" s="33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1.25" customHeight="1" x14ac:dyDescent="0.25">
      <c r="A252" s="332"/>
      <c r="B252" s="333"/>
      <c r="C252" s="33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1.25" customHeight="1" x14ac:dyDescent="0.25">
      <c r="A253" s="332"/>
      <c r="B253" s="333"/>
      <c r="C253" s="33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1.25" customHeight="1" x14ac:dyDescent="0.25">
      <c r="A254" s="332"/>
      <c r="B254" s="333"/>
      <c r="C254" s="33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</row>
    <row r="255" spans="1:26" ht="11.25" customHeight="1" x14ac:dyDescent="0.25">
      <c r="A255" s="332"/>
      <c r="B255" s="333"/>
      <c r="C255" s="33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</row>
    <row r="256" spans="1:26" ht="11.25" customHeight="1" x14ac:dyDescent="0.25">
      <c r="A256" s="332"/>
      <c r="B256" s="333"/>
      <c r="C256" s="33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</row>
    <row r="257" spans="1:26" ht="11.25" customHeight="1" x14ac:dyDescent="0.25">
      <c r="A257" s="332"/>
      <c r="B257" s="333"/>
      <c r="C257" s="33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</row>
    <row r="258" spans="1:26" ht="11.25" customHeight="1" x14ac:dyDescent="0.25">
      <c r="A258" s="332"/>
      <c r="B258" s="333"/>
      <c r="C258" s="33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</row>
    <row r="259" spans="1:26" ht="11.25" customHeight="1" x14ac:dyDescent="0.25">
      <c r="A259" s="332"/>
      <c r="B259" s="333"/>
      <c r="C259" s="33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</row>
    <row r="260" spans="1:26" ht="11.25" customHeight="1" x14ac:dyDescent="0.25">
      <c r="A260" s="332"/>
      <c r="B260" s="333"/>
      <c r="C260" s="33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</row>
    <row r="261" spans="1:26" ht="11.25" customHeight="1" x14ac:dyDescent="0.25">
      <c r="A261" s="332"/>
      <c r="B261" s="333"/>
      <c r="C261" s="33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</row>
    <row r="262" spans="1:26" ht="11.25" customHeight="1" x14ac:dyDescent="0.25">
      <c r="A262" s="332"/>
      <c r="B262" s="333"/>
      <c r="C262" s="33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</row>
    <row r="263" spans="1:26" ht="11.25" customHeight="1" x14ac:dyDescent="0.25">
      <c r="A263" s="332"/>
      <c r="B263" s="333"/>
      <c r="C263" s="33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</row>
    <row r="264" spans="1:26" ht="11.25" customHeight="1" x14ac:dyDescent="0.25">
      <c r="A264" s="332"/>
      <c r="B264" s="333"/>
      <c r="C264" s="33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</row>
    <row r="265" spans="1:26" ht="11.25" customHeight="1" x14ac:dyDescent="0.25">
      <c r="A265" s="332"/>
      <c r="B265" s="333"/>
      <c r="C265" s="33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</row>
    <row r="266" spans="1:26" ht="11.25" customHeight="1" x14ac:dyDescent="0.25">
      <c r="A266" s="332"/>
      <c r="B266" s="333"/>
      <c r="C266" s="33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</row>
    <row r="267" spans="1:26" ht="11.25" customHeight="1" x14ac:dyDescent="0.25">
      <c r="A267" s="332"/>
      <c r="B267" s="333"/>
      <c r="C267" s="33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</row>
    <row r="268" spans="1:26" ht="11.25" customHeight="1" x14ac:dyDescent="0.25">
      <c r="A268" s="332"/>
      <c r="B268" s="333"/>
      <c r="C268" s="33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</row>
    <row r="269" spans="1:26" ht="11.25" customHeight="1" x14ac:dyDescent="0.25">
      <c r="A269" s="332"/>
      <c r="B269" s="333"/>
      <c r="C269" s="33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</row>
    <row r="270" spans="1:26" ht="11.25" customHeight="1" x14ac:dyDescent="0.25">
      <c r="A270" s="332"/>
      <c r="B270" s="333"/>
      <c r="C270" s="33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</row>
    <row r="271" spans="1:26" ht="11.25" customHeight="1" x14ac:dyDescent="0.25">
      <c r="A271" s="332"/>
      <c r="B271" s="333"/>
      <c r="C271" s="33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</row>
    <row r="272" spans="1:26" ht="11.25" customHeight="1" x14ac:dyDescent="0.25">
      <c r="A272" s="332"/>
      <c r="B272" s="333"/>
      <c r="C272" s="33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</row>
    <row r="273" spans="1:26" ht="11.25" customHeight="1" x14ac:dyDescent="0.25">
      <c r="A273" s="332"/>
      <c r="B273" s="333"/>
      <c r="C273" s="33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</row>
    <row r="274" spans="1:26" ht="11.25" customHeight="1" x14ac:dyDescent="0.25">
      <c r="A274" s="332"/>
      <c r="B274" s="333"/>
      <c r="C274" s="33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</row>
    <row r="275" spans="1:26" ht="11.25" customHeight="1" x14ac:dyDescent="0.25">
      <c r="A275" s="332"/>
      <c r="B275" s="333"/>
      <c r="C275" s="33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</row>
    <row r="276" spans="1:26" ht="11.25" customHeight="1" x14ac:dyDescent="0.25">
      <c r="A276" s="332"/>
      <c r="B276" s="333"/>
      <c r="C276" s="33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</row>
    <row r="277" spans="1:26" ht="11.25" customHeight="1" x14ac:dyDescent="0.25">
      <c r="A277" s="332"/>
      <c r="B277" s="333"/>
      <c r="C277" s="33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</row>
    <row r="278" spans="1:26" ht="11.25" customHeight="1" x14ac:dyDescent="0.25">
      <c r="A278" s="332"/>
      <c r="B278" s="333"/>
      <c r="C278" s="33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</row>
    <row r="279" spans="1:26" ht="11.25" customHeight="1" x14ac:dyDescent="0.25">
      <c r="A279" s="332"/>
      <c r="B279" s="333"/>
      <c r="C279" s="33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</row>
    <row r="280" spans="1:26" ht="11.25" customHeight="1" x14ac:dyDescent="0.25">
      <c r="A280" s="332"/>
      <c r="B280" s="333"/>
      <c r="C280" s="33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</row>
    <row r="281" spans="1:26" ht="11.25" customHeight="1" x14ac:dyDescent="0.25">
      <c r="A281" s="332"/>
      <c r="B281" s="333"/>
      <c r="C281" s="33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</row>
    <row r="282" spans="1:26" ht="11.25" customHeight="1" x14ac:dyDescent="0.25">
      <c r="A282" s="332"/>
      <c r="B282" s="333"/>
      <c r="C282" s="33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</row>
    <row r="283" spans="1:26" ht="11.25" customHeight="1" x14ac:dyDescent="0.25">
      <c r="A283" s="332"/>
      <c r="B283" s="333"/>
      <c r="C283" s="33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</row>
    <row r="284" spans="1:26" ht="11.25" customHeight="1" x14ac:dyDescent="0.25">
      <c r="A284" s="332"/>
      <c r="B284" s="333"/>
      <c r="C284" s="33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</row>
    <row r="285" spans="1:26" ht="11.25" customHeight="1" x14ac:dyDescent="0.25">
      <c r="A285" s="332"/>
      <c r="B285" s="333"/>
      <c r="C285" s="33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</row>
    <row r="286" spans="1:26" ht="11.25" customHeight="1" x14ac:dyDescent="0.25">
      <c r="A286" s="332"/>
      <c r="B286" s="333"/>
      <c r="C286" s="33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</row>
    <row r="287" spans="1:26" ht="11.25" customHeight="1" x14ac:dyDescent="0.25">
      <c r="A287" s="332"/>
      <c r="B287" s="333"/>
      <c r="C287" s="33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</row>
    <row r="288" spans="1:26" ht="11.25" customHeight="1" x14ac:dyDescent="0.25">
      <c r="A288" s="332"/>
      <c r="B288" s="333"/>
      <c r="C288" s="33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</row>
    <row r="289" spans="1:26" ht="11.25" customHeight="1" x14ac:dyDescent="0.25">
      <c r="A289" s="332"/>
      <c r="B289" s="333"/>
      <c r="C289" s="33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</row>
    <row r="290" spans="1:26" ht="11.25" customHeight="1" x14ac:dyDescent="0.25">
      <c r="A290" s="332"/>
      <c r="B290" s="333"/>
      <c r="C290" s="33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</row>
    <row r="291" spans="1:26" ht="11.25" customHeight="1" x14ac:dyDescent="0.25">
      <c r="A291" s="332"/>
      <c r="B291" s="333"/>
      <c r="C291" s="33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</row>
    <row r="292" spans="1:26" ht="11.25" customHeight="1" x14ac:dyDescent="0.25">
      <c r="A292" s="332"/>
      <c r="B292" s="333"/>
      <c r="C292" s="33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</row>
    <row r="293" spans="1:26" ht="11.25" customHeight="1" x14ac:dyDescent="0.25">
      <c r="A293" s="332"/>
      <c r="B293" s="333"/>
      <c r="C293" s="33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</row>
    <row r="294" spans="1:26" ht="11.25" customHeight="1" x14ac:dyDescent="0.25">
      <c r="A294" s="332"/>
      <c r="B294" s="333"/>
      <c r="C294" s="33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</row>
    <row r="295" spans="1:26" ht="11.25" customHeight="1" x14ac:dyDescent="0.25">
      <c r="A295" s="332"/>
      <c r="B295" s="333"/>
      <c r="C295" s="33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</row>
    <row r="296" spans="1:26" ht="11.25" customHeight="1" x14ac:dyDescent="0.25">
      <c r="A296" s="332"/>
      <c r="B296" s="333"/>
      <c r="C296" s="33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</row>
    <row r="297" spans="1:26" ht="11.25" customHeight="1" x14ac:dyDescent="0.25">
      <c r="A297" s="332"/>
      <c r="B297" s="333"/>
      <c r="C297" s="33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</row>
    <row r="298" spans="1:26" ht="11.25" customHeight="1" x14ac:dyDescent="0.25">
      <c r="A298" s="332"/>
      <c r="B298" s="333"/>
      <c r="C298" s="33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</row>
    <row r="299" spans="1:26" ht="11.25" customHeight="1" x14ac:dyDescent="0.25">
      <c r="A299" s="332"/>
      <c r="B299" s="333"/>
      <c r="C299" s="33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</row>
    <row r="300" spans="1:26" ht="11.25" customHeight="1" x14ac:dyDescent="0.25">
      <c r="A300" s="332"/>
      <c r="B300" s="333"/>
      <c r="C300" s="33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</row>
    <row r="301" spans="1:26" ht="11.25" customHeight="1" x14ac:dyDescent="0.25">
      <c r="A301" s="332"/>
      <c r="B301" s="333"/>
      <c r="C301" s="33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</row>
    <row r="302" spans="1:26" ht="11.25" customHeight="1" x14ac:dyDescent="0.25">
      <c r="A302" s="332"/>
      <c r="B302" s="333"/>
      <c r="C302" s="33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</row>
    <row r="303" spans="1:26" ht="11.25" customHeight="1" x14ac:dyDescent="0.25">
      <c r="A303" s="332"/>
      <c r="B303" s="333"/>
      <c r="C303" s="33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</row>
    <row r="304" spans="1:26" ht="11.25" customHeight="1" x14ac:dyDescent="0.25">
      <c r="A304" s="332"/>
      <c r="B304" s="333"/>
      <c r="C304" s="33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</row>
    <row r="305" spans="1:26" ht="11.25" customHeight="1" x14ac:dyDescent="0.25">
      <c r="A305" s="332"/>
      <c r="B305" s="333"/>
      <c r="C305" s="33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</row>
    <row r="306" spans="1:26" ht="11.25" customHeight="1" x14ac:dyDescent="0.25">
      <c r="A306" s="332"/>
      <c r="B306" s="333"/>
      <c r="C306" s="33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</row>
    <row r="307" spans="1:26" ht="11.25" customHeight="1" x14ac:dyDescent="0.25">
      <c r="A307" s="332"/>
      <c r="B307" s="333"/>
      <c r="C307" s="33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</row>
    <row r="308" spans="1:26" ht="11.25" customHeight="1" x14ac:dyDescent="0.25">
      <c r="A308" s="332"/>
      <c r="B308" s="333"/>
      <c r="C308" s="33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</row>
    <row r="309" spans="1:26" ht="11.25" customHeight="1" x14ac:dyDescent="0.25">
      <c r="A309" s="332"/>
      <c r="B309" s="333"/>
      <c r="C309" s="33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</row>
    <row r="310" spans="1:26" ht="11.25" customHeight="1" x14ac:dyDescent="0.25">
      <c r="A310" s="332"/>
      <c r="B310" s="333"/>
      <c r="C310" s="33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</row>
    <row r="311" spans="1:26" ht="11.25" customHeight="1" x14ac:dyDescent="0.25">
      <c r="A311" s="332"/>
      <c r="B311" s="333"/>
      <c r="C311" s="33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</row>
    <row r="312" spans="1:26" ht="11.25" customHeight="1" x14ac:dyDescent="0.25">
      <c r="A312" s="332"/>
      <c r="B312" s="333"/>
      <c r="C312" s="33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</row>
    <row r="313" spans="1:26" ht="11.25" customHeight="1" x14ac:dyDescent="0.25">
      <c r="A313" s="332"/>
      <c r="B313" s="333"/>
      <c r="C313" s="33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</row>
    <row r="314" spans="1:26" ht="11.25" customHeight="1" x14ac:dyDescent="0.25">
      <c r="A314" s="332"/>
      <c r="B314" s="333"/>
      <c r="C314" s="33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</row>
    <row r="315" spans="1:26" ht="11.25" customHeight="1" x14ac:dyDescent="0.25">
      <c r="A315" s="332"/>
      <c r="B315" s="333"/>
      <c r="C315" s="33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</row>
    <row r="316" spans="1:26" ht="11.25" customHeight="1" x14ac:dyDescent="0.25">
      <c r="A316" s="332"/>
      <c r="B316" s="333"/>
      <c r="C316" s="33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</row>
    <row r="317" spans="1:26" ht="11.25" customHeight="1" x14ac:dyDescent="0.25">
      <c r="A317" s="332"/>
      <c r="B317" s="333"/>
      <c r="C317" s="33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</row>
    <row r="318" spans="1:26" ht="11.25" customHeight="1" x14ac:dyDescent="0.25">
      <c r="A318" s="332"/>
      <c r="B318" s="333"/>
      <c r="C318" s="33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</row>
    <row r="319" spans="1:26" ht="11.25" customHeight="1" x14ac:dyDescent="0.25">
      <c r="A319" s="332"/>
      <c r="B319" s="333"/>
      <c r="C319" s="33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</row>
    <row r="320" spans="1:26" ht="11.25" customHeight="1" x14ac:dyDescent="0.25">
      <c r="A320" s="332"/>
      <c r="B320" s="333"/>
      <c r="C320" s="33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</row>
    <row r="321" spans="1:26" ht="11.25" customHeight="1" x14ac:dyDescent="0.25">
      <c r="A321" s="332"/>
      <c r="B321" s="333"/>
      <c r="C321" s="33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</row>
    <row r="322" spans="1:26" ht="11.25" customHeight="1" x14ac:dyDescent="0.25">
      <c r="A322" s="332"/>
      <c r="B322" s="333"/>
      <c r="C322" s="33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</row>
    <row r="323" spans="1:26" ht="11.25" customHeight="1" x14ac:dyDescent="0.25">
      <c r="A323" s="332"/>
      <c r="B323" s="333"/>
      <c r="C323" s="33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</row>
    <row r="324" spans="1:26" ht="11.25" customHeight="1" x14ac:dyDescent="0.25">
      <c r="A324" s="332"/>
      <c r="B324" s="333"/>
      <c r="C324" s="33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</row>
    <row r="325" spans="1:26" ht="11.25" customHeight="1" x14ac:dyDescent="0.25">
      <c r="A325" s="332"/>
      <c r="B325" s="333"/>
      <c r="C325" s="33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</row>
    <row r="326" spans="1:26" ht="11.25" customHeight="1" x14ac:dyDescent="0.25">
      <c r="A326" s="332"/>
      <c r="B326" s="333"/>
      <c r="C326" s="33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</row>
    <row r="327" spans="1:26" ht="11.25" customHeight="1" x14ac:dyDescent="0.25">
      <c r="A327" s="332"/>
      <c r="B327" s="333"/>
      <c r="C327" s="33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</row>
    <row r="328" spans="1:26" ht="11.25" customHeight="1" x14ac:dyDescent="0.25">
      <c r="A328" s="332"/>
      <c r="B328" s="333"/>
      <c r="C328" s="33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</row>
    <row r="329" spans="1:26" ht="11.25" customHeight="1" x14ac:dyDescent="0.25">
      <c r="A329" s="332"/>
      <c r="B329" s="333"/>
      <c r="C329" s="33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</row>
    <row r="330" spans="1:26" ht="11.25" customHeight="1" x14ac:dyDescent="0.25">
      <c r="A330" s="332"/>
      <c r="B330" s="333"/>
      <c r="C330" s="33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</row>
    <row r="331" spans="1:26" ht="11.25" customHeight="1" x14ac:dyDescent="0.25">
      <c r="A331" s="332"/>
      <c r="B331" s="333"/>
      <c r="C331" s="33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</row>
    <row r="332" spans="1:26" ht="11.25" customHeight="1" x14ac:dyDescent="0.25">
      <c r="A332" s="332"/>
      <c r="B332" s="333"/>
      <c r="C332" s="33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</row>
    <row r="333" spans="1:26" ht="11.25" customHeight="1" x14ac:dyDescent="0.25">
      <c r="A333" s="332"/>
      <c r="B333" s="333"/>
      <c r="C333" s="33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</row>
    <row r="334" spans="1:26" ht="11.25" customHeight="1" x14ac:dyDescent="0.25">
      <c r="A334" s="332"/>
      <c r="B334" s="333"/>
      <c r="C334" s="33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</row>
    <row r="335" spans="1:26" ht="11.25" customHeight="1" x14ac:dyDescent="0.25">
      <c r="A335" s="332"/>
      <c r="B335" s="333"/>
      <c r="C335" s="33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</row>
    <row r="336" spans="1:26" ht="11.25" customHeight="1" x14ac:dyDescent="0.25">
      <c r="A336" s="332"/>
      <c r="B336" s="333"/>
      <c r="C336" s="33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</row>
    <row r="337" spans="1:26" ht="11.25" customHeight="1" x14ac:dyDescent="0.25">
      <c r="A337" s="332"/>
      <c r="B337" s="333"/>
      <c r="C337" s="33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</row>
    <row r="338" spans="1:26" ht="11.25" customHeight="1" x14ac:dyDescent="0.25">
      <c r="A338" s="332"/>
      <c r="B338" s="333"/>
      <c r="C338" s="33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</row>
    <row r="339" spans="1:26" ht="11.25" customHeight="1" x14ac:dyDescent="0.25">
      <c r="A339" s="332"/>
      <c r="B339" s="333"/>
      <c r="C339" s="33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</row>
    <row r="340" spans="1:26" ht="11.25" customHeight="1" x14ac:dyDescent="0.25">
      <c r="A340" s="332"/>
      <c r="B340" s="333"/>
      <c r="C340" s="33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</row>
    <row r="341" spans="1:26" ht="11.25" customHeight="1" x14ac:dyDescent="0.25">
      <c r="A341" s="332"/>
      <c r="B341" s="333"/>
      <c r="C341" s="33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</row>
    <row r="342" spans="1:26" ht="11.25" customHeight="1" x14ac:dyDescent="0.25">
      <c r="A342" s="332"/>
      <c r="B342" s="333"/>
      <c r="C342" s="33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</row>
    <row r="343" spans="1:26" ht="11.25" customHeight="1" x14ac:dyDescent="0.25">
      <c r="A343" s="332"/>
      <c r="B343" s="333"/>
      <c r="C343" s="33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</row>
    <row r="344" spans="1:26" ht="11.25" customHeight="1" x14ac:dyDescent="0.25">
      <c r="A344" s="332"/>
      <c r="B344" s="333"/>
      <c r="C344" s="33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</row>
    <row r="345" spans="1:26" ht="11.25" customHeight="1" x14ac:dyDescent="0.25">
      <c r="A345" s="332"/>
      <c r="B345" s="333"/>
      <c r="C345" s="33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</row>
    <row r="346" spans="1:26" ht="11.25" customHeight="1" x14ac:dyDescent="0.25">
      <c r="A346" s="332"/>
      <c r="B346" s="333"/>
      <c r="C346" s="33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</row>
    <row r="347" spans="1:26" ht="11.25" customHeight="1" x14ac:dyDescent="0.25">
      <c r="A347" s="332"/>
      <c r="B347" s="333"/>
      <c r="C347" s="33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</row>
    <row r="348" spans="1:26" ht="11.25" customHeight="1" x14ac:dyDescent="0.25">
      <c r="A348" s="332"/>
      <c r="B348" s="333"/>
      <c r="C348" s="33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</row>
    <row r="349" spans="1:26" ht="11.25" customHeight="1" x14ac:dyDescent="0.25">
      <c r="A349" s="332"/>
      <c r="B349" s="333"/>
      <c r="C349" s="33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</row>
    <row r="350" spans="1:26" ht="11.25" customHeight="1" x14ac:dyDescent="0.25">
      <c r="A350" s="332"/>
      <c r="B350" s="333"/>
      <c r="C350" s="33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</row>
    <row r="351" spans="1:26" ht="11.25" customHeight="1" x14ac:dyDescent="0.25">
      <c r="A351" s="332"/>
      <c r="B351" s="333"/>
      <c r="C351" s="33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</row>
    <row r="352" spans="1:26" ht="11.25" customHeight="1" x14ac:dyDescent="0.25">
      <c r="A352" s="332"/>
      <c r="B352" s="333"/>
      <c r="C352" s="33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</row>
    <row r="353" spans="1:26" ht="11.25" customHeight="1" x14ac:dyDescent="0.25">
      <c r="A353" s="332"/>
      <c r="B353" s="333"/>
      <c r="C353" s="33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</row>
    <row r="354" spans="1:26" ht="11.25" customHeight="1" x14ac:dyDescent="0.25">
      <c r="A354" s="332"/>
      <c r="B354" s="333"/>
      <c r="C354" s="33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</row>
    <row r="355" spans="1:26" ht="11.25" customHeight="1" x14ac:dyDescent="0.25">
      <c r="A355" s="332"/>
      <c r="B355" s="333"/>
      <c r="C355" s="33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</row>
    <row r="356" spans="1:26" ht="11.25" customHeight="1" x14ac:dyDescent="0.25">
      <c r="A356" s="332"/>
      <c r="B356" s="333"/>
      <c r="C356" s="33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</row>
    <row r="357" spans="1:26" ht="11.25" customHeight="1" x14ac:dyDescent="0.25">
      <c r="A357" s="332"/>
      <c r="B357" s="333"/>
      <c r="C357" s="33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</row>
    <row r="358" spans="1:26" ht="11.25" customHeight="1" x14ac:dyDescent="0.25">
      <c r="A358" s="332"/>
      <c r="B358" s="333"/>
      <c r="C358" s="33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</row>
    <row r="359" spans="1:26" ht="11.25" customHeight="1" x14ac:dyDescent="0.25">
      <c r="A359" s="332"/>
      <c r="B359" s="333"/>
      <c r="C359" s="33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</row>
    <row r="360" spans="1:26" ht="11.25" customHeight="1" x14ac:dyDescent="0.25">
      <c r="A360" s="332"/>
      <c r="B360" s="333"/>
      <c r="C360" s="33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</row>
    <row r="361" spans="1:26" ht="11.25" customHeight="1" x14ac:dyDescent="0.25">
      <c r="A361" s="332"/>
      <c r="B361" s="333"/>
      <c r="C361" s="33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</row>
    <row r="362" spans="1:26" ht="11.25" customHeight="1" x14ac:dyDescent="0.25">
      <c r="A362" s="332"/>
      <c r="B362" s="333"/>
      <c r="C362" s="33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</row>
    <row r="363" spans="1:26" ht="11.25" customHeight="1" x14ac:dyDescent="0.25">
      <c r="A363" s="332"/>
      <c r="B363" s="333"/>
      <c r="C363" s="33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</row>
    <row r="364" spans="1:26" ht="11.25" customHeight="1" x14ac:dyDescent="0.25">
      <c r="A364" s="332"/>
      <c r="B364" s="333"/>
      <c r="C364" s="33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</row>
    <row r="365" spans="1:26" ht="11.25" customHeight="1" x14ac:dyDescent="0.25">
      <c r="A365" s="332"/>
      <c r="B365" s="333"/>
      <c r="C365" s="33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</row>
    <row r="366" spans="1:26" ht="11.25" customHeight="1" x14ac:dyDescent="0.25">
      <c r="A366" s="332"/>
      <c r="B366" s="333"/>
      <c r="C366" s="33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</row>
    <row r="367" spans="1:26" ht="11.25" customHeight="1" x14ac:dyDescent="0.25">
      <c r="A367" s="332"/>
      <c r="B367" s="333"/>
      <c r="C367" s="33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</row>
    <row r="368" spans="1:26" ht="11.25" customHeight="1" x14ac:dyDescent="0.25">
      <c r="A368" s="332"/>
      <c r="B368" s="333"/>
      <c r="C368" s="33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</row>
    <row r="369" spans="1:26" ht="11.25" customHeight="1" x14ac:dyDescent="0.25">
      <c r="A369" s="332"/>
      <c r="B369" s="333"/>
      <c r="C369" s="33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</row>
    <row r="370" spans="1:26" ht="11.25" customHeight="1" x14ac:dyDescent="0.25">
      <c r="A370" s="332"/>
      <c r="B370" s="333"/>
      <c r="C370" s="33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</row>
    <row r="371" spans="1:26" ht="11.25" customHeight="1" x14ac:dyDescent="0.25">
      <c r="A371" s="332"/>
      <c r="B371" s="333"/>
      <c r="C371" s="33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</row>
    <row r="372" spans="1:26" ht="11.25" customHeight="1" x14ac:dyDescent="0.25">
      <c r="A372" s="332"/>
      <c r="B372" s="333"/>
      <c r="C372" s="33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</row>
    <row r="373" spans="1:26" ht="11.25" customHeight="1" x14ac:dyDescent="0.25">
      <c r="A373" s="332"/>
      <c r="B373" s="333"/>
      <c r="C373" s="33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</row>
    <row r="374" spans="1:26" ht="11.25" customHeight="1" x14ac:dyDescent="0.25">
      <c r="A374" s="332"/>
      <c r="B374" s="333"/>
      <c r="C374" s="33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</row>
    <row r="375" spans="1:26" ht="11.25" customHeight="1" x14ac:dyDescent="0.25">
      <c r="A375" s="332"/>
      <c r="B375" s="333"/>
      <c r="C375" s="33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</row>
    <row r="376" spans="1:26" ht="11.25" customHeight="1" x14ac:dyDescent="0.25">
      <c r="A376" s="332"/>
      <c r="B376" s="333"/>
      <c r="C376" s="33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</row>
    <row r="377" spans="1:26" ht="11.25" customHeight="1" x14ac:dyDescent="0.25">
      <c r="A377" s="332"/>
      <c r="B377" s="333"/>
      <c r="C377" s="33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</row>
    <row r="378" spans="1:26" ht="11.25" customHeight="1" x14ac:dyDescent="0.25">
      <c r="A378" s="332"/>
      <c r="B378" s="333"/>
      <c r="C378" s="33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</row>
    <row r="379" spans="1:26" ht="11.25" customHeight="1" x14ac:dyDescent="0.25">
      <c r="A379" s="332"/>
      <c r="B379" s="333"/>
      <c r="C379" s="33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</row>
    <row r="380" spans="1:26" ht="11.25" customHeight="1" x14ac:dyDescent="0.25">
      <c r="A380" s="332"/>
      <c r="B380" s="333"/>
      <c r="C380" s="33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</row>
    <row r="381" spans="1:26" ht="11.25" customHeight="1" x14ac:dyDescent="0.25">
      <c r="A381" s="332"/>
      <c r="B381" s="333"/>
      <c r="C381" s="33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</row>
    <row r="382" spans="1:26" ht="11.25" customHeight="1" x14ac:dyDescent="0.25">
      <c r="A382" s="332"/>
      <c r="B382" s="333"/>
      <c r="C382" s="33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</row>
    <row r="383" spans="1:26" ht="11.25" customHeight="1" x14ac:dyDescent="0.25">
      <c r="A383" s="332"/>
      <c r="B383" s="333"/>
      <c r="C383" s="33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</row>
    <row r="384" spans="1:26" ht="11.25" customHeight="1" x14ac:dyDescent="0.25">
      <c r="A384" s="332"/>
      <c r="B384" s="333"/>
      <c r="C384" s="33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</row>
    <row r="385" spans="1:26" ht="11.25" customHeight="1" x14ac:dyDescent="0.25">
      <c r="A385" s="332"/>
      <c r="B385" s="333"/>
      <c r="C385" s="33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</row>
    <row r="386" spans="1:26" ht="11.25" customHeight="1" x14ac:dyDescent="0.25">
      <c r="A386" s="332"/>
      <c r="B386" s="333"/>
      <c r="C386" s="33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</row>
    <row r="387" spans="1:26" ht="11.25" customHeight="1" x14ac:dyDescent="0.25">
      <c r="A387" s="332"/>
      <c r="B387" s="333"/>
      <c r="C387" s="33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</row>
    <row r="388" spans="1:26" ht="11.25" customHeight="1" x14ac:dyDescent="0.25">
      <c r="A388" s="332"/>
      <c r="B388" s="333"/>
      <c r="C388" s="33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</row>
    <row r="389" spans="1:26" ht="11.25" customHeight="1" x14ac:dyDescent="0.25">
      <c r="A389" s="332"/>
      <c r="B389" s="333"/>
      <c r="C389" s="33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</row>
    <row r="390" spans="1:26" ht="11.25" customHeight="1" x14ac:dyDescent="0.25">
      <c r="A390" s="332"/>
      <c r="B390" s="333"/>
      <c r="C390" s="33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</row>
    <row r="391" spans="1:26" ht="11.25" customHeight="1" x14ac:dyDescent="0.25">
      <c r="A391" s="332"/>
      <c r="B391" s="333"/>
      <c r="C391" s="33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</row>
    <row r="392" spans="1:26" ht="11.25" customHeight="1" x14ac:dyDescent="0.25">
      <c r="A392" s="332"/>
      <c r="B392" s="333"/>
      <c r="C392" s="33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</row>
    <row r="393" spans="1:26" ht="11.25" customHeight="1" x14ac:dyDescent="0.25">
      <c r="A393" s="332"/>
      <c r="B393" s="333"/>
      <c r="C393" s="33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</row>
    <row r="394" spans="1:26" ht="11.25" customHeight="1" x14ac:dyDescent="0.25">
      <c r="A394" s="332"/>
      <c r="B394" s="333"/>
      <c r="C394" s="33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</row>
    <row r="395" spans="1:26" ht="11.25" customHeight="1" x14ac:dyDescent="0.25">
      <c r="A395" s="332"/>
      <c r="B395" s="333"/>
      <c r="C395" s="33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</row>
    <row r="396" spans="1:26" ht="11.25" customHeight="1" x14ac:dyDescent="0.25">
      <c r="A396" s="332"/>
      <c r="B396" s="333"/>
      <c r="C396" s="33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</row>
    <row r="397" spans="1:26" ht="11.25" customHeight="1" x14ac:dyDescent="0.25">
      <c r="A397" s="332"/>
      <c r="B397" s="333"/>
      <c r="C397" s="33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</row>
    <row r="398" spans="1:26" ht="11.25" customHeight="1" x14ac:dyDescent="0.25">
      <c r="A398" s="332"/>
      <c r="B398" s="333"/>
      <c r="C398" s="33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</row>
    <row r="399" spans="1:26" ht="11.25" customHeight="1" x14ac:dyDescent="0.25">
      <c r="A399" s="332"/>
      <c r="B399" s="333"/>
      <c r="C399" s="33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</row>
    <row r="400" spans="1:26" ht="11.25" customHeight="1" x14ac:dyDescent="0.25">
      <c r="A400" s="332"/>
      <c r="B400" s="333"/>
      <c r="C400" s="33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</row>
    <row r="401" spans="1:26" ht="11.25" customHeight="1" x14ac:dyDescent="0.25">
      <c r="A401" s="332"/>
      <c r="B401" s="333"/>
      <c r="C401" s="33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</row>
    <row r="402" spans="1:26" ht="11.25" customHeight="1" x14ac:dyDescent="0.25">
      <c r="A402" s="332"/>
      <c r="B402" s="333"/>
      <c r="C402" s="33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</row>
    <row r="403" spans="1:26" ht="11.25" customHeight="1" x14ac:dyDescent="0.25">
      <c r="A403" s="332"/>
      <c r="B403" s="333"/>
      <c r="C403" s="33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</row>
    <row r="404" spans="1:26" ht="11.25" customHeight="1" x14ac:dyDescent="0.25">
      <c r="A404" s="332"/>
      <c r="B404" s="333"/>
      <c r="C404" s="33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</row>
    <row r="405" spans="1:26" ht="11.25" customHeight="1" x14ac:dyDescent="0.25">
      <c r="A405" s="332"/>
      <c r="B405" s="333"/>
      <c r="C405" s="33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</row>
    <row r="406" spans="1:26" ht="11.25" customHeight="1" x14ac:dyDescent="0.25">
      <c r="A406" s="332"/>
      <c r="B406" s="333"/>
      <c r="C406" s="33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</row>
    <row r="407" spans="1:26" ht="11.25" customHeight="1" x14ac:dyDescent="0.25">
      <c r="A407" s="332"/>
      <c r="B407" s="333"/>
      <c r="C407" s="33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</row>
    <row r="408" spans="1:26" ht="11.25" customHeight="1" x14ac:dyDescent="0.25">
      <c r="A408" s="332"/>
      <c r="B408" s="333"/>
      <c r="C408" s="33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</row>
    <row r="409" spans="1:26" ht="11.25" customHeight="1" x14ac:dyDescent="0.25">
      <c r="A409" s="332"/>
      <c r="B409" s="333"/>
      <c r="C409" s="33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</row>
    <row r="410" spans="1:26" ht="11.25" customHeight="1" x14ac:dyDescent="0.25">
      <c r="A410" s="332"/>
      <c r="B410" s="333"/>
      <c r="C410" s="33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</row>
    <row r="411" spans="1:26" ht="11.25" customHeight="1" x14ac:dyDescent="0.25">
      <c r="A411" s="332"/>
      <c r="B411" s="333"/>
      <c r="C411" s="33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</row>
    <row r="412" spans="1:26" ht="11.25" customHeight="1" x14ac:dyDescent="0.25">
      <c r="A412" s="332"/>
      <c r="B412" s="333"/>
      <c r="C412" s="33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</row>
    <row r="413" spans="1:26" ht="11.25" customHeight="1" x14ac:dyDescent="0.25">
      <c r="A413" s="332"/>
      <c r="B413" s="333"/>
      <c r="C413" s="33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</row>
    <row r="414" spans="1:26" ht="11.25" customHeight="1" x14ac:dyDescent="0.25">
      <c r="A414" s="332"/>
      <c r="B414" s="333"/>
      <c r="C414" s="33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</row>
    <row r="415" spans="1:26" ht="11.25" customHeight="1" x14ac:dyDescent="0.25">
      <c r="A415" s="332"/>
      <c r="B415" s="333"/>
      <c r="C415" s="33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</row>
    <row r="416" spans="1:26" ht="11.25" customHeight="1" x14ac:dyDescent="0.25">
      <c r="A416" s="332"/>
      <c r="B416" s="333"/>
      <c r="C416" s="33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</row>
    <row r="417" spans="1:26" ht="11.25" customHeight="1" x14ac:dyDescent="0.25">
      <c r="A417" s="332"/>
      <c r="B417" s="333"/>
      <c r="C417" s="33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</row>
    <row r="418" spans="1:26" ht="11.25" customHeight="1" x14ac:dyDescent="0.25">
      <c r="A418" s="332"/>
      <c r="B418" s="333"/>
      <c r="C418" s="33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</row>
    <row r="419" spans="1:26" ht="11.25" customHeight="1" x14ac:dyDescent="0.25">
      <c r="A419" s="332"/>
      <c r="B419" s="333"/>
      <c r="C419" s="33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</row>
    <row r="420" spans="1:26" ht="11.25" customHeight="1" x14ac:dyDescent="0.25">
      <c r="A420" s="332"/>
      <c r="B420" s="333"/>
      <c r="C420" s="33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</row>
    <row r="421" spans="1:26" ht="11.25" customHeight="1" x14ac:dyDescent="0.25">
      <c r="A421" s="332"/>
      <c r="B421" s="333"/>
      <c r="C421" s="33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</row>
    <row r="422" spans="1:26" ht="11.25" customHeight="1" x14ac:dyDescent="0.25">
      <c r="A422" s="332"/>
      <c r="B422" s="333"/>
      <c r="C422" s="33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</row>
    <row r="423" spans="1:26" ht="11.25" customHeight="1" x14ac:dyDescent="0.25">
      <c r="A423" s="332"/>
      <c r="B423" s="333"/>
      <c r="C423" s="33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</row>
    <row r="424" spans="1:26" ht="11.25" customHeight="1" x14ac:dyDescent="0.25">
      <c r="A424" s="332"/>
      <c r="B424" s="333"/>
      <c r="C424" s="33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</row>
    <row r="425" spans="1:26" ht="11.25" customHeight="1" x14ac:dyDescent="0.25">
      <c r="A425" s="332"/>
      <c r="B425" s="333"/>
      <c r="C425" s="33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</row>
    <row r="426" spans="1:26" ht="11.25" customHeight="1" x14ac:dyDescent="0.25">
      <c r="A426" s="332"/>
      <c r="B426" s="333"/>
      <c r="C426" s="33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</row>
    <row r="427" spans="1:26" ht="11.25" customHeight="1" x14ac:dyDescent="0.25">
      <c r="A427" s="332"/>
      <c r="B427" s="333"/>
      <c r="C427" s="33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</row>
    <row r="428" spans="1:26" ht="11.25" customHeight="1" x14ac:dyDescent="0.25">
      <c r="A428" s="332"/>
      <c r="B428" s="333"/>
      <c r="C428" s="33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</row>
    <row r="429" spans="1:26" ht="11.25" customHeight="1" x14ac:dyDescent="0.25">
      <c r="A429" s="332"/>
      <c r="B429" s="333"/>
      <c r="C429" s="33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</row>
    <row r="430" spans="1:26" ht="11.25" customHeight="1" x14ac:dyDescent="0.25">
      <c r="A430" s="332"/>
      <c r="B430" s="333"/>
      <c r="C430" s="33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</row>
    <row r="431" spans="1:26" ht="11.25" customHeight="1" x14ac:dyDescent="0.25">
      <c r="A431" s="332"/>
      <c r="B431" s="333"/>
      <c r="C431" s="33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</row>
    <row r="432" spans="1:26" ht="11.25" customHeight="1" x14ac:dyDescent="0.25">
      <c r="A432" s="332"/>
      <c r="B432" s="333"/>
      <c r="C432" s="33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</row>
    <row r="433" spans="1:26" ht="11.25" customHeight="1" x14ac:dyDescent="0.25">
      <c r="A433" s="332"/>
      <c r="B433" s="333"/>
      <c r="C433" s="33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</row>
    <row r="434" spans="1:26" ht="11.25" customHeight="1" x14ac:dyDescent="0.25">
      <c r="A434" s="332"/>
      <c r="B434" s="333"/>
      <c r="C434" s="33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</row>
    <row r="435" spans="1:26" ht="11.25" customHeight="1" x14ac:dyDescent="0.25">
      <c r="A435" s="332"/>
      <c r="B435" s="333"/>
      <c r="C435" s="33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</row>
    <row r="436" spans="1:26" ht="11.25" customHeight="1" x14ac:dyDescent="0.25">
      <c r="A436" s="332"/>
      <c r="B436" s="333"/>
      <c r="C436" s="33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</row>
    <row r="437" spans="1:26" ht="11.25" customHeight="1" x14ac:dyDescent="0.25">
      <c r="A437" s="332"/>
      <c r="B437" s="333"/>
      <c r="C437" s="33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</row>
    <row r="438" spans="1:26" ht="11.25" customHeight="1" x14ac:dyDescent="0.25">
      <c r="A438" s="332"/>
      <c r="B438" s="333"/>
      <c r="C438" s="33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</row>
    <row r="439" spans="1:26" ht="11.25" customHeight="1" x14ac:dyDescent="0.25">
      <c r="A439" s="332"/>
      <c r="B439" s="333"/>
      <c r="C439" s="33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</row>
    <row r="440" spans="1:26" ht="11.25" customHeight="1" x14ac:dyDescent="0.25">
      <c r="A440" s="332"/>
      <c r="B440" s="333"/>
      <c r="C440" s="33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</row>
    <row r="441" spans="1:26" ht="11.25" customHeight="1" x14ac:dyDescent="0.25">
      <c r="A441" s="332"/>
      <c r="B441" s="333"/>
      <c r="C441" s="33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</row>
    <row r="442" spans="1:26" ht="11.25" customHeight="1" x14ac:dyDescent="0.25">
      <c r="A442" s="332"/>
      <c r="B442" s="333"/>
      <c r="C442" s="33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</row>
    <row r="443" spans="1:26" ht="11.25" customHeight="1" x14ac:dyDescent="0.25">
      <c r="A443" s="332"/>
      <c r="B443" s="333"/>
      <c r="C443" s="33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</row>
    <row r="444" spans="1:26" ht="11.25" customHeight="1" x14ac:dyDescent="0.25">
      <c r="A444" s="332"/>
      <c r="B444" s="333"/>
      <c r="C444" s="33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</row>
    <row r="445" spans="1:26" ht="11.25" customHeight="1" x14ac:dyDescent="0.25">
      <c r="A445" s="332"/>
      <c r="B445" s="333"/>
      <c r="C445" s="33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</row>
    <row r="446" spans="1:26" ht="11.25" customHeight="1" x14ac:dyDescent="0.25">
      <c r="A446" s="332"/>
      <c r="B446" s="333"/>
      <c r="C446" s="33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</row>
    <row r="447" spans="1:26" ht="11.25" customHeight="1" x14ac:dyDescent="0.25">
      <c r="A447" s="332"/>
      <c r="B447" s="333"/>
      <c r="C447" s="33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</row>
    <row r="448" spans="1:26" ht="11.25" customHeight="1" x14ac:dyDescent="0.25">
      <c r="A448" s="332"/>
      <c r="B448" s="333"/>
      <c r="C448" s="33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</row>
    <row r="449" spans="1:26" ht="11.25" customHeight="1" x14ac:dyDescent="0.25">
      <c r="A449" s="332"/>
      <c r="B449" s="333"/>
      <c r="C449" s="33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</row>
    <row r="450" spans="1:26" ht="11.25" customHeight="1" x14ac:dyDescent="0.25">
      <c r="A450" s="332"/>
      <c r="B450" s="333"/>
      <c r="C450" s="33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</row>
    <row r="451" spans="1:26" ht="11.25" customHeight="1" x14ac:dyDescent="0.25">
      <c r="A451" s="332"/>
      <c r="B451" s="333"/>
      <c r="C451" s="33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</row>
    <row r="452" spans="1:26" ht="11.25" customHeight="1" x14ac:dyDescent="0.25">
      <c r="A452" s="332"/>
      <c r="B452" s="333"/>
      <c r="C452" s="33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</row>
    <row r="453" spans="1:26" ht="11.25" customHeight="1" x14ac:dyDescent="0.25">
      <c r="A453" s="332"/>
      <c r="B453" s="333"/>
      <c r="C453" s="33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</row>
    <row r="454" spans="1:26" ht="11.25" customHeight="1" x14ac:dyDescent="0.25">
      <c r="A454" s="332"/>
      <c r="B454" s="333"/>
      <c r="C454" s="33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</row>
    <row r="455" spans="1:26" ht="11.25" customHeight="1" x14ac:dyDescent="0.25">
      <c r="A455" s="332"/>
      <c r="B455" s="333"/>
      <c r="C455" s="33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</row>
    <row r="456" spans="1:26" ht="11.25" customHeight="1" x14ac:dyDescent="0.25">
      <c r="A456" s="332"/>
      <c r="B456" s="333"/>
      <c r="C456" s="33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</row>
    <row r="457" spans="1:26" ht="11.25" customHeight="1" x14ac:dyDescent="0.25">
      <c r="A457" s="332"/>
      <c r="B457" s="333"/>
      <c r="C457" s="33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</row>
    <row r="458" spans="1:26" ht="11.25" customHeight="1" x14ac:dyDescent="0.25">
      <c r="A458" s="332"/>
      <c r="B458" s="333"/>
      <c r="C458" s="33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</row>
    <row r="459" spans="1:26" ht="11.25" customHeight="1" x14ac:dyDescent="0.25">
      <c r="A459" s="332"/>
      <c r="B459" s="333"/>
      <c r="C459" s="33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</row>
    <row r="460" spans="1:26" ht="11.25" customHeight="1" x14ac:dyDescent="0.25">
      <c r="A460" s="332"/>
      <c r="B460" s="333"/>
      <c r="C460" s="33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</row>
    <row r="461" spans="1:26" ht="11.25" customHeight="1" x14ac:dyDescent="0.25">
      <c r="A461" s="332"/>
      <c r="B461" s="333"/>
      <c r="C461" s="33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</row>
    <row r="462" spans="1:26" ht="11.25" customHeight="1" x14ac:dyDescent="0.25">
      <c r="A462" s="332"/>
      <c r="B462" s="333"/>
      <c r="C462" s="33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</row>
    <row r="463" spans="1:26" ht="11.25" customHeight="1" x14ac:dyDescent="0.25">
      <c r="A463" s="332"/>
      <c r="B463" s="333"/>
      <c r="C463" s="33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</row>
    <row r="464" spans="1:26" ht="11.25" customHeight="1" x14ac:dyDescent="0.25">
      <c r="A464" s="332"/>
      <c r="B464" s="333"/>
      <c r="C464" s="33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</row>
    <row r="465" spans="1:26" ht="11.25" customHeight="1" x14ac:dyDescent="0.25">
      <c r="A465" s="332"/>
      <c r="B465" s="333"/>
      <c r="C465" s="33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</row>
    <row r="466" spans="1:26" ht="11.25" customHeight="1" x14ac:dyDescent="0.25">
      <c r="A466" s="332"/>
      <c r="B466" s="333"/>
      <c r="C466" s="33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</row>
    <row r="467" spans="1:26" ht="11.25" customHeight="1" x14ac:dyDescent="0.25">
      <c r="A467" s="332"/>
      <c r="B467" s="333"/>
      <c r="C467" s="33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</row>
    <row r="468" spans="1:26" ht="11.25" customHeight="1" x14ac:dyDescent="0.25">
      <c r="A468" s="332"/>
      <c r="B468" s="333"/>
      <c r="C468" s="33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</row>
    <row r="469" spans="1:26" ht="11.25" customHeight="1" x14ac:dyDescent="0.25">
      <c r="A469" s="332"/>
      <c r="B469" s="333"/>
      <c r="C469" s="33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</row>
    <row r="470" spans="1:26" ht="11.25" customHeight="1" x14ac:dyDescent="0.25">
      <c r="A470" s="332"/>
      <c r="B470" s="333"/>
      <c r="C470" s="33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</row>
    <row r="471" spans="1:26" ht="11.25" customHeight="1" x14ac:dyDescent="0.25">
      <c r="A471" s="332"/>
      <c r="B471" s="333"/>
      <c r="C471" s="33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</row>
    <row r="472" spans="1:26" ht="11.25" customHeight="1" x14ac:dyDescent="0.25">
      <c r="A472" s="332"/>
      <c r="B472" s="333"/>
      <c r="C472" s="33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</row>
    <row r="473" spans="1:26" ht="11.25" customHeight="1" x14ac:dyDescent="0.25">
      <c r="A473" s="332"/>
      <c r="B473" s="333"/>
      <c r="C473" s="33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</row>
    <row r="474" spans="1:26" ht="11.25" customHeight="1" x14ac:dyDescent="0.25">
      <c r="A474" s="332"/>
      <c r="B474" s="333"/>
      <c r="C474" s="33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</row>
    <row r="475" spans="1:26" ht="11.25" customHeight="1" x14ac:dyDescent="0.25">
      <c r="A475" s="332"/>
      <c r="B475" s="333"/>
      <c r="C475" s="33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</row>
    <row r="476" spans="1:26" ht="11.25" customHeight="1" x14ac:dyDescent="0.25">
      <c r="A476" s="332"/>
      <c r="B476" s="333"/>
      <c r="C476" s="33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</row>
    <row r="477" spans="1:26" ht="11.25" customHeight="1" x14ac:dyDescent="0.25">
      <c r="A477" s="332"/>
      <c r="B477" s="333"/>
      <c r="C477" s="33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</row>
    <row r="478" spans="1:26" ht="11.25" customHeight="1" x14ac:dyDescent="0.25">
      <c r="A478" s="332"/>
      <c r="B478" s="333"/>
      <c r="C478" s="33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</row>
    <row r="479" spans="1:26" ht="11.25" customHeight="1" x14ac:dyDescent="0.25">
      <c r="A479" s="332"/>
      <c r="B479" s="333"/>
      <c r="C479" s="33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</row>
    <row r="480" spans="1:26" ht="11.25" customHeight="1" x14ac:dyDescent="0.25">
      <c r="A480" s="332"/>
      <c r="B480" s="333"/>
      <c r="C480" s="33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</row>
    <row r="481" spans="1:26" ht="11.25" customHeight="1" x14ac:dyDescent="0.25">
      <c r="A481" s="332"/>
      <c r="B481" s="333"/>
      <c r="C481" s="33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</row>
    <row r="482" spans="1:26" ht="11.25" customHeight="1" x14ac:dyDescent="0.25">
      <c r="A482" s="332"/>
      <c r="B482" s="333"/>
      <c r="C482" s="33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</row>
    <row r="483" spans="1:26" ht="11.25" customHeight="1" x14ac:dyDescent="0.25">
      <c r="A483" s="332"/>
      <c r="B483" s="333"/>
      <c r="C483" s="33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</row>
    <row r="484" spans="1:26" ht="11.25" customHeight="1" x14ac:dyDescent="0.25">
      <c r="A484" s="332"/>
      <c r="B484" s="333"/>
      <c r="C484" s="33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</row>
    <row r="485" spans="1:26" ht="11.25" customHeight="1" x14ac:dyDescent="0.25">
      <c r="A485" s="332"/>
      <c r="B485" s="333"/>
      <c r="C485" s="33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</row>
    <row r="486" spans="1:26" ht="11.25" customHeight="1" x14ac:dyDescent="0.25">
      <c r="A486" s="332"/>
      <c r="B486" s="333"/>
      <c r="C486" s="33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</row>
    <row r="487" spans="1:26" ht="11.25" customHeight="1" x14ac:dyDescent="0.25">
      <c r="A487" s="332"/>
      <c r="B487" s="333"/>
      <c r="C487" s="33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</row>
    <row r="488" spans="1:26" ht="11.25" customHeight="1" x14ac:dyDescent="0.25">
      <c r="A488" s="332"/>
      <c r="B488" s="333"/>
      <c r="C488" s="33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</row>
    <row r="489" spans="1:26" ht="11.25" customHeight="1" x14ac:dyDescent="0.25">
      <c r="A489" s="332"/>
      <c r="B489" s="333"/>
      <c r="C489" s="33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</row>
    <row r="490" spans="1:26" ht="11.25" customHeight="1" x14ac:dyDescent="0.25">
      <c r="A490" s="332"/>
      <c r="B490" s="333"/>
      <c r="C490" s="33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</row>
    <row r="491" spans="1:26" ht="11.25" customHeight="1" x14ac:dyDescent="0.25">
      <c r="A491" s="332"/>
      <c r="B491" s="333"/>
      <c r="C491" s="33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</row>
    <row r="492" spans="1:26" ht="11.25" customHeight="1" x14ac:dyDescent="0.25">
      <c r="A492" s="332"/>
      <c r="B492" s="333"/>
      <c r="C492" s="33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</row>
    <row r="493" spans="1:26" ht="11.25" customHeight="1" x14ac:dyDescent="0.25">
      <c r="A493" s="332"/>
      <c r="B493" s="333"/>
      <c r="C493" s="33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</row>
    <row r="494" spans="1:26" ht="11.25" customHeight="1" x14ac:dyDescent="0.25">
      <c r="A494" s="332"/>
      <c r="B494" s="333"/>
      <c r="C494" s="33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</row>
    <row r="495" spans="1:26" ht="11.25" customHeight="1" x14ac:dyDescent="0.25">
      <c r="A495" s="332"/>
      <c r="B495" s="333"/>
      <c r="C495" s="33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</row>
    <row r="496" spans="1:26" ht="11.25" customHeight="1" x14ac:dyDescent="0.25">
      <c r="A496" s="332"/>
      <c r="B496" s="333"/>
      <c r="C496" s="33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</row>
    <row r="497" spans="1:26" ht="11.25" customHeight="1" x14ac:dyDescent="0.25">
      <c r="A497" s="332"/>
      <c r="B497" s="333"/>
      <c r="C497" s="33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</row>
    <row r="498" spans="1:26" ht="11.25" customHeight="1" x14ac:dyDescent="0.25">
      <c r="A498" s="332"/>
      <c r="B498" s="333"/>
      <c r="C498" s="33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</row>
    <row r="499" spans="1:26" ht="11.25" customHeight="1" x14ac:dyDescent="0.25">
      <c r="A499" s="332"/>
      <c r="B499" s="333"/>
      <c r="C499" s="33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</row>
    <row r="500" spans="1:26" ht="11.25" customHeight="1" x14ac:dyDescent="0.25">
      <c r="A500" s="332"/>
      <c r="B500" s="333"/>
      <c r="C500" s="33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</row>
    <row r="501" spans="1:26" ht="11.25" customHeight="1" x14ac:dyDescent="0.25">
      <c r="A501" s="332"/>
      <c r="B501" s="333"/>
      <c r="C501" s="33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</row>
    <row r="502" spans="1:26" ht="11.25" customHeight="1" x14ac:dyDescent="0.25">
      <c r="A502" s="332"/>
      <c r="B502" s="333"/>
      <c r="C502" s="33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</row>
    <row r="503" spans="1:26" ht="11.25" customHeight="1" x14ac:dyDescent="0.25">
      <c r="A503" s="332"/>
      <c r="B503" s="333"/>
      <c r="C503" s="33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</row>
    <row r="504" spans="1:26" ht="11.25" customHeight="1" x14ac:dyDescent="0.25">
      <c r="A504" s="332"/>
      <c r="B504" s="333"/>
      <c r="C504" s="33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</row>
    <row r="505" spans="1:26" ht="11.25" customHeight="1" x14ac:dyDescent="0.25">
      <c r="A505" s="332"/>
      <c r="B505" s="333"/>
      <c r="C505" s="33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</row>
    <row r="506" spans="1:26" ht="11.25" customHeight="1" x14ac:dyDescent="0.25">
      <c r="A506" s="332"/>
      <c r="B506" s="333"/>
      <c r="C506" s="33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</row>
    <row r="507" spans="1:26" ht="11.25" customHeight="1" x14ac:dyDescent="0.25">
      <c r="A507" s="332"/>
      <c r="B507" s="333"/>
      <c r="C507" s="33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</row>
    <row r="508" spans="1:26" ht="11.25" customHeight="1" x14ac:dyDescent="0.25">
      <c r="A508" s="332"/>
      <c r="B508" s="333"/>
      <c r="C508" s="33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</row>
    <row r="509" spans="1:26" ht="11.25" customHeight="1" x14ac:dyDescent="0.25">
      <c r="A509" s="332"/>
      <c r="B509" s="333"/>
      <c r="C509" s="33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</row>
    <row r="510" spans="1:26" ht="11.25" customHeight="1" x14ac:dyDescent="0.25">
      <c r="A510" s="332"/>
      <c r="B510" s="333"/>
      <c r="C510" s="33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</row>
    <row r="511" spans="1:26" ht="11.25" customHeight="1" x14ac:dyDescent="0.25">
      <c r="A511" s="332"/>
      <c r="B511" s="333"/>
      <c r="C511" s="33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</row>
    <row r="512" spans="1:26" ht="11.25" customHeight="1" x14ac:dyDescent="0.25">
      <c r="A512" s="332"/>
      <c r="B512" s="333"/>
      <c r="C512" s="33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</row>
    <row r="513" spans="1:26" ht="11.25" customHeight="1" x14ac:dyDescent="0.25">
      <c r="A513" s="332"/>
      <c r="B513" s="333"/>
      <c r="C513" s="33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</row>
    <row r="514" spans="1:26" ht="11.25" customHeight="1" x14ac:dyDescent="0.25">
      <c r="A514" s="332"/>
      <c r="B514" s="333"/>
      <c r="C514" s="33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</row>
    <row r="515" spans="1:26" ht="11.25" customHeight="1" x14ac:dyDescent="0.25">
      <c r="A515" s="332"/>
      <c r="B515" s="333"/>
      <c r="C515" s="33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</row>
    <row r="516" spans="1:26" ht="11.25" customHeight="1" x14ac:dyDescent="0.25">
      <c r="A516" s="332"/>
      <c r="B516" s="333"/>
      <c r="C516" s="33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</row>
    <row r="517" spans="1:26" ht="11.25" customHeight="1" x14ac:dyDescent="0.25">
      <c r="A517" s="332"/>
      <c r="B517" s="333"/>
      <c r="C517" s="33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</row>
    <row r="518" spans="1:26" ht="11.25" customHeight="1" x14ac:dyDescent="0.25">
      <c r="A518" s="332"/>
      <c r="B518" s="333"/>
      <c r="C518" s="33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</row>
    <row r="519" spans="1:26" ht="11.25" customHeight="1" x14ac:dyDescent="0.25">
      <c r="A519" s="332"/>
      <c r="B519" s="333"/>
      <c r="C519" s="33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</row>
    <row r="520" spans="1:26" ht="11.25" customHeight="1" x14ac:dyDescent="0.25">
      <c r="A520" s="332"/>
      <c r="B520" s="333"/>
      <c r="C520" s="33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</row>
    <row r="521" spans="1:26" ht="11.25" customHeight="1" x14ac:dyDescent="0.25">
      <c r="A521" s="332"/>
      <c r="B521" s="333"/>
      <c r="C521" s="33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</row>
    <row r="522" spans="1:26" ht="11.25" customHeight="1" x14ac:dyDescent="0.25">
      <c r="A522" s="332"/>
      <c r="B522" s="333"/>
      <c r="C522" s="33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</row>
    <row r="523" spans="1:26" ht="11.25" customHeight="1" x14ac:dyDescent="0.25">
      <c r="A523" s="332"/>
      <c r="B523" s="333"/>
      <c r="C523" s="33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</row>
    <row r="524" spans="1:26" ht="11.25" customHeight="1" x14ac:dyDescent="0.25">
      <c r="A524" s="332"/>
      <c r="B524" s="333"/>
      <c r="C524" s="33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</row>
    <row r="525" spans="1:26" ht="11.25" customHeight="1" x14ac:dyDescent="0.25">
      <c r="A525" s="332"/>
      <c r="B525" s="333"/>
      <c r="C525" s="33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</row>
    <row r="526" spans="1:26" ht="11.25" customHeight="1" x14ac:dyDescent="0.25">
      <c r="A526" s="332"/>
      <c r="B526" s="333"/>
      <c r="C526" s="33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</row>
    <row r="527" spans="1:26" ht="11.25" customHeight="1" x14ac:dyDescent="0.25">
      <c r="A527" s="332"/>
      <c r="B527" s="333"/>
      <c r="C527" s="33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</row>
    <row r="528" spans="1:26" ht="11.25" customHeight="1" x14ac:dyDescent="0.25">
      <c r="A528" s="332"/>
      <c r="B528" s="333"/>
      <c r="C528" s="33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</row>
    <row r="529" spans="1:26" ht="11.25" customHeight="1" x14ac:dyDescent="0.25">
      <c r="A529" s="332"/>
      <c r="B529" s="333"/>
      <c r="C529" s="33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</row>
    <row r="530" spans="1:26" ht="11.25" customHeight="1" x14ac:dyDescent="0.25">
      <c r="A530" s="332"/>
      <c r="B530" s="333"/>
      <c r="C530" s="33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</row>
    <row r="531" spans="1:26" ht="11.25" customHeight="1" x14ac:dyDescent="0.25">
      <c r="A531" s="332"/>
      <c r="B531" s="333"/>
      <c r="C531" s="33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</row>
    <row r="532" spans="1:26" ht="11.25" customHeight="1" x14ac:dyDescent="0.25">
      <c r="A532" s="332"/>
      <c r="B532" s="333"/>
      <c r="C532" s="33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</row>
    <row r="533" spans="1:26" ht="11.25" customHeight="1" x14ac:dyDescent="0.25">
      <c r="A533" s="332"/>
      <c r="B533" s="333"/>
      <c r="C533" s="33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</row>
    <row r="534" spans="1:26" ht="11.25" customHeight="1" x14ac:dyDescent="0.25">
      <c r="A534" s="332"/>
      <c r="B534" s="333"/>
      <c r="C534" s="33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</row>
    <row r="535" spans="1:26" ht="11.25" customHeight="1" x14ac:dyDescent="0.25">
      <c r="A535" s="332"/>
      <c r="B535" s="333"/>
      <c r="C535" s="33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</row>
    <row r="536" spans="1:26" ht="11.25" customHeight="1" x14ac:dyDescent="0.25">
      <c r="A536" s="332"/>
      <c r="B536" s="333"/>
      <c r="C536" s="33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</row>
    <row r="537" spans="1:26" ht="11.25" customHeight="1" x14ac:dyDescent="0.25">
      <c r="A537" s="332"/>
      <c r="B537" s="333"/>
      <c r="C537" s="33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</row>
    <row r="538" spans="1:26" ht="11.25" customHeight="1" x14ac:dyDescent="0.25">
      <c r="A538" s="332"/>
      <c r="B538" s="333"/>
      <c r="C538" s="33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</row>
    <row r="539" spans="1:26" ht="11.25" customHeight="1" x14ac:dyDescent="0.25">
      <c r="A539" s="332"/>
      <c r="B539" s="333"/>
      <c r="C539" s="33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</row>
    <row r="540" spans="1:26" ht="11.25" customHeight="1" x14ac:dyDescent="0.25">
      <c r="A540" s="332"/>
      <c r="B540" s="333"/>
      <c r="C540" s="33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</row>
    <row r="541" spans="1:26" ht="11.25" customHeight="1" x14ac:dyDescent="0.25">
      <c r="A541" s="332"/>
      <c r="B541" s="333"/>
      <c r="C541" s="33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</row>
    <row r="542" spans="1:26" ht="11.25" customHeight="1" x14ac:dyDescent="0.25">
      <c r="A542" s="332"/>
      <c r="B542" s="333"/>
      <c r="C542" s="33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</row>
    <row r="543" spans="1:26" ht="11.25" customHeight="1" x14ac:dyDescent="0.25">
      <c r="A543" s="332"/>
      <c r="B543" s="333"/>
      <c r="C543" s="33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</row>
    <row r="544" spans="1:26" ht="11.25" customHeight="1" x14ac:dyDescent="0.25">
      <c r="A544" s="332"/>
      <c r="B544" s="333"/>
      <c r="C544" s="33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</row>
    <row r="545" spans="1:26" ht="11.25" customHeight="1" x14ac:dyDescent="0.25">
      <c r="A545" s="332"/>
      <c r="B545" s="333"/>
      <c r="C545" s="33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</row>
    <row r="546" spans="1:26" ht="11.25" customHeight="1" x14ac:dyDescent="0.25">
      <c r="A546" s="332"/>
      <c r="B546" s="333"/>
      <c r="C546" s="33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</row>
    <row r="547" spans="1:26" ht="11.25" customHeight="1" x14ac:dyDescent="0.25">
      <c r="A547" s="332"/>
      <c r="B547" s="333"/>
      <c r="C547" s="33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</row>
    <row r="548" spans="1:26" ht="11.25" customHeight="1" x14ac:dyDescent="0.25">
      <c r="A548" s="332"/>
      <c r="B548" s="333"/>
      <c r="C548" s="33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</row>
    <row r="549" spans="1:26" ht="11.25" customHeight="1" x14ac:dyDescent="0.25">
      <c r="A549" s="332"/>
      <c r="B549" s="333"/>
      <c r="C549" s="33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</row>
    <row r="550" spans="1:26" ht="11.25" customHeight="1" x14ac:dyDescent="0.25">
      <c r="A550" s="332"/>
      <c r="B550" s="333"/>
      <c r="C550" s="33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</row>
    <row r="551" spans="1:26" ht="11.25" customHeight="1" x14ac:dyDescent="0.25">
      <c r="A551" s="332"/>
      <c r="B551" s="333"/>
      <c r="C551" s="33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</row>
    <row r="552" spans="1:26" ht="11.25" customHeight="1" x14ac:dyDescent="0.25">
      <c r="A552" s="332"/>
      <c r="B552" s="333"/>
      <c r="C552" s="33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</row>
    <row r="553" spans="1:26" ht="11.25" customHeight="1" x14ac:dyDescent="0.25">
      <c r="A553" s="332"/>
      <c r="B553" s="333"/>
      <c r="C553" s="33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</row>
    <row r="554" spans="1:26" ht="11.25" customHeight="1" x14ac:dyDescent="0.25">
      <c r="A554" s="332"/>
      <c r="B554" s="333"/>
      <c r="C554" s="33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</row>
    <row r="555" spans="1:26" ht="11.25" customHeight="1" x14ac:dyDescent="0.25">
      <c r="A555" s="332"/>
      <c r="B555" s="333"/>
      <c r="C555" s="33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</row>
    <row r="556" spans="1:26" ht="11.25" customHeight="1" x14ac:dyDescent="0.25">
      <c r="A556" s="332"/>
      <c r="B556" s="333"/>
      <c r="C556" s="33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</row>
    <row r="557" spans="1:26" ht="11.25" customHeight="1" x14ac:dyDescent="0.25">
      <c r="A557" s="332"/>
      <c r="B557" s="333"/>
      <c r="C557" s="33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</row>
    <row r="558" spans="1:26" ht="11.25" customHeight="1" x14ac:dyDescent="0.25">
      <c r="A558" s="332"/>
      <c r="B558" s="333"/>
      <c r="C558" s="33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</row>
    <row r="559" spans="1:26" ht="11.25" customHeight="1" x14ac:dyDescent="0.25">
      <c r="A559" s="332"/>
      <c r="B559" s="333"/>
      <c r="C559" s="33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</row>
    <row r="560" spans="1:26" ht="11.25" customHeight="1" x14ac:dyDescent="0.25">
      <c r="A560" s="332"/>
      <c r="B560" s="333"/>
      <c r="C560" s="33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</row>
    <row r="561" spans="1:26" ht="11.25" customHeight="1" x14ac:dyDescent="0.25">
      <c r="A561" s="332"/>
      <c r="B561" s="333"/>
      <c r="C561" s="33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</row>
    <row r="562" spans="1:26" ht="11.25" customHeight="1" x14ac:dyDescent="0.25">
      <c r="A562" s="332"/>
      <c r="B562" s="333"/>
      <c r="C562" s="33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</row>
    <row r="563" spans="1:26" ht="11.25" customHeight="1" x14ac:dyDescent="0.25">
      <c r="A563" s="332"/>
      <c r="B563" s="333"/>
      <c r="C563" s="33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</row>
    <row r="564" spans="1:26" ht="11.25" customHeight="1" x14ac:dyDescent="0.25">
      <c r="A564" s="332"/>
      <c r="B564" s="333"/>
      <c r="C564" s="33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</row>
    <row r="565" spans="1:26" ht="11.25" customHeight="1" x14ac:dyDescent="0.25">
      <c r="A565" s="332"/>
      <c r="B565" s="333"/>
      <c r="C565" s="33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</row>
    <row r="566" spans="1:26" ht="11.25" customHeight="1" x14ac:dyDescent="0.25">
      <c r="A566" s="332"/>
      <c r="B566" s="333"/>
      <c r="C566" s="33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</row>
    <row r="567" spans="1:26" ht="11.25" customHeight="1" x14ac:dyDescent="0.25">
      <c r="A567" s="332"/>
      <c r="B567" s="333"/>
      <c r="C567" s="33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</row>
    <row r="568" spans="1:26" ht="11.25" customHeight="1" x14ac:dyDescent="0.25">
      <c r="A568" s="332"/>
      <c r="B568" s="333"/>
      <c r="C568" s="33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</row>
    <row r="569" spans="1:26" ht="11.25" customHeight="1" x14ac:dyDescent="0.25">
      <c r="A569" s="332"/>
      <c r="B569" s="333"/>
      <c r="C569" s="33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</row>
    <row r="570" spans="1:26" ht="11.25" customHeight="1" x14ac:dyDescent="0.25">
      <c r="A570" s="332"/>
      <c r="B570" s="333"/>
      <c r="C570" s="33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</row>
    <row r="571" spans="1:26" ht="11.25" customHeight="1" x14ac:dyDescent="0.25">
      <c r="A571" s="332"/>
      <c r="B571" s="333"/>
      <c r="C571" s="33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</row>
    <row r="572" spans="1:26" ht="11.25" customHeight="1" x14ac:dyDescent="0.25">
      <c r="A572" s="332"/>
      <c r="B572" s="333"/>
      <c r="C572" s="33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</row>
    <row r="573" spans="1:26" ht="11.25" customHeight="1" x14ac:dyDescent="0.25">
      <c r="A573" s="332"/>
      <c r="B573" s="333"/>
      <c r="C573" s="33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</row>
    <row r="574" spans="1:26" ht="11.25" customHeight="1" x14ac:dyDescent="0.25">
      <c r="A574" s="332"/>
      <c r="B574" s="333"/>
      <c r="C574" s="33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</row>
    <row r="575" spans="1:26" ht="11.25" customHeight="1" x14ac:dyDescent="0.25">
      <c r="A575" s="332"/>
      <c r="B575" s="333"/>
      <c r="C575" s="33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</row>
    <row r="576" spans="1:26" ht="11.25" customHeight="1" x14ac:dyDescent="0.25">
      <c r="A576" s="332"/>
      <c r="B576" s="333"/>
      <c r="C576" s="33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</row>
    <row r="577" spans="1:26" ht="11.25" customHeight="1" x14ac:dyDescent="0.25">
      <c r="A577" s="332"/>
      <c r="B577" s="333"/>
      <c r="C577" s="33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</row>
    <row r="578" spans="1:26" ht="11.25" customHeight="1" x14ac:dyDescent="0.25">
      <c r="A578" s="332"/>
      <c r="B578" s="333"/>
      <c r="C578" s="33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</row>
    <row r="579" spans="1:26" ht="11.25" customHeight="1" x14ac:dyDescent="0.25">
      <c r="A579" s="332"/>
      <c r="B579" s="333"/>
      <c r="C579" s="33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</row>
    <row r="580" spans="1:26" ht="11.25" customHeight="1" x14ac:dyDescent="0.25">
      <c r="A580" s="332"/>
      <c r="B580" s="333"/>
      <c r="C580" s="33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</row>
    <row r="581" spans="1:26" ht="11.25" customHeight="1" x14ac:dyDescent="0.25">
      <c r="A581" s="332"/>
      <c r="B581" s="333"/>
      <c r="C581" s="33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</row>
    <row r="582" spans="1:26" ht="11.25" customHeight="1" x14ac:dyDescent="0.25">
      <c r="A582" s="332"/>
      <c r="B582" s="333"/>
      <c r="C582" s="33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</row>
    <row r="583" spans="1:26" ht="11.25" customHeight="1" x14ac:dyDescent="0.25">
      <c r="A583" s="332"/>
      <c r="B583" s="333"/>
      <c r="C583" s="33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</row>
    <row r="584" spans="1:26" ht="11.25" customHeight="1" x14ac:dyDescent="0.25">
      <c r="A584" s="332"/>
      <c r="B584" s="333"/>
      <c r="C584" s="33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</row>
    <row r="585" spans="1:26" ht="11.25" customHeight="1" x14ac:dyDescent="0.25">
      <c r="A585" s="332"/>
      <c r="B585" s="333"/>
      <c r="C585" s="33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</row>
    <row r="586" spans="1:26" ht="11.25" customHeight="1" x14ac:dyDescent="0.25">
      <c r="A586" s="332"/>
      <c r="B586" s="333"/>
      <c r="C586" s="33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</row>
    <row r="587" spans="1:26" ht="11.25" customHeight="1" x14ac:dyDescent="0.25">
      <c r="A587" s="332"/>
      <c r="B587" s="333"/>
      <c r="C587" s="33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</row>
    <row r="588" spans="1:26" ht="11.25" customHeight="1" x14ac:dyDescent="0.25">
      <c r="A588" s="332"/>
      <c r="B588" s="333"/>
      <c r="C588" s="33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</row>
    <row r="589" spans="1:26" ht="11.25" customHeight="1" x14ac:dyDescent="0.25">
      <c r="A589" s="332"/>
      <c r="B589" s="333"/>
      <c r="C589" s="33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</row>
    <row r="590" spans="1:26" ht="11.25" customHeight="1" x14ac:dyDescent="0.25">
      <c r="A590" s="332"/>
      <c r="B590" s="333"/>
      <c r="C590" s="33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</row>
    <row r="591" spans="1:26" ht="11.25" customHeight="1" x14ac:dyDescent="0.25">
      <c r="A591" s="332"/>
      <c r="B591" s="333"/>
      <c r="C591" s="33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</row>
    <row r="592" spans="1:26" ht="11.25" customHeight="1" x14ac:dyDescent="0.25">
      <c r="A592" s="332"/>
      <c r="B592" s="333"/>
      <c r="C592" s="33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</row>
    <row r="593" spans="1:26" ht="11.25" customHeight="1" x14ac:dyDescent="0.25">
      <c r="A593" s="332"/>
      <c r="B593" s="333"/>
      <c r="C593" s="33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</row>
    <row r="594" spans="1:26" ht="11.25" customHeight="1" x14ac:dyDescent="0.25">
      <c r="A594" s="332"/>
      <c r="B594" s="333"/>
      <c r="C594" s="33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</row>
    <row r="595" spans="1:26" ht="11.25" customHeight="1" x14ac:dyDescent="0.25">
      <c r="A595" s="332"/>
      <c r="B595" s="333"/>
      <c r="C595" s="33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</row>
    <row r="596" spans="1:26" ht="11.25" customHeight="1" x14ac:dyDescent="0.25">
      <c r="A596" s="332"/>
      <c r="B596" s="333"/>
      <c r="C596" s="33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</row>
    <row r="597" spans="1:26" ht="11.25" customHeight="1" x14ac:dyDescent="0.25">
      <c r="A597" s="332"/>
      <c r="B597" s="333"/>
      <c r="C597" s="33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</row>
    <row r="598" spans="1:26" ht="11.25" customHeight="1" x14ac:dyDescent="0.25">
      <c r="A598" s="332"/>
      <c r="B598" s="333"/>
      <c r="C598" s="33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</row>
    <row r="599" spans="1:26" ht="11.25" customHeight="1" x14ac:dyDescent="0.25">
      <c r="A599" s="332"/>
      <c r="B599" s="333"/>
      <c r="C599" s="33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</row>
    <row r="600" spans="1:26" ht="11.25" customHeight="1" x14ac:dyDescent="0.25">
      <c r="A600" s="332"/>
      <c r="B600" s="333"/>
      <c r="C600" s="33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</row>
    <row r="601" spans="1:26" ht="11.25" customHeight="1" x14ac:dyDescent="0.25">
      <c r="A601" s="332"/>
      <c r="B601" s="333"/>
      <c r="C601" s="33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</row>
    <row r="602" spans="1:26" ht="11.25" customHeight="1" x14ac:dyDescent="0.25">
      <c r="A602" s="332"/>
      <c r="B602" s="333"/>
      <c r="C602" s="33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</row>
    <row r="603" spans="1:26" ht="11.25" customHeight="1" x14ac:dyDescent="0.25">
      <c r="A603" s="332"/>
      <c r="B603" s="333"/>
      <c r="C603" s="33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</row>
    <row r="604" spans="1:26" ht="11.25" customHeight="1" x14ac:dyDescent="0.25">
      <c r="A604" s="332"/>
      <c r="B604" s="333"/>
      <c r="C604" s="33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</row>
    <row r="605" spans="1:26" ht="11.25" customHeight="1" x14ac:dyDescent="0.25">
      <c r="A605" s="332"/>
      <c r="B605" s="333"/>
      <c r="C605" s="33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</row>
    <row r="606" spans="1:26" ht="11.25" customHeight="1" x14ac:dyDescent="0.25">
      <c r="A606" s="332"/>
      <c r="B606" s="333"/>
      <c r="C606" s="33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</row>
    <row r="607" spans="1:26" ht="11.25" customHeight="1" x14ac:dyDescent="0.25">
      <c r="A607" s="332"/>
      <c r="B607" s="333"/>
      <c r="C607" s="33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</row>
    <row r="608" spans="1:26" ht="11.25" customHeight="1" x14ac:dyDescent="0.25">
      <c r="A608" s="332"/>
      <c r="B608" s="333"/>
      <c r="C608" s="33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</row>
    <row r="609" spans="1:26" ht="11.25" customHeight="1" x14ac:dyDescent="0.25">
      <c r="A609" s="332"/>
      <c r="B609" s="333"/>
      <c r="C609" s="33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</row>
    <row r="610" spans="1:26" ht="11.25" customHeight="1" x14ac:dyDescent="0.25">
      <c r="A610" s="332"/>
      <c r="B610" s="333"/>
      <c r="C610" s="33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</row>
    <row r="611" spans="1:26" ht="11.25" customHeight="1" x14ac:dyDescent="0.25">
      <c r="A611" s="332"/>
      <c r="B611" s="333"/>
      <c r="C611" s="33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</row>
    <row r="612" spans="1:26" ht="11.25" customHeight="1" x14ac:dyDescent="0.25">
      <c r="A612" s="332"/>
      <c r="B612" s="333"/>
      <c r="C612" s="33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</row>
    <row r="613" spans="1:26" ht="11.25" customHeight="1" x14ac:dyDescent="0.25">
      <c r="A613" s="332"/>
      <c r="B613" s="333"/>
      <c r="C613" s="33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</row>
    <row r="614" spans="1:26" ht="11.25" customHeight="1" x14ac:dyDescent="0.25">
      <c r="A614" s="332"/>
      <c r="B614" s="333"/>
      <c r="C614" s="33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</row>
    <row r="615" spans="1:26" ht="11.25" customHeight="1" x14ac:dyDescent="0.25">
      <c r="A615" s="332"/>
      <c r="B615" s="333"/>
      <c r="C615" s="33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</row>
    <row r="616" spans="1:26" ht="11.25" customHeight="1" x14ac:dyDescent="0.25">
      <c r="A616" s="332"/>
      <c r="B616" s="333"/>
      <c r="C616" s="33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</row>
    <row r="617" spans="1:26" ht="11.25" customHeight="1" x14ac:dyDescent="0.25">
      <c r="A617" s="332"/>
      <c r="B617" s="333"/>
      <c r="C617" s="33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</row>
    <row r="618" spans="1:26" ht="11.25" customHeight="1" x14ac:dyDescent="0.25">
      <c r="A618" s="332"/>
      <c r="B618" s="333"/>
      <c r="C618" s="33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</row>
    <row r="619" spans="1:26" ht="11.25" customHeight="1" x14ac:dyDescent="0.25">
      <c r="A619" s="332"/>
      <c r="B619" s="333"/>
      <c r="C619" s="33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</row>
    <row r="620" spans="1:26" ht="11.25" customHeight="1" x14ac:dyDescent="0.25">
      <c r="A620" s="332"/>
      <c r="B620" s="333"/>
      <c r="C620" s="33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</row>
    <row r="621" spans="1:26" ht="11.25" customHeight="1" x14ac:dyDescent="0.25">
      <c r="A621" s="332"/>
      <c r="B621" s="333"/>
      <c r="C621" s="33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</row>
    <row r="622" spans="1:26" ht="11.25" customHeight="1" x14ac:dyDescent="0.25">
      <c r="A622" s="332"/>
      <c r="B622" s="333"/>
      <c r="C622" s="33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</row>
    <row r="623" spans="1:26" ht="11.25" customHeight="1" x14ac:dyDescent="0.25">
      <c r="A623" s="332"/>
      <c r="B623" s="333"/>
      <c r="C623" s="33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</row>
    <row r="624" spans="1:26" ht="11.25" customHeight="1" x14ac:dyDescent="0.25">
      <c r="A624" s="332"/>
      <c r="B624" s="333"/>
      <c r="C624" s="33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</row>
    <row r="625" spans="1:26" ht="11.25" customHeight="1" x14ac:dyDescent="0.25">
      <c r="A625" s="332"/>
      <c r="B625" s="333"/>
      <c r="C625" s="33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</row>
    <row r="626" spans="1:26" ht="11.25" customHeight="1" x14ac:dyDescent="0.25">
      <c r="A626" s="332"/>
      <c r="B626" s="333"/>
      <c r="C626" s="33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</row>
    <row r="627" spans="1:26" ht="11.25" customHeight="1" x14ac:dyDescent="0.25">
      <c r="A627" s="332"/>
      <c r="B627" s="333"/>
      <c r="C627" s="33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</row>
    <row r="628" spans="1:26" ht="11.25" customHeight="1" x14ac:dyDescent="0.25">
      <c r="A628" s="332"/>
      <c r="B628" s="333"/>
      <c r="C628" s="33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</row>
    <row r="629" spans="1:26" ht="11.25" customHeight="1" x14ac:dyDescent="0.25">
      <c r="A629" s="332"/>
      <c r="B629" s="333"/>
      <c r="C629" s="33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</row>
    <row r="630" spans="1:26" ht="11.25" customHeight="1" x14ac:dyDescent="0.25">
      <c r="A630" s="332"/>
      <c r="B630" s="333"/>
      <c r="C630" s="33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</row>
    <row r="631" spans="1:26" ht="11.25" customHeight="1" x14ac:dyDescent="0.25">
      <c r="A631" s="332"/>
      <c r="B631" s="333"/>
      <c r="C631" s="33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</row>
    <row r="632" spans="1:26" ht="11.25" customHeight="1" x14ac:dyDescent="0.25">
      <c r="A632" s="332"/>
      <c r="B632" s="333"/>
      <c r="C632" s="33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</row>
    <row r="633" spans="1:26" ht="11.25" customHeight="1" x14ac:dyDescent="0.25">
      <c r="A633" s="332"/>
      <c r="B633" s="333"/>
      <c r="C633" s="33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</row>
    <row r="634" spans="1:26" ht="11.25" customHeight="1" x14ac:dyDescent="0.25">
      <c r="A634" s="332"/>
      <c r="B634" s="333"/>
      <c r="C634" s="33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</row>
    <row r="635" spans="1:26" ht="11.25" customHeight="1" x14ac:dyDescent="0.25">
      <c r="A635" s="332"/>
      <c r="B635" s="333"/>
      <c r="C635" s="33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</row>
    <row r="636" spans="1:26" ht="11.25" customHeight="1" x14ac:dyDescent="0.25">
      <c r="A636" s="332"/>
      <c r="B636" s="333"/>
      <c r="C636" s="33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</row>
    <row r="637" spans="1:26" ht="11.25" customHeight="1" x14ac:dyDescent="0.25">
      <c r="A637" s="332"/>
      <c r="B637" s="333"/>
      <c r="C637" s="33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</row>
    <row r="638" spans="1:26" ht="11.25" customHeight="1" x14ac:dyDescent="0.25">
      <c r="A638" s="332"/>
      <c r="B638" s="333"/>
      <c r="C638" s="33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</row>
    <row r="639" spans="1:26" ht="11.25" customHeight="1" x14ac:dyDescent="0.25">
      <c r="A639" s="332"/>
      <c r="B639" s="333"/>
      <c r="C639" s="33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</row>
    <row r="640" spans="1:26" ht="11.25" customHeight="1" x14ac:dyDescent="0.25">
      <c r="A640" s="332"/>
      <c r="B640" s="333"/>
      <c r="C640" s="33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</row>
    <row r="641" spans="1:26" ht="11.25" customHeight="1" x14ac:dyDescent="0.25">
      <c r="A641" s="332"/>
      <c r="B641" s="333"/>
      <c r="C641" s="33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</row>
    <row r="642" spans="1:26" ht="11.25" customHeight="1" x14ac:dyDescent="0.25">
      <c r="A642" s="332"/>
      <c r="B642" s="333"/>
      <c r="C642" s="33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</row>
    <row r="643" spans="1:26" ht="11.25" customHeight="1" x14ac:dyDescent="0.25">
      <c r="A643" s="332"/>
      <c r="B643" s="333"/>
      <c r="C643" s="33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</row>
    <row r="644" spans="1:26" ht="11.25" customHeight="1" x14ac:dyDescent="0.25">
      <c r="A644" s="332"/>
      <c r="B644" s="333"/>
      <c r="C644" s="33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</row>
    <row r="645" spans="1:26" ht="11.25" customHeight="1" x14ac:dyDescent="0.25">
      <c r="A645" s="332"/>
      <c r="B645" s="333"/>
      <c r="C645" s="33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</row>
    <row r="646" spans="1:26" ht="11.25" customHeight="1" x14ac:dyDescent="0.25">
      <c r="A646" s="332"/>
      <c r="B646" s="333"/>
      <c r="C646" s="33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</row>
    <row r="647" spans="1:26" ht="11.25" customHeight="1" x14ac:dyDescent="0.25">
      <c r="A647" s="332"/>
      <c r="B647" s="333"/>
      <c r="C647" s="33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</row>
    <row r="648" spans="1:26" ht="11.25" customHeight="1" x14ac:dyDescent="0.25">
      <c r="A648" s="332"/>
      <c r="B648" s="333"/>
      <c r="C648" s="33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</row>
    <row r="649" spans="1:26" ht="11.25" customHeight="1" x14ac:dyDescent="0.25">
      <c r="A649" s="332"/>
      <c r="B649" s="333"/>
      <c r="C649" s="33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</row>
    <row r="650" spans="1:26" ht="11.25" customHeight="1" x14ac:dyDescent="0.25">
      <c r="A650" s="332"/>
      <c r="B650" s="333"/>
      <c r="C650" s="33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</row>
    <row r="651" spans="1:26" ht="11.25" customHeight="1" x14ac:dyDescent="0.25">
      <c r="A651" s="332"/>
      <c r="B651" s="333"/>
      <c r="C651" s="33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</row>
    <row r="652" spans="1:26" ht="11.25" customHeight="1" x14ac:dyDescent="0.25">
      <c r="A652" s="332"/>
      <c r="B652" s="333"/>
      <c r="C652" s="33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</row>
    <row r="653" spans="1:26" ht="11.25" customHeight="1" x14ac:dyDescent="0.25">
      <c r="A653" s="332"/>
      <c r="B653" s="333"/>
      <c r="C653" s="33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</row>
    <row r="654" spans="1:26" ht="11.25" customHeight="1" x14ac:dyDescent="0.25">
      <c r="A654" s="332"/>
      <c r="B654" s="333"/>
      <c r="C654" s="33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</row>
    <row r="655" spans="1:26" ht="11.25" customHeight="1" x14ac:dyDescent="0.25">
      <c r="A655" s="332"/>
      <c r="B655" s="333"/>
      <c r="C655" s="33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</row>
    <row r="656" spans="1:26" ht="11.25" customHeight="1" x14ac:dyDescent="0.25">
      <c r="A656" s="332"/>
      <c r="B656" s="333"/>
      <c r="C656" s="33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</row>
    <row r="657" spans="1:26" ht="11.25" customHeight="1" x14ac:dyDescent="0.25">
      <c r="A657" s="332"/>
      <c r="B657" s="333"/>
      <c r="C657" s="33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</row>
    <row r="658" spans="1:26" ht="11.25" customHeight="1" x14ac:dyDescent="0.25">
      <c r="A658" s="332"/>
      <c r="B658" s="333"/>
      <c r="C658" s="33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</row>
    <row r="659" spans="1:26" ht="11.25" customHeight="1" x14ac:dyDescent="0.25">
      <c r="A659" s="332"/>
      <c r="B659" s="333"/>
      <c r="C659" s="33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</row>
    <row r="660" spans="1:26" ht="11.25" customHeight="1" x14ac:dyDescent="0.25">
      <c r="A660" s="332"/>
      <c r="B660" s="333"/>
      <c r="C660" s="33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</row>
    <row r="661" spans="1:26" ht="11.25" customHeight="1" x14ac:dyDescent="0.25">
      <c r="A661" s="332"/>
      <c r="B661" s="333"/>
      <c r="C661" s="33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</row>
    <row r="662" spans="1:26" ht="11.25" customHeight="1" x14ac:dyDescent="0.25">
      <c r="A662" s="332"/>
      <c r="B662" s="333"/>
      <c r="C662" s="33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</row>
    <row r="663" spans="1:26" ht="11.25" customHeight="1" x14ac:dyDescent="0.25">
      <c r="A663" s="332"/>
      <c r="B663" s="333"/>
      <c r="C663" s="33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</row>
    <row r="664" spans="1:26" ht="11.25" customHeight="1" x14ac:dyDescent="0.25">
      <c r="A664" s="332"/>
      <c r="B664" s="333"/>
      <c r="C664" s="33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</row>
    <row r="665" spans="1:26" ht="11.25" customHeight="1" x14ac:dyDescent="0.25">
      <c r="A665" s="332"/>
      <c r="B665" s="333"/>
      <c r="C665" s="33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</row>
    <row r="666" spans="1:26" ht="11.25" customHeight="1" x14ac:dyDescent="0.25">
      <c r="A666" s="332"/>
      <c r="B666" s="333"/>
      <c r="C666" s="33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</row>
    <row r="667" spans="1:26" ht="11.25" customHeight="1" x14ac:dyDescent="0.25">
      <c r="A667" s="332"/>
      <c r="B667" s="333"/>
      <c r="C667" s="33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</row>
    <row r="668" spans="1:26" ht="11.25" customHeight="1" x14ac:dyDescent="0.25">
      <c r="A668" s="332"/>
      <c r="B668" s="333"/>
      <c r="C668" s="33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</row>
    <row r="669" spans="1:26" ht="11.25" customHeight="1" x14ac:dyDescent="0.25">
      <c r="A669" s="332"/>
      <c r="B669" s="333"/>
      <c r="C669" s="33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</row>
    <row r="670" spans="1:26" ht="11.25" customHeight="1" x14ac:dyDescent="0.25">
      <c r="A670" s="332"/>
      <c r="B670" s="333"/>
      <c r="C670" s="33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</row>
    <row r="671" spans="1:26" ht="11.25" customHeight="1" x14ac:dyDescent="0.25">
      <c r="A671" s="332"/>
      <c r="B671" s="333"/>
      <c r="C671" s="33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</row>
    <row r="672" spans="1:26" ht="11.25" customHeight="1" x14ac:dyDescent="0.25">
      <c r="A672" s="332"/>
      <c r="B672" s="333"/>
      <c r="C672" s="33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</row>
    <row r="673" spans="1:26" ht="11.25" customHeight="1" x14ac:dyDescent="0.25">
      <c r="A673" s="332"/>
      <c r="B673" s="333"/>
      <c r="C673" s="33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</row>
    <row r="674" spans="1:26" ht="11.25" customHeight="1" x14ac:dyDescent="0.25">
      <c r="A674" s="332"/>
      <c r="B674" s="333"/>
      <c r="C674" s="33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</row>
    <row r="675" spans="1:26" ht="11.25" customHeight="1" x14ac:dyDescent="0.25">
      <c r="A675" s="332"/>
      <c r="B675" s="333"/>
      <c r="C675" s="33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</row>
    <row r="676" spans="1:26" ht="11.25" customHeight="1" x14ac:dyDescent="0.25">
      <c r="A676" s="332"/>
      <c r="B676" s="333"/>
      <c r="C676" s="33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</row>
    <row r="677" spans="1:26" ht="11.25" customHeight="1" x14ac:dyDescent="0.25">
      <c r="A677" s="332"/>
      <c r="B677" s="333"/>
      <c r="C677" s="33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</row>
    <row r="678" spans="1:26" ht="11.25" customHeight="1" x14ac:dyDescent="0.25">
      <c r="A678" s="332"/>
      <c r="B678" s="333"/>
      <c r="C678" s="33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</row>
    <row r="679" spans="1:26" ht="11.25" customHeight="1" x14ac:dyDescent="0.25">
      <c r="A679" s="332"/>
      <c r="B679" s="333"/>
      <c r="C679" s="33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</row>
    <row r="680" spans="1:26" ht="11.25" customHeight="1" x14ac:dyDescent="0.25">
      <c r="A680" s="332"/>
      <c r="B680" s="333"/>
      <c r="C680" s="33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</row>
    <row r="681" spans="1:26" ht="11.25" customHeight="1" x14ac:dyDescent="0.25">
      <c r="A681" s="332"/>
      <c r="B681" s="333"/>
      <c r="C681" s="33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</row>
    <row r="682" spans="1:26" ht="11.25" customHeight="1" x14ac:dyDescent="0.25">
      <c r="A682" s="332"/>
      <c r="B682" s="333"/>
      <c r="C682" s="33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</row>
    <row r="683" spans="1:26" ht="11.25" customHeight="1" x14ac:dyDescent="0.25">
      <c r="A683" s="332"/>
      <c r="B683" s="333"/>
      <c r="C683" s="33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</row>
    <row r="684" spans="1:26" ht="11.25" customHeight="1" x14ac:dyDescent="0.25">
      <c r="A684" s="332"/>
      <c r="B684" s="333"/>
      <c r="C684" s="33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</row>
    <row r="685" spans="1:26" ht="11.25" customHeight="1" x14ac:dyDescent="0.25">
      <c r="A685" s="332"/>
      <c r="B685" s="333"/>
      <c r="C685" s="33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</row>
    <row r="686" spans="1:26" ht="11.25" customHeight="1" x14ac:dyDescent="0.25">
      <c r="A686" s="332"/>
      <c r="B686" s="333"/>
      <c r="C686" s="33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</row>
    <row r="687" spans="1:26" ht="11.25" customHeight="1" x14ac:dyDescent="0.25">
      <c r="A687" s="332"/>
      <c r="B687" s="333"/>
      <c r="C687" s="33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</row>
    <row r="688" spans="1:26" ht="11.25" customHeight="1" x14ac:dyDescent="0.25">
      <c r="A688" s="332"/>
      <c r="B688" s="333"/>
      <c r="C688" s="33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</row>
    <row r="689" spans="1:26" ht="11.25" customHeight="1" x14ac:dyDescent="0.25">
      <c r="A689" s="332"/>
      <c r="B689" s="333"/>
      <c r="C689" s="33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</row>
    <row r="690" spans="1:26" ht="11.25" customHeight="1" x14ac:dyDescent="0.25">
      <c r="A690" s="332"/>
      <c r="B690" s="333"/>
      <c r="C690" s="33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</row>
    <row r="691" spans="1:26" ht="11.25" customHeight="1" x14ac:dyDescent="0.25">
      <c r="A691" s="332"/>
      <c r="B691" s="333"/>
      <c r="C691" s="33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</row>
    <row r="692" spans="1:26" ht="11.25" customHeight="1" x14ac:dyDescent="0.25">
      <c r="A692" s="332"/>
      <c r="B692" s="333"/>
      <c r="C692" s="33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</row>
    <row r="693" spans="1:26" ht="11.25" customHeight="1" x14ac:dyDescent="0.25">
      <c r="A693" s="332"/>
      <c r="B693" s="333"/>
      <c r="C693" s="33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</row>
    <row r="694" spans="1:26" ht="11.25" customHeight="1" x14ac:dyDescent="0.25">
      <c r="A694" s="332"/>
      <c r="B694" s="333"/>
      <c r="C694" s="33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</row>
    <row r="695" spans="1:26" ht="11.25" customHeight="1" x14ac:dyDescent="0.25">
      <c r="A695" s="332"/>
      <c r="B695" s="333"/>
      <c r="C695" s="33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</row>
    <row r="696" spans="1:26" ht="11.25" customHeight="1" x14ac:dyDescent="0.25">
      <c r="A696" s="332"/>
      <c r="B696" s="333"/>
      <c r="C696" s="33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</row>
    <row r="697" spans="1:26" ht="11.25" customHeight="1" x14ac:dyDescent="0.25">
      <c r="A697" s="332"/>
      <c r="B697" s="333"/>
      <c r="C697" s="33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</row>
    <row r="698" spans="1:26" ht="11.25" customHeight="1" x14ac:dyDescent="0.25">
      <c r="A698" s="332"/>
      <c r="B698" s="333"/>
      <c r="C698" s="33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</row>
    <row r="699" spans="1:26" ht="11.25" customHeight="1" x14ac:dyDescent="0.25">
      <c r="A699" s="332"/>
      <c r="B699" s="333"/>
      <c r="C699" s="33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</row>
    <row r="700" spans="1:26" ht="11.25" customHeight="1" x14ac:dyDescent="0.25">
      <c r="A700" s="332"/>
      <c r="B700" s="333"/>
      <c r="C700" s="33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</row>
    <row r="701" spans="1:26" ht="11.25" customHeight="1" x14ac:dyDescent="0.25">
      <c r="A701" s="332"/>
      <c r="B701" s="333"/>
      <c r="C701" s="33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</row>
    <row r="702" spans="1:26" ht="11.25" customHeight="1" x14ac:dyDescent="0.25">
      <c r="A702" s="332"/>
      <c r="B702" s="333"/>
      <c r="C702" s="33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</row>
    <row r="703" spans="1:26" ht="11.25" customHeight="1" x14ac:dyDescent="0.25">
      <c r="A703" s="332"/>
      <c r="B703" s="333"/>
      <c r="C703" s="33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</row>
    <row r="704" spans="1:26" ht="11.25" customHeight="1" x14ac:dyDescent="0.25">
      <c r="A704" s="332"/>
      <c r="B704" s="333"/>
      <c r="C704" s="33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</row>
    <row r="705" spans="1:26" ht="11.25" customHeight="1" x14ac:dyDescent="0.25">
      <c r="A705" s="332"/>
      <c r="B705" s="333"/>
      <c r="C705" s="33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</row>
    <row r="706" spans="1:26" ht="11.25" customHeight="1" x14ac:dyDescent="0.25">
      <c r="A706" s="332"/>
      <c r="B706" s="333"/>
      <c r="C706" s="33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</row>
    <row r="707" spans="1:26" ht="11.25" customHeight="1" x14ac:dyDescent="0.25">
      <c r="A707" s="332"/>
      <c r="B707" s="333"/>
      <c r="C707" s="33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</row>
    <row r="708" spans="1:26" ht="11.25" customHeight="1" x14ac:dyDescent="0.25">
      <c r="A708" s="332"/>
      <c r="B708" s="333"/>
      <c r="C708" s="33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</row>
    <row r="709" spans="1:26" ht="11.25" customHeight="1" x14ac:dyDescent="0.25">
      <c r="A709" s="332"/>
      <c r="B709" s="333"/>
      <c r="C709" s="33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</row>
    <row r="710" spans="1:26" ht="11.25" customHeight="1" x14ac:dyDescent="0.25">
      <c r="A710" s="332"/>
      <c r="B710" s="333"/>
      <c r="C710" s="33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</row>
    <row r="711" spans="1:26" ht="11.25" customHeight="1" x14ac:dyDescent="0.25">
      <c r="A711" s="332"/>
      <c r="B711" s="333"/>
      <c r="C711" s="33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</row>
    <row r="712" spans="1:26" ht="11.25" customHeight="1" x14ac:dyDescent="0.25">
      <c r="A712" s="332"/>
      <c r="B712" s="333"/>
      <c r="C712" s="33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</row>
    <row r="713" spans="1:26" ht="11.25" customHeight="1" x14ac:dyDescent="0.25">
      <c r="A713" s="332"/>
      <c r="B713" s="333"/>
      <c r="C713" s="33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</row>
    <row r="714" spans="1:26" ht="11.25" customHeight="1" x14ac:dyDescent="0.25">
      <c r="A714" s="332"/>
      <c r="B714" s="333"/>
      <c r="C714" s="33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</row>
    <row r="715" spans="1:26" ht="11.25" customHeight="1" x14ac:dyDescent="0.25">
      <c r="A715" s="332"/>
      <c r="B715" s="333"/>
      <c r="C715" s="33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</row>
    <row r="716" spans="1:26" ht="11.25" customHeight="1" x14ac:dyDescent="0.25">
      <c r="A716" s="332"/>
      <c r="B716" s="333"/>
      <c r="C716" s="33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</row>
    <row r="717" spans="1:26" ht="11.25" customHeight="1" x14ac:dyDescent="0.25">
      <c r="A717" s="332"/>
      <c r="B717" s="333"/>
      <c r="C717" s="33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</row>
    <row r="718" spans="1:26" ht="11.25" customHeight="1" x14ac:dyDescent="0.25">
      <c r="A718" s="332"/>
      <c r="B718" s="333"/>
      <c r="C718" s="33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</row>
    <row r="719" spans="1:26" ht="11.25" customHeight="1" x14ac:dyDescent="0.25">
      <c r="A719" s="332"/>
      <c r="B719" s="333"/>
      <c r="C719" s="33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</row>
    <row r="720" spans="1:26" ht="11.25" customHeight="1" x14ac:dyDescent="0.25">
      <c r="A720" s="332"/>
      <c r="B720" s="333"/>
      <c r="C720" s="33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</row>
    <row r="721" spans="1:26" ht="11.25" customHeight="1" x14ac:dyDescent="0.25">
      <c r="A721" s="332"/>
      <c r="B721" s="333"/>
      <c r="C721" s="33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</row>
    <row r="722" spans="1:26" ht="11.25" customHeight="1" x14ac:dyDescent="0.25">
      <c r="A722" s="332"/>
      <c r="B722" s="333"/>
      <c r="C722" s="33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</row>
    <row r="723" spans="1:26" ht="11.25" customHeight="1" x14ac:dyDescent="0.25">
      <c r="A723" s="332"/>
      <c r="B723" s="333"/>
      <c r="C723" s="33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</row>
    <row r="724" spans="1:26" ht="11.25" customHeight="1" x14ac:dyDescent="0.25">
      <c r="A724" s="332"/>
      <c r="B724" s="333"/>
      <c r="C724" s="33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</row>
    <row r="725" spans="1:26" ht="11.25" customHeight="1" x14ac:dyDescent="0.25">
      <c r="A725" s="332"/>
      <c r="B725" s="333"/>
      <c r="C725" s="33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</row>
    <row r="726" spans="1:26" ht="11.25" customHeight="1" x14ac:dyDescent="0.25">
      <c r="A726" s="332"/>
      <c r="B726" s="333"/>
      <c r="C726" s="33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</row>
    <row r="727" spans="1:26" ht="11.25" customHeight="1" x14ac:dyDescent="0.25">
      <c r="A727" s="332"/>
      <c r="B727" s="333"/>
      <c r="C727" s="33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</row>
    <row r="728" spans="1:26" ht="11.25" customHeight="1" x14ac:dyDescent="0.25">
      <c r="A728" s="332"/>
      <c r="B728" s="333"/>
      <c r="C728" s="33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</row>
    <row r="729" spans="1:26" ht="11.25" customHeight="1" x14ac:dyDescent="0.25">
      <c r="A729" s="332"/>
      <c r="B729" s="333"/>
      <c r="C729" s="33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</row>
    <row r="730" spans="1:26" ht="11.25" customHeight="1" x14ac:dyDescent="0.25">
      <c r="A730" s="332"/>
      <c r="B730" s="333"/>
      <c r="C730" s="33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</row>
    <row r="731" spans="1:26" ht="11.25" customHeight="1" x14ac:dyDescent="0.25">
      <c r="A731" s="332"/>
      <c r="B731" s="333"/>
      <c r="C731" s="33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</row>
    <row r="732" spans="1:26" ht="11.25" customHeight="1" x14ac:dyDescent="0.25">
      <c r="A732" s="332"/>
      <c r="B732" s="333"/>
      <c r="C732" s="33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</row>
    <row r="733" spans="1:26" ht="11.25" customHeight="1" x14ac:dyDescent="0.25">
      <c r="A733" s="332"/>
      <c r="B733" s="333"/>
      <c r="C733" s="33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</row>
    <row r="734" spans="1:26" ht="11.25" customHeight="1" x14ac:dyDescent="0.25">
      <c r="A734" s="332"/>
      <c r="B734" s="333"/>
      <c r="C734" s="33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</row>
    <row r="735" spans="1:26" ht="11.25" customHeight="1" x14ac:dyDescent="0.25">
      <c r="A735" s="332"/>
      <c r="B735" s="333"/>
      <c r="C735" s="33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</row>
    <row r="736" spans="1:26" ht="11.25" customHeight="1" x14ac:dyDescent="0.25">
      <c r="A736" s="332"/>
      <c r="B736" s="333"/>
      <c r="C736" s="33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</row>
    <row r="737" spans="1:26" ht="11.25" customHeight="1" x14ac:dyDescent="0.25">
      <c r="A737" s="332"/>
      <c r="B737" s="333"/>
      <c r="C737" s="33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</row>
    <row r="738" spans="1:26" ht="11.25" customHeight="1" x14ac:dyDescent="0.25">
      <c r="A738" s="332"/>
      <c r="B738" s="333"/>
      <c r="C738" s="33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</row>
    <row r="739" spans="1:26" ht="11.25" customHeight="1" x14ac:dyDescent="0.25">
      <c r="A739" s="332"/>
      <c r="B739" s="333"/>
      <c r="C739" s="33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</row>
    <row r="740" spans="1:26" ht="11.25" customHeight="1" x14ac:dyDescent="0.25">
      <c r="A740" s="332"/>
      <c r="B740" s="333"/>
      <c r="C740" s="33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</row>
    <row r="741" spans="1:26" ht="11.25" customHeight="1" x14ac:dyDescent="0.25">
      <c r="A741" s="332"/>
      <c r="B741" s="333"/>
      <c r="C741" s="33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</row>
    <row r="742" spans="1:26" ht="11.25" customHeight="1" x14ac:dyDescent="0.25">
      <c r="A742" s="332"/>
      <c r="B742" s="333"/>
      <c r="C742" s="33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</row>
    <row r="743" spans="1:26" ht="11.25" customHeight="1" x14ac:dyDescent="0.25">
      <c r="A743" s="332"/>
      <c r="B743" s="333"/>
      <c r="C743" s="33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</row>
    <row r="744" spans="1:26" ht="11.25" customHeight="1" x14ac:dyDescent="0.25">
      <c r="A744" s="332"/>
      <c r="B744" s="333"/>
      <c r="C744" s="33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</row>
    <row r="745" spans="1:26" ht="11.25" customHeight="1" x14ac:dyDescent="0.25">
      <c r="A745" s="332"/>
      <c r="B745" s="333"/>
      <c r="C745" s="33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</row>
    <row r="746" spans="1:26" ht="11.25" customHeight="1" x14ac:dyDescent="0.25">
      <c r="A746" s="332"/>
      <c r="B746" s="333"/>
      <c r="C746" s="33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</row>
    <row r="747" spans="1:26" ht="11.25" customHeight="1" x14ac:dyDescent="0.25">
      <c r="A747" s="332"/>
      <c r="B747" s="333"/>
      <c r="C747" s="33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</row>
    <row r="748" spans="1:26" ht="11.25" customHeight="1" x14ac:dyDescent="0.25">
      <c r="A748" s="332"/>
      <c r="B748" s="333"/>
      <c r="C748" s="33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</row>
    <row r="749" spans="1:26" ht="11.25" customHeight="1" x14ac:dyDescent="0.25">
      <c r="A749" s="332"/>
      <c r="B749" s="333"/>
      <c r="C749" s="33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</row>
    <row r="750" spans="1:26" ht="11.25" customHeight="1" x14ac:dyDescent="0.25">
      <c r="A750" s="332"/>
      <c r="B750" s="333"/>
      <c r="C750" s="33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</row>
    <row r="751" spans="1:26" ht="11.25" customHeight="1" x14ac:dyDescent="0.25">
      <c r="A751" s="332"/>
      <c r="B751" s="333"/>
      <c r="C751" s="33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</row>
    <row r="752" spans="1:26" ht="11.25" customHeight="1" x14ac:dyDescent="0.25">
      <c r="A752" s="332"/>
      <c r="B752" s="333"/>
      <c r="C752" s="33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</row>
    <row r="753" spans="1:26" ht="11.25" customHeight="1" x14ac:dyDescent="0.25">
      <c r="A753" s="332"/>
      <c r="B753" s="333"/>
      <c r="C753" s="33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</row>
    <row r="754" spans="1:26" ht="11.25" customHeight="1" x14ac:dyDescent="0.25">
      <c r="A754" s="332"/>
      <c r="B754" s="333"/>
      <c r="C754" s="33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</row>
    <row r="755" spans="1:26" ht="11.25" customHeight="1" x14ac:dyDescent="0.25">
      <c r="A755" s="332"/>
      <c r="B755" s="333"/>
      <c r="C755" s="33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</row>
    <row r="756" spans="1:26" ht="11.25" customHeight="1" x14ac:dyDescent="0.25">
      <c r="A756" s="332"/>
      <c r="B756" s="333"/>
      <c r="C756" s="33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</row>
    <row r="757" spans="1:26" ht="11.25" customHeight="1" x14ac:dyDescent="0.25">
      <c r="A757" s="332"/>
      <c r="B757" s="333"/>
      <c r="C757" s="33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</row>
    <row r="758" spans="1:26" ht="11.25" customHeight="1" x14ac:dyDescent="0.25">
      <c r="A758" s="332"/>
      <c r="B758" s="333"/>
      <c r="C758" s="33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</row>
    <row r="759" spans="1:26" ht="11.25" customHeight="1" x14ac:dyDescent="0.25">
      <c r="A759" s="332"/>
      <c r="B759" s="333"/>
      <c r="C759" s="33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</row>
    <row r="760" spans="1:26" ht="11.25" customHeight="1" x14ac:dyDescent="0.25">
      <c r="A760" s="332"/>
      <c r="B760" s="333"/>
      <c r="C760" s="33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</row>
    <row r="761" spans="1:26" ht="11.25" customHeight="1" x14ac:dyDescent="0.25">
      <c r="A761" s="332"/>
      <c r="B761" s="333"/>
      <c r="C761" s="33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</row>
    <row r="762" spans="1:26" ht="11.25" customHeight="1" x14ac:dyDescent="0.25">
      <c r="A762" s="332"/>
      <c r="B762" s="333"/>
      <c r="C762" s="33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</row>
    <row r="763" spans="1:26" ht="11.25" customHeight="1" x14ac:dyDescent="0.25">
      <c r="A763" s="332"/>
      <c r="B763" s="333"/>
      <c r="C763" s="33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</row>
    <row r="764" spans="1:26" ht="11.25" customHeight="1" x14ac:dyDescent="0.25">
      <c r="A764" s="332"/>
      <c r="B764" s="333"/>
      <c r="C764" s="33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</row>
    <row r="765" spans="1:26" ht="11.25" customHeight="1" x14ac:dyDescent="0.25">
      <c r="A765" s="332"/>
      <c r="B765" s="333"/>
      <c r="C765" s="33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</row>
    <row r="766" spans="1:26" ht="11.25" customHeight="1" x14ac:dyDescent="0.25">
      <c r="A766" s="332"/>
      <c r="B766" s="333"/>
      <c r="C766" s="33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</row>
    <row r="767" spans="1:26" ht="11.25" customHeight="1" x14ac:dyDescent="0.25">
      <c r="A767" s="332"/>
      <c r="B767" s="333"/>
      <c r="C767" s="33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</row>
    <row r="768" spans="1:26" ht="11.25" customHeight="1" x14ac:dyDescent="0.25">
      <c r="A768" s="332"/>
      <c r="B768" s="333"/>
      <c r="C768" s="33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</row>
    <row r="769" spans="1:26" ht="11.25" customHeight="1" x14ac:dyDescent="0.25">
      <c r="A769" s="332"/>
      <c r="B769" s="333"/>
      <c r="C769" s="33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</row>
    <row r="770" spans="1:26" ht="11.25" customHeight="1" x14ac:dyDescent="0.25">
      <c r="A770" s="332"/>
      <c r="B770" s="333"/>
      <c r="C770" s="33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</row>
    <row r="771" spans="1:26" ht="11.25" customHeight="1" x14ac:dyDescent="0.25">
      <c r="A771" s="332"/>
      <c r="B771" s="333"/>
      <c r="C771" s="33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</row>
    <row r="772" spans="1:26" ht="11.25" customHeight="1" x14ac:dyDescent="0.25">
      <c r="A772" s="332"/>
      <c r="B772" s="333"/>
      <c r="C772" s="33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</row>
    <row r="773" spans="1:26" ht="11.25" customHeight="1" x14ac:dyDescent="0.25">
      <c r="A773" s="332"/>
      <c r="B773" s="333"/>
      <c r="C773" s="33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</row>
    <row r="774" spans="1:26" ht="11.25" customHeight="1" x14ac:dyDescent="0.25">
      <c r="A774" s="332"/>
      <c r="B774" s="333"/>
      <c r="C774" s="33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</row>
    <row r="775" spans="1:26" ht="11.25" customHeight="1" x14ac:dyDescent="0.25">
      <c r="A775" s="332"/>
      <c r="B775" s="333"/>
      <c r="C775" s="33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</row>
    <row r="776" spans="1:26" ht="11.25" customHeight="1" x14ac:dyDescent="0.25">
      <c r="A776" s="332"/>
      <c r="B776" s="333"/>
      <c r="C776" s="33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</row>
    <row r="777" spans="1:26" ht="11.25" customHeight="1" x14ac:dyDescent="0.25">
      <c r="A777" s="332"/>
      <c r="B777" s="333"/>
      <c r="C777" s="33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</row>
    <row r="778" spans="1:26" ht="11.25" customHeight="1" x14ac:dyDescent="0.25">
      <c r="A778" s="332"/>
      <c r="B778" s="333"/>
      <c r="C778" s="33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</row>
    <row r="779" spans="1:26" ht="11.25" customHeight="1" x14ac:dyDescent="0.25">
      <c r="A779" s="332"/>
      <c r="B779" s="333"/>
      <c r="C779" s="33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</row>
    <row r="780" spans="1:26" ht="11.25" customHeight="1" x14ac:dyDescent="0.25">
      <c r="A780" s="332"/>
      <c r="B780" s="333"/>
      <c r="C780" s="33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</row>
    <row r="781" spans="1:26" ht="11.25" customHeight="1" x14ac:dyDescent="0.25">
      <c r="A781" s="332"/>
      <c r="B781" s="333"/>
      <c r="C781" s="33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</row>
    <row r="782" spans="1:26" ht="11.25" customHeight="1" x14ac:dyDescent="0.25">
      <c r="A782" s="332"/>
      <c r="B782" s="333"/>
      <c r="C782" s="33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</row>
    <row r="783" spans="1:26" ht="11.25" customHeight="1" x14ac:dyDescent="0.25">
      <c r="A783" s="332"/>
      <c r="B783" s="333"/>
      <c r="C783" s="33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</row>
    <row r="784" spans="1:26" ht="11.25" customHeight="1" x14ac:dyDescent="0.25">
      <c r="A784" s="332"/>
      <c r="B784" s="333"/>
      <c r="C784" s="33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</row>
    <row r="785" spans="1:26" ht="11.25" customHeight="1" x14ac:dyDescent="0.25">
      <c r="A785" s="332"/>
      <c r="B785" s="333"/>
      <c r="C785" s="33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</row>
    <row r="786" spans="1:26" ht="11.25" customHeight="1" x14ac:dyDescent="0.25">
      <c r="A786" s="332"/>
      <c r="B786" s="333"/>
      <c r="C786" s="33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</row>
    <row r="787" spans="1:26" ht="11.25" customHeight="1" x14ac:dyDescent="0.25">
      <c r="A787" s="332"/>
      <c r="B787" s="333"/>
      <c r="C787" s="33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</row>
    <row r="788" spans="1:26" ht="11.25" customHeight="1" x14ac:dyDescent="0.25">
      <c r="A788" s="332"/>
      <c r="B788" s="333"/>
      <c r="C788" s="33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</row>
    <row r="789" spans="1:26" ht="11.25" customHeight="1" x14ac:dyDescent="0.25">
      <c r="A789" s="332"/>
      <c r="B789" s="333"/>
      <c r="C789" s="33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</row>
    <row r="790" spans="1:26" ht="11.25" customHeight="1" x14ac:dyDescent="0.25">
      <c r="A790" s="332"/>
      <c r="B790" s="333"/>
      <c r="C790" s="33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</row>
    <row r="791" spans="1:26" ht="11.25" customHeight="1" x14ac:dyDescent="0.25">
      <c r="A791" s="332"/>
      <c r="B791" s="333"/>
      <c r="C791" s="33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</row>
    <row r="792" spans="1:26" ht="11.25" customHeight="1" x14ac:dyDescent="0.25">
      <c r="A792" s="332"/>
      <c r="B792" s="333"/>
      <c r="C792" s="33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</row>
    <row r="793" spans="1:26" ht="11.25" customHeight="1" x14ac:dyDescent="0.25">
      <c r="A793" s="332"/>
      <c r="B793" s="333"/>
      <c r="C793" s="33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</row>
    <row r="794" spans="1:26" ht="11.25" customHeight="1" x14ac:dyDescent="0.25">
      <c r="A794" s="332"/>
      <c r="B794" s="333"/>
      <c r="C794" s="33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</row>
    <row r="795" spans="1:26" ht="11.25" customHeight="1" x14ac:dyDescent="0.25">
      <c r="A795" s="332"/>
      <c r="B795" s="333"/>
      <c r="C795" s="33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</row>
    <row r="796" spans="1:26" ht="11.25" customHeight="1" x14ac:dyDescent="0.25">
      <c r="A796" s="332"/>
      <c r="B796" s="333"/>
      <c r="C796" s="33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</row>
    <row r="797" spans="1:26" ht="11.25" customHeight="1" x14ac:dyDescent="0.25">
      <c r="A797" s="332"/>
      <c r="B797" s="333"/>
      <c r="C797" s="33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</row>
    <row r="798" spans="1:26" ht="11.25" customHeight="1" x14ac:dyDescent="0.25">
      <c r="A798" s="332"/>
      <c r="B798" s="333"/>
      <c r="C798" s="33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</row>
    <row r="799" spans="1:26" ht="11.25" customHeight="1" x14ac:dyDescent="0.25">
      <c r="A799" s="332"/>
      <c r="B799" s="333"/>
      <c r="C799" s="33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</row>
    <row r="800" spans="1:26" ht="11.25" customHeight="1" x14ac:dyDescent="0.25">
      <c r="A800" s="332"/>
      <c r="B800" s="333"/>
      <c r="C800" s="33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</row>
    <row r="801" spans="1:26" ht="11.25" customHeight="1" x14ac:dyDescent="0.25">
      <c r="A801" s="332"/>
      <c r="B801" s="333"/>
      <c r="C801" s="33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</row>
    <row r="802" spans="1:26" ht="11.25" customHeight="1" x14ac:dyDescent="0.25">
      <c r="A802" s="332"/>
      <c r="B802" s="333"/>
      <c r="C802" s="33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</row>
    <row r="803" spans="1:26" ht="11.25" customHeight="1" x14ac:dyDescent="0.25">
      <c r="A803" s="332"/>
      <c r="B803" s="333"/>
      <c r="C803" s="33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</row>
    <row r="804" spans="1:26" ht="11.25" customHeight="1" x14ac:dyDescent="0.25">
      <c r="A804" s="332"/>
      <c r="B804" s="333"/>
      <c r="C804" s="33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</row>
    <row r="805" spans="1:26" ht="11.25" customHeight="1" x14ac:dyDescent="0.25">
      <c r="A805" s="332"/>
      <c r="B805" s="333"/>
      <c r="C805" s="33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</row>
    <row r="806" spans="1:26" ht="11.25" customHeight="1" x14ac:dyDescent="0.25">
      <c r="A806" s="332"/>
      <c r="B806" s="333"/>
      <c r="C806" s="33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</row>
    <row r="807" spans="1:26" ht="11.25" customHeight="1" x14ac:dyDescent="0.25">
      <c r="A807" s="332"/>
      <c r="B807" s="333"/>
      <c r="C807" s="33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</row>
    <row r="808" spans="1:26" ht="11.25" customHeight="1" x14ac:dyDescent="0.25">
      <c r="A808" s="332"/>
      <c r="B808" s="333"/>
      <c r="C808" s="33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</row>
    <row r="809" spans="1:26" ht="11.25" customHeight="1" x14ac:dyDescent="0.25">
      <c r="A809" s="332"/>
      <c r="B809" s="333"/>
      <c r="C809" s="33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</row>
    <row r="810" spans="1:26" ht="11.25" customHeight="1" x14ac:dyDescent="0.25">
      <c r="A810" s="332"/>
      <c r="B810" s="333"/>
      <c r="C810" s="33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</row>
    <row r="811" spans="1:26" ht="11.25" customHeight="1" x14ac:dyDescent="0.25">
      <c r="A811" s="332"/>
      <c r="B811" s="333"/>
      <c r="C811" s="33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</row>
    <row r="812" spans="1:26" ht="11.25" customHeight="1" x14ac:dyDescent="0.25">
      <c r="A812" s="332"/>
      <c r="B812" s="333"/>
      <c r="C812" s="33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</row>
    <row r="813" spans="1:26" ht="11.25" customHeight="1" x14ac:dyDescent="0.25">
      <c r="A813" s="332"/>
      <c r="B813" s="333"/>
      <c r="C813" s="33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</row>
    <row r="814" spans="1:26" ht="11.25" customHeight="1" x14ac:dyDescent="0.25">
      <c r="A814" s="332"/>
      <c r="B814" s="333"/>
      <c r="C814" s="33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</row>
    <row r="815" spans="1:26" ht="11.25" customHeight="1" x14ac:dyDescent="0.25">
      <c r="A815" s="332"/>
      <c r="B815" s="333"/>
      <c r="C815" s="33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</row>
    <row r="816" spans="1:26" ht="11.25" customHeight="1" x14ac:dyDescent="0.25">
      <c r="A816" s="332"/>
      <c r="B816" s="333"/>
      <c r="C816" s="33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</row>
    <row r="817" spans="1:26" ht="11.25" customHeight="1" x14ac:dyDescent="0.25">
      <c r="A817" s="332"/>
      <c r="B817" s="333"/>
      <c r="C817" s="33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</row>
    <row r="818" spans="1:26" ht="11.25" customHeight="1" x14ac:dyDescent="0.25">
      <c r="A818" s="332"/>
      <c r="B818" s="333"/>
      <c r="C818" s="33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</row>
    <row r="819" spans="1:26" ht="11.25" customHeight="1" x14ac:dyDescent="0.25">
      <c r="A819" s="332"/>
      <c r="B819" s="333"/>
      <c r="C819" s="33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</row>
    <row r="820" spans="1:26" ht="11.25" customHeight="1" x14ac:dyDescent="0.25">
      <c r="A820" s="332"/>
      <c r="B820" s="333"/>
      <c r="C820" s="33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</row>
    <row r="821" spans="1:26" ht="11.25" customHeight="1" x14ac:dyDescent="0.25">
      <c r="A821" s="332"/>
      <c r="B821" s="333"/>
      <c r="C821" s="33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</row>
    <row r="822" spans="1:26" ht="11.25" customHeight="1" x14ac:dyDescent="0.25">
      <c r="A822" s="332"/>
      <c r="B822" s="333"/>
      <c r="C822" s="33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</row>
    <row r="823" spans="1:26" ht="11.25" customHeight="1" x14ac:dyDescent="0.25">
      <c r="A823" s="332"/>
      <c r="B823" s="333"/>
      <c r="C823" s="33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</row>
    <row r="824" spans="1:26" ht="11.25" customHeight="1" x14ac:dyDescent="0.25">
      <c r="A824" s="332"/>
      <c r="B824" s="333"/>
      <c r="C824" s="33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</row>
    <row r="825" spans="1:26" ht="11.25" customHeight="1" x14ac:dyDescent="0.25">
      <c r="A825" s="332"/>
      <c r="B825" s="333"/>
      <c r="C825" s="33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</row>
    <row r="826" spans="1:26" ht="11.25" customHeight="1" x14ac:dyDescent="0.25">
      <c r="A826" s="332"/>
      <c r="B826" s="333"/>
      <c r="C826" s="33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</row>
    <row r="827" spans="1:26" ht="11.25" customHeight="1" x14ac:dyDescent="0.25">
      <c r="A827" s="332"/>
      <c r="B827" s="333"/>
      <c r="C827" s="33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</row>
    <row r="828" spans="1:26" ht="11.25" customHeight="1" x14ac:dyDescent="0.25">
      <c r="A828" s="332"/>
      <c r="B828" s="333"/>
      <c r="C828" s="33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</row>
    <row r="829" spans="1:26" ht="11.25" customHeight="1" x14ac:dyDescent="0.25">
      <c r="A829" s="332"/>
      <c r="B829" s="333"/>
      <c r="C829" s="33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</row>
    <row r="830" spans="1:26" ht="11.25" customHeight="1" x14ac:dyDescent="0.25">
      <c r="A830" s="332"/>
      <c r="B830" s="333"/>
      <c r="C830" s="33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</row>
    <row r="831" spans="1:26" ht="11.25" customHeight="1" x14ac:dyDescent="0.25">
      <c r="A831" s="332"/>
      <c r="B831" s="333"/>
      <c r="C831" s="33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</row>
    <row r="832" spans="1:26" ht="11.25" customHeight="1" x14ac:dyDescent="0.25">
      <c r="A832" s="332"/>
      <c r="B832" s="333"/>
      <c r="C832" s="33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</row>
    <row r="833" spans="1:26" ht="11.25" customHeight="1" x14ac:dyDescent="0.25">
      <c r="A833" s="332"/>
      <c r="B833" s="333"/>
      <c r="C833" s="33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</row>
    <row r="834" spans="1:26" ht="11.25" customHeight="1" x14ac:dyDescent="0.25">
      <c r="A834" s="332"/>
      <c r="B834" s="333"/>
      <c r="C834" s="33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</row>
    <row r="835" spans="1:26" ht="11.25" customHeight="1" x14ac:dyDescent="0.25">
      <c r="A835" s="332"/>
      <c r="B835" s="333"/>
      <c r="C835" s="33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</row>
    <row r="836" spans="1:26" ht="11.25" customHeight="1" x14ac:dyDescent="0.25">
      <c r="A836" s="332"/>
      <c r="B836" s="333"/>
      <c r="C836" s="33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</row>
    <row r="837" spans="1:26" ht="11.25" customHeight="1" x14ac:dyDescent="0.25">
      <c r="A837" s="332"/>
      <c r="B837" s="333"/>
      <c r="C837" s="33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</row>
    <row r="838" spans="1:26" ht="11.25" customHeight="1" x14ac:dyDescent="0.25">
      <c r="A838" s="332"/>
      <c r="B838" s="333"/>
      <c r="C838" s="33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</row>
    <row r="839" spans="1:26" ht="11.25" customHeight="1" x14ac:dyDescent="0.25">
      <c r="A839" s="332"/>
      <c r="B839" s="333"/>
      <c r="C839" s="33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</row>
    <row r="840" spans="1:26" ht="11.25" customHeight="1" x14ac:dyDescent="0.25">
      <c r="A840" s="332"/>
      <c r="B840" s="333"/>
      <c r="C840" s="33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</row>
    <row r="841" spans="1:26" ht="11.25" customHeight="1" x14ac:dyDescent="0.25">
      <c r="A841" s="332"/>
      <c r="B841" s="333"/>
      <c r="C841" s="33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</row>
    <row r="842" spans="1:26" ht="11.25" customHeight="1" x14ac:dyDescent="0.25">
      <c r="A842" s="332"/>
      <c r="B842" s="333"/>
      <c r="C842" s="33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</row>
    <row r="843" spans="1:26" ht="11.25" customHeight="1" x14ac:dyDescent="0.25">
      <c r="A843" s="332"/>
      <c r="B843" s="333"/>
      <c r="C843" s="33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</row>
    <row r="844" spans="1:26" ht="11.25" customHeight="1" x14ac:dyDescent="0.25">
      <c r="A844" s="332"/>
      <c r="B844" s="333"/>
      <c r="C844" s="33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</row>
    <row r="845" spans="1:26" ht="11.25" customHeight="1" x14ac:dyDescent="0.25">
      <c r="A845" s="332"/>
      <c r="B845" s="333"/>
      <c r="C845" s="33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</row>
    <row r="846" spans="1:26" ht="11.25" customHeight="1" x14ac:dyDescent="0.25">
      <c r="A846" s="332"/>
      <c r="B846" s="333"/>
      <c r="C846" s="33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</row>
    <row r="847" spans="1:26" ht="11.25" customHeight="1" x14ac:dyDescent="0.25">
      <c r="A847" s="332"/>
      <c r="B847" s="333"/>
      <c r="C847" s="33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</row>
    <row r="848" spans="1:26" ht="11.25" customHeight="1" x14ac:dyDescent="0.25">
      <c r="A848" s="332"/>
      <c r="B848" s="333"/>
      <c r="C848" s="33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</row>
    <row r="849" spans="1:26" ht="11.25" customHeight="1" x14ac:dyDescent="0.25">
      <c r="A849" s="332"/>
      <c r="B849" s="333"/>
      <c r="C849" s="33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</row>
    <row r="850" spans="1:26" ht="11.25" customHeight="1" x14ac:dyDescent="0.25">
      <c r="A850" s="332"/>
      <c r="B850" s="333"/>
      <c r="C850" s="33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</row>
    <row r="851" spans="1:26" ht="11.25" customHeight="1" x14ac:dyDescent="0.25">
      <c r="A851" s="332"/>
      <c r="B851" s="333"/>
      <c r="C851" s="33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</row>
    <row r="852" spans="1:26" ht="11.25" customHeight="1" x14ac:dyDescent="0.25">
      <c r="A852" s="332"/>
      <c r="B852" s="333"/>
      <c r="C852" s="33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</row>
    <row r="853" spans="1:26" ht="11.25" customHeight="1" x14ac:dyDescent="0.25">
      <c r="A853" s="332"/>
      <c r="B853" s="333"/>
      <c r="C853" s="33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</row>
    <row r="854" spans="1:26" ht="11.25" customHeight="1" x14ac:dyDescent="0.25">
      <c r="A854" s="332"/>
      <c r="B854" s="333"/>
      <c r="C854" s="33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</row>
    <row r="855" spans="1:26" ht="11.25" customHeight="1" x14ac:dyDescent="0.25">
      <c r="A855" s="332"/>
      <c r="B855" s="333"/>
      <c r="C855" s="33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</row>
    <row r="856" spans="1:26" ht="11.25" customHeight="1" x14ac:dyDescent="0.25">
      <c r="A856" s="332"/>
      <c r="B856" s="333"/>
      <c r="C856" s="33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</row>
    <row r="857" spans="1:26" ht="11.25" customHeight="1" x14ac:dyDescent="0.25">
      <c r="A857" s="332"/>
      <c r="B857" s="333"/>
      <c r="C857" s="33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</row>
    <row r="858" spans="1:26" ht="11.25" customHeight="1" x14ac:dyDescent="0.25">
      <c r="A858" s="332"/>
      <c r="B858" s="333"/>
      <c r="C858" s="33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</row>
    <row r="859" spans="1:26" ht="11.25" customHeight="1" x14ac:dyDescent="0.25">
      <c r="A859" s="332"/>
      <c r="B859" s="333"/>
      <c r="C859" s="33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</row>
    <row r="860" spans="1:26" ht="11.25" customHeight="1" x14ac:dyDescent="0.25">
      <c r="A860" s="332"/>
      <c r="B860" s="333"/>
      <c r="C860" s="33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</row>
    <row r="861" spans="1:26" ht="11.25" customHeight="1" x14ac:dyDescent="0.25">
      <c r="A861" s="332"/>
      <c r="B861" s="333"/>
      <c r="C861" s="33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</row>
    <row r="862" spans="1:26" ht="11.25" customHeight="1" x14ac:dyDescent="0.25">
      <c r="A862" s="332"/>
      <c r="B862" s="333"/>
      <c r="C862" s="33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</row>
    <row r="863" spans="1:26" ht="11.25" customHeight="1" x14ac:dyDescent="0.25">
      <c r="A863" s="332"/>
      <c r="B863" s="333"/>
      <c r="C863" s="33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</row>
    <row r="864" spans="1:26" ht="11.25" customHeight="1" x14ac:dyDescent="0.25">
      <c r="A864" s="332"/>
      <c r="B864" s="333"/>
      <c r="C864" s="33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</row>
    <row r="865" spans="1:26" ht="11.25" customHeight="1" x14ac:dyDescent="0.25">
      <c r="A865" s="332"/>
      <c r="B865" s="333"/>
      <c r="C865" s="33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</row>
    <row r="866" spans="1:26" ht="11.25" customHeight="1" x14ac:dyDescent="0.25">
      <c r="A866" s="332"/>
      <c r="B866" s="333"/>
      <c r="C866" s="33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</row>
    <row r="867" spans="1:26" ht="11.25" customHeight="1" x14ac:dyDescent="0.25">
      <c r="A867" s="332"/>
      <c r="B867" s="333"/>
      <c r="C867" s="33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</row>
    <row r="868" spans="1:26" ht="11.25" customHeight="1" x14ac:dyDescent="0.25">
      <c r="A868" s="332"/>
      <c r="B868" s="333"/>
      <c r="C868" s="33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</row>
    <row r="869" spans="1:26" ht="11.25" customHeight="1" x14ac:dyDescent="0.25">
      <c r="A869" s="332"/>
      <c r="B869" s="333"/>
      <c r="C869" s="33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</row>
    <row r="870" spans="1:26" ht="11.25" customHeight="1" x14ac:dyDescent="0.25">
      <c r="A870" s="332"/>
      <c r="B870" s="333"/>
      <c r="C870" s="33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</row>
    <row r="871" spans="1:26" ht="11.25" customHeight="1" x14ac:dyDescent="0.25">
      <c r="A871" s="332"/>
      <c r="B871" s="333"/>
      <c r="C871" s="33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</row>
    <row r="872" spans="1:26" ht="11.25" customHeight="1" x14ac:dyDescent="0.25">
      <c r="A872" s="332"/>
      <c r="B872" s="333"/>
      <c r="C872" s="33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</row>
    <row r="873" spans="1:26" ht="11.25" customHeight="1" x14ac:dyDescent="0.25">
      <c r="A873" s="332"/>
      <c r="B873" s="333"/>
      <c r="C873" s="33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</row>
    <row r="874" spans="1:26" ht="11.25" customHeight="1" x14ac:dyDescent="0.25">
      <c r="A874" s="332"/>
      <c r="B874" s="333"/>
      <c r="C874" s="33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</row>
    <row r="875" spans="1:26" ht="11.25" customHeight="1" x14ac:dyDescent="0.25">
      <c r="A875" s="332"/>
      <c r="B875" s="333"/>
      <c r="C875" s="33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</row>
    <row r="876" spans="1:26" ht="11.25" customHeight="1" x14ac:dyDescent="0.25">
      <c r="A876" s="332"/>
      <c r="B876" s="333"/>
      <c r="C876" s="33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</row>
    <row r="877" spans="1:26" ht="11.25" customHeight="1" x14ac:dyDescent="0.25">
      <c r="A877" s="332"/>
      <c r="B877" s="333"/>
      <c r="C877" s="33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</row>
    <row r="878" spans="1:26" ht="11.25" customHeight="1" x14ac:dyDescent="0.25">
      <c r="A878" s="332"/>
      <c r="B878" s="333"/>
      <c r="C878" s="33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</row>
    <row r="879" spans="1:26" ht="11.25" customHeight="1" x14ac:dyDescent="0.25">
      <c r="A879" s="332"/>
      <c r="B879" s="333"/>
      <c r="C879" s="33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</row>
    <row r="880" spans="1:26" ht="11.25" customHeight="1" x14ac:dyDescent="0.25">
      <c r="A880" s="332"/>
      <c r="B880" s="333"/>
      <c r="C880" s="33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</row>
    <row r="881" spans="1:26" ht="11.25" customHeight="1" x14ac:dyDescent="0.25">
      <c r="A881" s="332"/>
      <c r="B881" s="333"/>
      <c r="C881" s="33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</row>
    <row r="882" spans="1:26" ht="11.25" customHeight="1" x14ac:dyDescent="0.25">
      <c r="A882" s="332"/>
      <c r="B882" s="333"/>
      <c r="C882" s="33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</row>
    <row r="883" spans="1:26" ht="11.25" customHeight="1" x14ac:dyDescent="0.25">
      <c r="A883" s="332"/>
      <c r="B883" s="333"/>
      <c r="C883" s="33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</row>
    <row r="884" spans="1:26" ht="11.25" customHeight="1" x14ac:dyDescent="0.25">
      <c r="A884" s="332"/>
      <c r="B884" s="333"/>
      <c r="C884" s="33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</row>
    <row r="885" spans="1:26" ht="11.25" customHeight="1" x14ac:dyDescent="0.25">
      <c r="A885" s="332"/>
      <c r="B885" s="333"/>
      <c r="C885" s="33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</row>
    <row r="886" spans="1:26" ht="11.25" customHeight="1" x14ac:dyDescent="0.25">
      <c r="A886" s="332"/>
      <c r="B886" s="333"/>
      <c r="C886" s="33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</row>
    <row r="887" spans="1:26" ht="11.25" customHeight="1" x14ac:dyDescent="0.25">
      <c r="A887" s="332"/>
      <c r="B887" s="333"/>
      <c r="C887" s="33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</row>
    <row r="888" spans="1:26" ht="11.25" customHeight="1" x14ac:dyDescent="0.25">
      <c r="A888" s="332"/>
      <c r="B888" s="333"/>
      <c r="C888" s="33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</row>
    <row r="889" spans="1:26" ht="11.25" customHeight="1" x14ac:dyDescent="0.25">
      <c r="A889" s="332"/>
      <c r="B889" s="333"/>
      <c r="C889" s="33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</row>
    <row r="890" spans="1:26" ht="11.25" customHeight="1" x14ac:dyDescent="0.25">
      <c r="A890" s="332"/>
      <c r="B890" s="333"/>
      <c r="C890" s="33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</row>
    <row r="891" spans="1:26" ht="11.25" customHeight="1" x14ac:dyDescent="0.25">
      <c r="A891" s="332"/>
      <c r="B891" s="333"/>
      <c r="C891" s="33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</row>
    <row r="892" spans="1:26" ht="11.25" customHeight="1" x14ac:dyDescent="0.25">
      <c r="A892" s="332"/>
      <c r="B892" s="333"/>
      <c r="C892" s="33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</row>
    <row r="893" spans="1:26" ht="11.25" customHeight="1" x14ac:dyDescent="0.25">
      <c r="A893" s="332"/>
      <c r="B893" s="333"/>
      <c r="C893" s="33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</row>
    <row r="894" spans="1:26" ht="11.25" customHeight="1" x14ac:dyDescent="0.25">
      <c r="A894" s="332"/>
      <c r="B894" s="333"/>
      <c r="C894" s="33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</row>
    <row r="895" spans="1:26" ht="11.25" customHeight="1" x14ac:dyDescent="0.25">
      <c r="A895" s="332"/>
      <c r="B895" s="333"/>
      <c r="C895" s="33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</row>
    <row r="896" spans="1:26" ht="11.25" customHeight="1" x14ac:dyDescent="0.25">
      <c r="A896" s="332"/>
      <c r="B896" s="333"/>
      <c r="C896" s="33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</row>
    <row r="897" spans="1:26" ht="11.25" customHeight="1" x14ac:dyDescent="0.25">
      <c r="A897" s="332"/>
      <c r="B897" s="333"/>
      <c r="C897" s="33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</row>
    <row r="898" spans="1:26" ht="11.25" customHeight="1" x14ac:dyDescent="0.25">
      <c r="A898" s="332"/>
      <c r="B898" s="333"/>
      <c r="C898" s="33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</row>
    <row r="899" spans="1:26" ht="11.25" customHeight="1" x14ac:dyDescent="0.25">
      <c r="A899" s="332"/>
      <c r="B899" s="333"/>
      <c r="C899" s="33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</row>
    <row r="900" spans="1:26" ht="11.25" customHeight="1" x14ac:dyDescent="0.25">
      <c r="A900" s="332"/>
      <c r="B900" s="333"/>
      <c r="C900" s="33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</row>
    <row r="901" spans="1:26" ht="11.25" customHeight="1" x14ac:dyDescent="0.25">
      <c r="A901" s="332"/>
      <c r="B901" s="333"/>
      <c r="C901" s="33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</row>
    <row r="902" spans="1:26" ht="11.25" customHeight="1" x14ac:dyDescent="0.25">
      <c r="A902" s="332"/>
      <c r="B902" s="333"/>
      <c r="C902" s="33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</row>
    <row r="903" spans="1:26" ht="11.25" customHeight="1" x14ac:dyDescent="0.25">
      <c r="A903" s="332"/>
      <c r="B903" s="333"/>
      <c r="C903" s="33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</row>
    <row r="904" spans="1:26" ht="11.25" customHeight="1" x14ac:dyDescent="0.25">
      <c r="A904" s="332"/>
      <c r="B904" s="333"/>
      <c r="C904" s="33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</row>
    <row r="905" spans="1:26" ht="11.25" customHeight="1" x14ac:dyDescent="0.25">
      <c r="A905" s="332"/>
      <c r="B905" s="333"/>
      <c r="C905" s="33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</row>
    <row r="906" spans="1:26" ht="11.25" customHeight="1" x14ac:dyDescent="0.25">
      <c r="A906" s="332"/>
      <c r="B906" s="333"/>
      <c r="C906" s="33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</row>
    <row r="907" spans="1:26" ht="11.25" customHeight="1" x14ac:dyDescent="0.25">
      <c r="A907" s="332"/>
      <c r="B907" s="333"/>
      <c r="C907" s="33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</row>
    <row r="908" spans="1:26" ht="11.25" customHeight="1" x14ac:dyDescent="0.25">
      <c r="A908" s="332"/>
      <c r="B908" s="333"/>
      <c r="C908" s="33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</row>
    <row r="909" spans="1:26" ht="11.25" customHeight="1" x14ac:dyDescent="0.25">
      <c r="A909" s="332"/>
      <c r="B909" s="333"/>
      <c r="C909" s="33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</row>
    <row r="910" spans="1:26" ht="11.25" customHeight="1" x14ac:dyDescent="0.25">
      <c r="A910" s="332"/>
      <c r="B910" s="333"/>
      <c r="C910" s="33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</row>
    <row r="911" spans="1:26" ht="11.25" customHeight="1" x14ac:dyDescent="0.25">
      <c r="A911" s="332"/>
      <c r="B911" s="333"/>
      <c r="C911" s="33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</row>
    <row r="912" spans="1:26" ht="11.25" customHeight="1" x14ac:dyDescent="0.25">
      <c r="A912" s="332"/>
      <c r="B912" s="333"/>
      <c r="C912" s="33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</row>
    <row r="913" spans="1:26" ht="11.25" customHeight="1" x14ac:dyDescent="0.25">
      <c r="A913" s="332"/>
      <c r="B913" s="333"/>
      <c r="C913" s="33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</row>
    <row r="914" spans="1:26" ht="11.25" customHeight="1" x14ac:dyDescent="0.25">
      <c r="A914" s="332"/>
      <c r="B914" s="333"/>
      <c r="C914" s="33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</row>
    <row r="915" spans="1:26" ht="11.25" customHeight="1" x14ac:dyDescent="0.25">
      <c r="A915" s="332"/>
      <c r="B915" s="333"/>
      <c r="C915" s="33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</row>
    <row r="916" spans="1:26" ht="11.25" customHeight="1" x14ac:dyDescent="0.25">
      <c r="A916" s="332"/>
      <c r="B916" s="333"/>
      <c r="C916" s="33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</row>
    <row r="917" spans="1:26" ht="11.25" customHeight="1" x14ac:dyDescent="0.25">
      <c r="A917" s="332"/>
      <c r="B917" s="333"/>
      <c r="C917" s="33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</row>
    <row r="918" spans="1:26" ht="11.25" customHeight="1" x14ac:dyDescent="0.25">
      <c r="A918" s="332"/>
      <c r="B918" s="333"/>
      <c r="C918" s="33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</row>
    <row r="919" spans="1:26" ht="11.25" customHeight="1" x14ac:dyDescent="0.25">
      <c r="A919" s="332"/>
      <c r="B919" s="333"/>
      <c r="C919" s="33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</row>
    <row r="920" spans="1:26" ht="11.25" customHeight="1" x14ac:dyDescent="0.25">
      <c r="A920" s="332"/>
      <c r="B920" s="333"/>
      <c r="C920" s="33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</row>
    <row r="921" spans="1:26" ht="11.25" customHeight="1" x14ac:dyDescent="0.25">
      <c r="A921" s="332"/>
      <c r="B921" s="333"/>
      <c r="C921" s="33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</row>
    <row r="922" spans="1:26" ht="11.25" customHeight="1" x14ac:dyDescent="0.25">
      <c r="A922" s="332"/>
      <c r="B922" s="333"/>
      <c r="C922" s="33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</row>
    <row r="923" spans="1:26" ht="11.25" customHeight="1" x14ac:dyDescent="0.25">
      <c r="A923" s="332"/>
      <c r="B923" s="333"/>
      <c r="C923" s="33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</row>
    <row r="924" spans="1:26" ht="11.25" customHeight="1" x14ac:dyDescent="0.25">
      <c r="A924" s="332"/>
      <c r="B924" s="333"/>
      <c r="C924" s="33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</row>
    <row r="925" spans="1:26" ht="11.25" customHeight="1" x14ac:dyDescent="0.25">
      <c r="A925" s="332"/>
      <c r="B925" s="333"/>
      <c r="C925" s="33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</row>
    <row r="926" spans="1:26" ht="11.25" customHeight="1" x14ac:dyDescent="0.25">
      <c r="A926" s="332"/>
      <c r="B926" s="333"/>
      <c r="C926" s="33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</row>
    <row r="927" spans="1:26" ht="11.25" customHeight="1" x14ac:dyDescent="0.25">
      <c r="A927" s="332"/>
      <c r="B927" s="333"/>
      <c r="C927" s="33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</row>
    <row r="928" spans="1:26" ht="11.25" customHeight="1" x14ac:dyDescent="0.25">
      <c r="A928" s="332"/>
      <c r="B928" s="333"/>
      <c r="C928" s="33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</row>
    <row r="929" spans="1:26" ht="11.25" customHeight="1" x14ac:dyDescent="0.25">
      <c r="A929" s="332"/>
      <c r="B929" s="333"/>
      <c r="C929" s="33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</row>
    <row r="930" spans="1:26" ht="11.25" customHeight="1" x14ac:dyDescent="0.25">
      <c r="A930" s="332"/>
      <c r="B930" s="333"/>
      <c r="C930" s="33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</row>
    <row r="931" spans="1:26" ht="11.25" customHeight="1" x14ac:dyDescent="0.25">
      <c r="A931" s="332"/>
      <c r="B931" s="333"/>
      <c r="C931" s="33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</row>
    <row r="932" spans="1:26" ht="11.25" customHeight="1" x14ac:dyDescent="0.25">
      <c r="A932" s="332"/>
      <c r="B932" s="333"/>
      <c r="C932" s="33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</row>
    <row r="933" spans="1:26" ht="11.25" customHeight="1" x14ac:dyDescent="0.25">
      <c r="A933" s="332"/>
      <c r="B933" s="333"/>
      <c r="C933" s="33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</row>
    <row r="934" spans="1:26" ht="11.25" customHeight="1" x14ac:dyDescent="0.25">
      <c r="A934" s="332"/>
      <c r="B934" s="333"/>
      <c r="C934" s="33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</row>
    <row r="935" spans="1:26" ht="11.25" customHeight="1" x14ac:dyDescent="0.25">
      <c r="A935" s="332"/>
      <c r="B935" s="333"/>
      <c r="C935" s="33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</row>
    <row r="936" spans="1:26" ht="11.25" customHeight="1" x14ac:dyDescent="0.25">
      <c r="A936" s="332"/>
      <c r="B936" s="333"/>
      <c r="C936" s="33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</row>
    <row r="937" spans="1:26" ht="11.25" customHeight="1" x14ac:dyDescent="0.25">
      <c r="A937" s="332"/>
      <c r="B937" s="333"/>
      <c r="C937" s="33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</row>
    <row r="938" spans="1:26" ht="11.25" customHeight="1" x14ac:dyDescent="0.25">
      <c r="A938" s="332"/>
      <c r="B938" s="333"/>
      <c r="C938" s="33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</row>
    <row r="939" spans="1:26" ht="11.25" customHeight="1" x14ac:dyDescent="0.25">
      <c r="A939" s="332"/>
      <c r="B939" s="333"/>
      <c r="C939" s="33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</row>
    <row r="940" spans="1:26" ht="11.25" customHeight="1" x14ac:dyDescent="0.25">
      <c r="A940" s="332"/>
      <c r="B940" s="333"/>
      <c r="C940" s="33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</row>
    <row r="941" spans="1:26" ht="11.25" customHeight="1" x14ac:dyDescent="0.25">
      <c r="A941" s="332"/>
      <c r="B941" s="333"/>
      <c r="C941" s="33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</row>
    <row r="942" spans="1:26" ht="11.25" customHeight="1" x14ac:dyDescent="0.25">
      <c r="A942" s="332"/>
      <c r="B942" s="333"/>
      <c r="C942" s="33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</row>
    <row r="943" spans="1:26" ht="11.25" customHeight="1" x14ac:dyDescent="0.25">
      <c r="A943" s="332"/>
      <c r="B943" s="333"/>
      <c r="C943" s="33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</row>
    <row r="944" spans="1:26" ht="11.25" customHeight="1" x14ac:dyDescent="0.25">
      <c r="A944" s="332"/>
      <c r="B944" s="333"/>
      <c r="C944" s="33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</row>
    <row r="945" spans="1:26" ht="11.25" customHeight="1" x14ac:dyDescent="0.25">
      <c r="A945" s="332"/>
      <c r="B945" s="333"/>
      <c r="C945" s="33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</row>
    <row r="946" spans="1:26" ht="11.25" customHeight="1" x14ac:dyDescent="0.25">
      <c r="A946" s="332"/>
      <c r="B946" s="333"/>
      <c r="C946" s="33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</row>
    <row r="947" spans="1:26" ht="11.25" customHeight="1" x14ac:dyDescent="0.25">
      <c r="A947" s="332"/>
      <c r="B947" s="333"/>
      <c r="C947" s="33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</row>
    <row r="948" spans="1:26" ht="11.25" customHeight="1" x14ac:dyDescent="0.25">
      <c r="A948" s="332"/>
      <c r="B948" s="333"/>
      <c r="C948" s="33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</row>
    <row r="949" spans="1:26" ht="11.25" customHeight="1" x14ac:dyDescent="0.25">
      <c r="A949" s="332"/>
      <c r="B949" s="333"/>
      <c r="C949" s="33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</row>
    <row r="950" spans="1:26" ht="11.25" customHeight="1" x14ac:dyDescent="0.25">
      <c r="A950" s="332"/>
      <c r="B950" s="333"/>
      <c r="C950" s="33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</row>
    <row r="951" spans="1:26" ht="11.25" customHeight="1" x14ac:dyDescent="0.25">
      <c r="A951" s="332"/>
      <c r="B951" s="333"/>
      <c r="C951" s="33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</row>
    <row r="952" spans="1:26" ht="11.25" customHeight="1" x14ac:dyDescent="0.25">
      <c r="A952" s="332"/>
      <c r="B952" s="333"/>
      <c r="C952" s="33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</row>
    <row r="953" spans="1:26" ht="11.25" customHeight="1" x14ac:dyDescent="0.25">
      <c r="A953" s="332"/>
      <c r="B953" s="333"/>
      <c r="C953" s="33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</row>
    <row r="954" spans="1:26" ht="11.25" customHeight="1" x14ac:dyDescent="0.25">
      <c r="A954" s="332"/>
      <c r="B954" s="333"/>
      <c r="C954" s="33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</row>
    <row r="955" spans="1:26" ht="11.25" customHeight="1" x14ac:dyDescent="0.25">
      <c r="A955" s="332"/>
      <c r="B955" s="333"/>
      <c r="C955" s="33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</row>
    <row r="956" spans="1:26" ht="11.25" customHeight="1" x14ac:dyDescent="0.25">
      <c r="A956" s="332"/>
      <c r="B956" s="333"/>
      <c r="C956" s="33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</row>
    <row r="957" spans="1:26" ht="11.25" customHeight="1" x14ac:dyDescent="0.25">
      <c r="A957" s="332"/>
      <c r="B957" s="333"/>
      <c r="C957" s="33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</row>
    <row r="958" spans="1:26" ht="11.25" customHeight="1" x14ac:dyDescent="0.25">
      <c r="A958" s="332"/>
      <c r="B958" s="333"/>
      <c r="C958" s="33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</row>
    <row r="959" spans="1:26" ht="11.25" customHeight="1" x14ac:dyDescent="0.25">
      <c r="A959" s="332"/>
      <c r="B959" s="333"/>
      <c r="C959" s="33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</row>
    <row r="960" spans="1:26" ht="11.25" customHeight="1" x14ac:dyDescent="0.25">
      <c r="A960" s="332"/>
      <c r="B960" s="333"/>
      <c r="C960" s="33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</row>
    <row r="961" spans="1:26" ht="11.25" customHeight="1" x14ac:dyDescent="0.25">
      <c r="A961" s="332"/>
      <c r="B961" s="333"/>
      <c r="C961" s="33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</row>
    <row r="962" spans="1:26" ht="11.25" customHeight="1" x14ac:dyDescent="0.25">
      <c r="A962" s="332"/>
      <c r="B962" s="333"/>
      <c r="C962" s="33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</row>
    <row r="963" spans="1:26" ht="11.25" customHeight="1" x14ac:dyDescent="0.25">
      <c r="A963" s="332"/>
      <c r="B963" s="333"/>
      <c r="C963" s="33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</row>
    <row r="964" spans="1:26" ht="11.25" customHeight="1" x14ac:dyDescent="0.25">
      <c r="A964" s="332"/>
      <c r="B964" s="333"/>
      <c r="C964" s="33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</row>
    <row r="965" spans="1:26" ht="11.25" customHeight="1" x14ac:dyDescent="0.25">
      <c r="A965" s="332"/>
      <c r="B965" s="333"/>
      <c r="C965" s="33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</row>
    <row r="966" spans="1:26" ht="11.25" customHeight="1" x14ac:dyDescent="0.25">
      <c r="A966" s="332"/>
      <c r="B966" s="333"/>
      <c r="C966" s="33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</row>
    <row r="967" spans="1:26" ht="11.25" customHeight="1" x14ac:dyDescent="0.25">
      <c r="A967" s="332"/>
      <c r="B967" s="333"/>
      <c r="C967" s="33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</row>
    <row r="968" spans="1:26" ht="11.25" customHeight="1" x14ac:dyDescent="0.25">
      <c r="A968" s="332"/>
      <c r="B968" s="333"/>
      <c r="C968" s="33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</row>
    <row r="969" spans="1:26" ht="11.25" customHeight="1" x14ac:dyDescent="0.25">
      <c r="A969" s="332"/>
      <c r="B969" s="333"/>
      <c r="C969" s="33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</row>
    <row r="970" spans="1:26" ht="11.25" customHeight="1" x14ac:dyDescent="0.25">
      <c r="A970" s="332"/>
      <c r="B970" s="333"/>
      <c r="C970" s="33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</row>
    <row r="971" spans="1:26" ht="11.25" customHeight="1" x14ac:dyDescent="0.25">
      <c r="A971" s="332"/>
      <c r="B971" s="333"/>
      <c r="C971" s="33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</row>
    <row r="972" spans="1:26" ht="11.25" customHeight="1" x14ac:dyDescent="0.25">
      <c r="A972" s="332"/>
      <c r="B972" s="333"/>
      <c r="C972" s="33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</row>
    <row r="973" spans="1:26" ht="11.25" customHeight="1" x14ac:dyDescent="0.25">
      <c r="A973" s="332"/>
      <c r="B973" s="333"/>
      <c r="C973" s="33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</row>
    <row r="974" spans="1:26" ht="11.25" customHeight="1" x14ac:dyDescent="0.25">
      <c r="A974" s="332"/>
      <c r="B974" s="333"/>
      <c r="C974" s="33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</row>
    <row r="975" spans="1:26" ht="11.25" customHeight="1" x14ac:dyDescent="0.25">
      <c r="A975" s="332"/>
      <c r="B975" s="333"/>
      <c r="C975" s="33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</row>
    <row r="976" spans="1:26" ht="11.25" customHeight="1" x14ac:dyDescent="0.25">
      <c r="A976" s="332"/>
      <c r="B976" s="333"/>
      <c r="C976" s="33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</row>
    <row r="977" spans="1:26" ht="11.25" customHeight="1" x14ac:dyDescent="0.25">
      <c r="A977" s="332"/>
      <c r="B977" s="333"/>
      <c r="C977" s="33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</row>
    <row r="978" spans="1:26" ht="11.25" customHeight="1" x14ac:dyDescent="0.25">
      <c r="A978" s="332"/>
      <c r="B978" s="333"/>
      <c r="C978" s="33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</row>
    <row r="979" spans="1:26" ht="11.25" customHeight="1" x14ac:dyDescent="0.25">
      <c r="A979" s="332"/>
      <c r="B979" s="333"/>
      <c r="C979" s="33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</row>
    <row r="980" spans="1:26" ht="11.25" customHeight="1" x14ac:dyDescent="0.25">
      <c r="A980" s="332"/>
      <c r="B980" s="333"/>
      <c r="C980" s="33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</row>
    <row r="981" spans="1:26" ht="11.25" customHeight="1" x14ac:dyDescent="0.25">
      <c r="A981" s="332"/>
      <c r="B981" s="333"/>
      <c r="C981" s="33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</row>
    <row r="982" spans="1:26" ht="11.25" customHeight="1" x14ac:dyDescent="0.25">
      <c r="A982" s="332"/>
      <c r="B982" s="333"/>
      <c r="C982" s="33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</row>
    <row r="983" spans="1:26" ht="11.25" customHeight="1" x14ac:dyDescent="0.25">
      <c r="A983" s="332"/>
      <c r="B983" s="333"/>
      <c r="C983" s="33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</row>
    <row r="984" spans="1:26" ht="11.25" customHeight="1" x14ac:dyDescent="0.25">
      <c r="A984" s="332"/>
      <c r="B984" s="333"/>
      <c r="C984" s="33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</row>
    <row r="985" spans="1:26" ht="11.25" customHeight="1" x14ac:dyDescent="0.25">
      <c r="A985" s="332"/>
      <c r="B985" s="333"/>
      <c r="C985" s="33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</row>
    <row r="986" spans="1:26" ht="11.25" customHeight="1" x14ac:dyDescent="0.25">
      <c r="A986" s="332"/>
      <c r="B986" s="333"/>
      <c r="C986" s="33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</row>
    <row r="987" spans="1:26" ht="11.25" customHeight="1" x14ac:dyDescent="0.25">
      <c r="A987" s="332"/>
      <c r="B987" s="333"/>
      <c r="C987" s="33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</row>
    <row r="988" spans="1:26" ht="11.25" customHeight="1" x14ac:dyDescent="0.25">
      <c r="A988" s="332"/>
      <c r="B988" s="333"/>
      <c r="C988" s="33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</row>
    <row r="989" spans="1:26" ht="11.25" customHeight="1" x14ac:dyDescent="0.25">
      <c r="A989" s="332"/>
      <c r="B989" s="333"/>
      <c r="C989" s="33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</row>
    <row r="990" spans="1:26" ht="11.25" customHeight="1" x14ac:dyDescent="0.25">
      <c r="A990" s="332"/>
      <c r="B990" s="333"/>
      <c r="C990" s="33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</row>
    <row r="991" spans="1:26" ht="11.25" customHeight="1" x14ac:dyDescent="0.25">
      <c r="A991" s="332"/>
      <c r="B991" s="333"/>
      <c r="C991" s="33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</row>
    <row r="992" spans="1:26" ht="11.25" customHeight="1" x14ac:dyDescent="0.25">
      <c r="A992" s="332"/>
      <c r="B992" s="333"/>
      <c r="C992" s="33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</row>
    <row r="993" spans="1:26" ht="11.25" customHeight="1" x14ac:dyDescent="0.25">
      <c r="A993" s="332"/>
      <c r="B993" s="333"/>
      <c r="C993" s="33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</row>
    <row r="994" spans="1:26" ht="11.25" customHeight="1" x14ac:dyDescent="0.25">
      <c r="A994" s="332"/>
      <c r="B994" s="333"/>
      <c r="C994" s="33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</row>
    <row r="995" spans="1:26" ht="11.25" customHeight="1" x14ac:dyDescent="0.25">
      <c r="A995" s="332"/>
      <c r="B995" s="333"/>
      <c r="C995" s="33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</row>
    <row r="996" spans="1:26" ht="11.25" customHeight="1" x14ac:dyDescent="0.25">
      <c r="A996" s="332"/>
      <c r="B996" s="333"/>
      <c r="C996" s="33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</row>
    <row r="997" spans="1:26" ht="11.25" customHeight="1" x14ac:dyDescent="0.25">
      <c r="A997" s="332"/>
      <c r="B997" s="333"/>
      <c r="C997" s="33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</row>
    <row r="998" spans="1:26" ht="11.25" customHeight="1" x14ac:dyDescent="0.25">
      <c r="A998" s="332"/>
      <c r="B998" s="333"/>
      <c r="C998" s="33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</row>
    <row r="999" spans="1:26" ht="11.25" customHeight="1" x14ac:dyDescent="0.25">
      <c r="A999" s="332"/>
      <c r="B999" s="333"/>
      <c r="C999" s="33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</row>
    <row r="1000" spans="1:26" ht="11.25" customHeight="1" x14ac:dyDescent="0.25">
      <c r="A1000" s="332"/>
      <c r="B1000" s="333"/>
      <c r="C1000" s="33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</row>
  </sheetData>
  <sheetProtection algorithmName="SHA-512" hashValue="NTQhSXITCKziZ8Jwd7Qhz4HuYgMaDGsbioaYvdGuHKKgHZNajvwsmJNOL3LyLZjqhOUDVpHgQHTE0iAccOh6Zg==" saltValue="YSh+matL/K5Sjm1zgfGl1g==" spinCount="100000" sheet="1" objects="1" scenarios="1"/>
  <mergeCells count="8">
    <mergeCell ref="A96:C96"/>
    <mergeCell ref="A136:A137"/>
    <mergeCell ref="B136:B137"/>
    <mergeCell ref="A1:A2"/>
    <mergeCell ref="B1:B2"/>
    <mergeCell ref="A3:C3"/>
    <mergeCell ref="A12:C12"/>
    <mergeCell ref="A61:C61"/>
  </mergeCell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topLeftCell="A4" workbookViewId="0"/>
  </sheetViews>
  <sheetFormatPr defaultColWidth="14.42578125" defaultRowHeight="15" customHeight="1" x14ac:dyDescent="0.25"/>
  <cols>
    <col min="1" max="1" width="8.7109375" customWidth="1"/>
    <col min="2" max="2" width="122.5703125" customWidth="1"/>
    <col min="3" max="3" width="78.42578125" customWidth="1"/>
    <col min="4" max="4" width="8.7109375" customWidth="1"/>
    <col min="5" max="5" width="34" customWidth="1"/>
    <col min="6" max="26" width="8.7109375" customWidth="1"/>
  </cols>
  <sheetData>
    <row r="1" spans="1:7" x14ac:dyDescent="0.25">
      <c r="B1" s="312" t="s">
        <v>3109</v>
      </c>
      <c r="E1" s="392" t="s">
        <v>3110</v>
      </c>
    </row>
    <row r="2" spans="1:7" ht="30" x14ac:dyDescent="0.25">
      <c r="A2" s="1">
        <v>1</v>
      </c>
      <c r="B2" s="393" t="s">
        <v>3111</v>
      </c>
      <c r="C2" s="6"/>
      <c r="D2" s="6"/>
      <c r="E2" s="394" t="s">
        <v>3112</v>
      </c>
      <c r="F2" s="6"/>
      <c r="G2" s="6"/>
    </row>
    <row r="3" spans="1:7" ht="30" x14ac:dyDescent="0.25">
      <c r="A3" s="1">
        <f>A2+1</f>
        <v>2</v>
      </c>
      <c r="B3" s="393" t="s">
        <v>3113</v>
      </c>
      <c r="C3" s="6"/>
      <c r="D3" s="6"/>
      <c r="E3" s="394"/>
      <c r="F3" s="6"/>
      <c r="G3" s="6"/>
    </row>
    <row r="4" spans="1:7" x14ac:dyDescent="0.25">
      <c r="A4" s="1">
        <v>3</v>
      </c>
      <c r="B4" s="393"/>
      <c r="C4" s="6"/>
      <c r="D4" s="6"/>
      <c r="E4" s="394"/>
      <c r="F4" s="6"/>
      <c r="G4" s="6"/>
    </row>
    <row r="5" spans="1:7" ht="37.5" customHeight="1" x14ac:dyDescent="0.25">
      <c r="A5" s="1"/>
      <c r="B5" s="395" t="s">
        <v>7</v>
      </c>
      <c r="C5" s="6"/>
      <c r="D5" s="6"/>
      <c r="E5" s="396" t="s">
        <v>3114</v>
      </c>
      <c r="F5" s="6"/>
      <c r="G5" s="6"/>
    </row>
    <row r="6" spans="1:7" ht="51.75" customHeight="1" x14ac:dyDescent="0.25">
      <c r="A6" s="1"/>
      <c r="B6" s="395" t="s">
        <v>3115</v>
      </c>
      <c r="C6" s="6"/>
      <c r="D6" s="6"/>
      <c r="E6" s="397" t="s">
        <v>3116</v>
      </c>
      <c r="F6" s="6"/>
      <c r="G6" s="6"/>
    </row>
    <row r="7" spans="1:7" x14ac:dyDescent="0.25">
      <c r="A7" s="1"/>
      <c r="B7" s="395" t="s">
        <v>3117</v>
      </c>
      <c r="C7" s="6"/>
      <c r="D7" s="6"/>
      <c r="E7" s="60" t="s">
        <v>3118</v>
      </c>
      <c r="F7" s="6"/>
      <c r="G7" s="6"/>
    </row>
    <row r="8" spans="1:7" x14ac:dyDescent="0.25">
      <c r="A8" s="1"/>
      <c r="B8" s="395" t="s">
        <v>3119</v>
      </c>
      <c r="C8" s="6"/>
      <c r="D8" s="6"/>
      <c r="E8" s="398" t="s">
        <v>3120</v>
      </c>
      <c r="F8" s="6"/>
      <c r="G8" s="6"/>
    </row>
    <row r="9" spans="1:7" ht="30" x14ac:dyDescent="0.25">
      <c r="A9" s="1"/>
      <c r="B9" s="399" t="s">
        <v>3121</v>
      </c>
      <c r="C9" s="6"/>
      <c r="D9" s="6"/>
      <c r="E9" s="6"/>
      <c r="F9" s="6"/>
      <c r="G9" s="6"/>
    </row>
    <row r="10" spans="1:7" ht="30" x14ac:dyDescent="0.25">
      <c r="A10" s="1"/>
      <c r="B10" s="399" t="s">
        <v>3122</v>
      </c>
      <c r="C10" s="6"/>
      <c r="D10" s="6"/>
      <c r="E10" s="6"/>
      <c r="F10" s="6"/>
      <c r="G10" s="6"/>
    </row>
    <row r="11" spans="1:7" ht="13.5" customHeight="1" x14ac:dyDescent="0.25">
      <c r="A11" s="1"/>
      <c r="B11" s="400" t="s">
        <v>3123</v>
      </c>
      <c r="D11" s="6"/>
      <c r="E11" s="6"/>
      <c r="F11" s="6"/>
      <c r="G11" s="6"/>
    </row>
    <row r="12" spans="1:7" ht="45" x14ac:dyDescent="0.25">
      <c r="A12" s="1"/>
      <c r="B12" s="6" t="s">
        <v>3124</v>
      </c>
      <c r="D12" s="6"/>
      <c r="E12" s="6"/>
      <c r="F12" s="6"/>
      <c r="G12" s="6"/>
    </row>
    <row r="13" spans="1:7" x14ac:dyDescent="0.25">
      <c r="A13" s="1"/>
      <c r="B13" s="400" t="s">
        <v>3125</v>
      </c>
      <c r="D13" s="6"/>
      <c r="E13" s="6"/>
      <c r="F13" s="6"/>
      <c r="G13" s="6"/>
    </row>
    <row r="14" spans="1:7" ht="30" x14ac:dyDescent="0.25">
      <c r="A14" s="1"/>
      <c r="B14" s="395" t="s">
        <v>3126</v>
      </c>
      <c r="C14" s="6"/>
      <c r="D14" s="6"/>
      <c r="E14" s="6"/>
      <c r="F14" s="6"/>
      <c r="G14" s="6"/>
    </row>
    <row r="15" spans="1:7" ht="30" x14ac:dyDescent="0.25">
      <c r="A15" s="1"/>
      <c r="B15" s="399" t="s">
        <v>3127</v>
      </c>
      <c r="C15" s="6"/>
      <c r="D15" s="6"/>
      <c r="E15" s="6"/>
      <c r="F15" s="6"/>
      <c r="G15" s="6"/>
    </row>
    <row r="16" spans="1:7" x14ac:dyDescent="0.25">
      <c r="A16" s="1"/>
      <c r="B16" s="395" t="s">
        <v>3128</v>
      </c>
      <c r="C16" s="6"/>
      <c r="D16" s="6"/>
      <c r="E16" s="6"/>
      <c r="F16" s="6"/>
      <c r="G16" s="6"/>
    </row>
    <row r="17" spans="1:7" x14ac:dyDescent="0.25">
      <c r="A17" s="1"/>
      <c r="B17" s="395" t="s">
        <v>3129</v>
      </c>
      <c r="C17" s="6"/>
      <c r="D17" s="6"/>
      <c r="E17" s="6"/>
      <c r="F17" s="6"/>
      <c r="G17" s="6"/>
    </row>
    <row r="18" spans="1:7" x14ac:dyDescent="0.25">
      <c r="A18" s="1"/>
      <c r="B18" s="395"/>
      <c r="C18" s="6"/>
      <c r="D18" s="6"/>
      <c r="E18" s="6"/>
      <c r="F18" s="6"/>
      <c r="G18" s="6"/>
    </row>
    <row r="19" spans="1:7" x14ac:dyDescent="0.25">
      <c r="A19" s="1"/>
      <c r="B19" s="395"/>
      <c r="C19" s="6"/>
      <c r="D19" s="6"/>
      <c r="E19" s="6"/>
      <c r="F19" s="6"/>
      <c r="G19" s="6"/>
    </row>
    <row r="20" spans="1:7" x14ac:dyDescent="0.25">
      <c r="A20" s="1"/>
      <c r="B20" s="395"/>
      <c r="C20" s="6"/>
      <c r="D20" s="6"/>
      <c r="E20" s="6"/>
      <c r="F20" s="6"/>
      <c r="G20" s="6"/>
    </row>
    <row r="21" spans="1:7" ht="15.75" customHeight="1" x14ac:dyDescent="0.25">
      <c r="A21" s="1"/>
      <c r="B21" s="395"/>
      <c r="C21" s="6"/>
      <c r="D21" s="6"/>
      <c r="E21" s="6"/>
      <c r="F21" s="6"/>
      <c r="G21" s="6"/>
    </row>
    <row r="22" spans="1:7" ht="15.75" customHeight="1" x14ac:dyDescent="0.25">
      <c r="A22" s="1"/>
      <c r="B22" s="395"/>
      <c r="C22" s="6"/>
      <c r="D22" s="6"/>
      <c r="E22" s="6"/>
      <c r="F22" s="6"/>
      <c r="G22" s="6"/>
    </row>
    <row r="23" spans="1:7" ht="15.75" customHeight="1" x14ac:dyDescent="0.25">
      <c r="A23" s="1"/>
      <c r="B23" s="395"/>
      <c r="C23" s="6"/>
      <c r="D23" s="6"/>
      <c r="E23" s="6"/>
      <c r="F23" s="6"/>
      <c r="G23" s="6"/>
    </row>
    <row r="24" spans="1:7" ht="15.75" customHeight="1" x14ac:dyDescent="0.25">
      <c r="A24" s="1"/>
      <c r="B24" s="395"/>
      <c r="C24" s="6"/>
      <c r="D24" s="6"/>
      <c r="E24" s="6"/>
      <c r="F24" s="6"/>
      <c r="G24" s="6"/>
    </row>
    <row r="25" spans="1:7" ht="15.75" customHeight="1" x14ac:dyDescent="0.25">
      <c r="A25" s="1"/>
      <c r="B25" s="395"/>
      <c r="C25" s="6"/>
      <c r="D25" s="6"/>
      <c r="E25" s="6"/>
      <c r="F25" s="6"/>
      <c r="G25" s="6"/>
    </row>
    <row r="26" spans="1:7" ht="15.75" customHeight="1" x14ac:dyDescent="0.25">
      <c r="A26" s="1"/>
      <c r="B26" s="395"/>
      <c r="C26" s="6"/>
      <c r="D26" s="6"/>
      <c r="E26" s="6"/>
      <c r="F26" s="6"/>
      <c r="G26" s="6"/>
    </row>
    <row r="27" spans="1:7" ht="15.75" customHeight="1" x14ac:dyDescent="0.25">
      <c r="A27" s="1"/>
      <c r="B27" s="395"/>
      <c r="C27" s="6"/>
      <c r="D27" s="6"/>
      <c r="E27" s="6"/>
      <c r="F27" s="6"/>
      <c r="G27" s="6"/>
    </row>
    <row r="28" spans="1:7" ht="15.75" customHeight="1" x14ac:dyDescent="0.25">
      <c r="A28" s="1"/>
      <c r="B28" s="395"/>
      <c r="C28" s="6"/>
      <c r="D28" s="6"/>
      <c r="E28" s="6"/>
      <c r="F28" s="6"/>
      <c r="G28" s="6"/>
    </row>
    <row r="29" spans="1:7" ht="15.75" customHeight="1" x14ac:dyDescent="0.25">
      <c r="A29" s="1"/>
      <c r="B29" s="395"/>
      <c r="C29" s="6"/>
      <c r="D29" s="6"/>
      <c r="E29" s="6"/>
      <c r="F29" s="6"/>
      <c r="G29" s="6"/>
    </row>
    <row r="30" spans="1:7" ht="15.75" customHeight="1" x14ac:dyDescent="0.25">
      <c r="B30" s="6"/>
      <c r="C30" s="6"/>
      <c r="D30" s="6"/>
      <c r="E30" s="6"/>
      <c r="F30" s="6"/>
      <c r="G30" s="6"/>
    </row>
    <row r="31" spans="1:7" ht="15.75" customHeight="1" x14ac:dyDescent="0.25">
      <c r="B31" s="6"/>
      <c r="C31" s="6"/>
      <c r="D31" s="6"/>
      <c r="E31" s="6"/>
      <c r="F31" s="6"/>
      <c r="G31" s="6"/>
    </row>
    <row r="32" spans="1:7" ht="15.75" customHeight="1" x14ac:dyDescent="0.25">
      <c r="B32" s="6"/>
      <c r="C32" s="6"/>
      <c r="D32" s="6"/>
      <c r="E32" s="6"/>
      <c r="F32" s="6"/>
      <c r="G32" s="6"/>
    </row>
    <row r="33" spans="2:7" ht="15.75" customHeight="1" x14ac:dyDescent="0.25">
      <c r="B33" s="6"/>
      <c r="C33" s="6"/>
      <c r="D33" s="6"/>
      <c r="E33" s="6"/>
      <c r="F33" s="6"/>
      <c r="G33" s="6"/>
    </row>
    <row r="34" spans="2:7" ht="15.75" customHeight="1" x14ac:dyDescent="0.25">
      <c r="B34" s="6"/>
      <c r="C34" s="6"/>
      <c r="D34" s="6"/>
      <c r="E34" s="6"/>
      <c r="F34" s="6"/>
      <c r="G34" s="6"/>
    </row>
    <row r="35" spans="2:7" ht="15.75" customHeight="1" x14ac:dyDescent="0.25">
      <c r="B35" s="6"/>
      <c r="C35" s="6"/>
      <c r="D35" s="6"/>
      <c r="E35" s="6"/>
      <c r="F35" s="6"/>
      <c r="G35" s="6"/>
    </row>
    <row r="36" spans="2:7" ht="15.75" customHeight="1" x14ac:dyDescent="0.25">
      <c r="B36" s="6"/>
      <c r="C36" s="6"/>
      <c r="D36" s="6"/>
      <c r="E36" s="6"/>
      <c r="F36" s="6"/>
      <c r="G36" s="6"/>
    </row>
    <row r="37" spans="2:7" ht="15.75" customHeight="1" x14ac:dyDescent="0.25">
      <c r="B37" s="6"/>
      <c r="C37" s="6"/>
      <c r="D37" s="6"/>
      <c r="E37" s="6"/>
      <c r="F37" s="6"/>
      <c r="G37" s="6"/>
    </row>
    <row r="38" spans="2:7" ht="15.75" customHeight="1" x14ac:dyDescent="0.25">
      <c r="B38" s="6"/>
      <c r="C38" s="6"/>
      <c r="D38" s="6"/>
      <c r="E38" s="6"/>
      <c r="F38" s="6"/>
      <c r="G38" s="6"/>
    </row>
    <row r="39" spans="2:7" ht="15.75" customHeight="1" x14ac:dyDescent="0.25">
      <c r="B39" s="6"/>
      <c r="C39" s="6"/>
      <c r="D39" s="6"/>
      <c r="E39" s="6"/>
      <c r="F39" s="6"/>
      <c r="G39" s="6"/>
    </row>
    <row r="40" spans="2:7" ht="15.75" customHeight="1" x14ac:dyDescent="0.25">
      <c r="B40" s="6"/>
      <c r="C40" s="6"/>
      <c r="D40" s="6"/>
      <c r="E40" s="6"/>
      <c r="F40" s="6"/>
      <c r="G40" s="6"/>
    </row>
    <row r="41" spans="2:7" ht="15.75" customHeight="1" x14ac:dyDescent="0.25">
      <c r="B41" s="6"/>
      <c r="C41" s="6"/>
      <c r="D41" s="6"/>
      <c r="E41" s="6"/>
      <c r="F41" s="6"/>
      <c r="G41" s="6"/>
    </row>
    <row r="42" spans="2:7" ht="15.75" customHeight="1" x14ac:dyDescent="0.25">
      <c r="B42" s="6"/>
      <c r="C42" s="6"/>
      <c r="D42" s="6"/>
      <c r="E42" s="6"/>
      <c r="F42" s="6"/>
      <c r="G42" s="6"/>
    </row>
    <row r="43" spans="2:7" ht="15.75" customHeight="1" x14ac:dyDescent="0.25">
      <c r="B43" s="6"/>
      <c r="C43" s="6"/>
      <c r="D43" s="6"/>
      <c r="E43" s="6"/>
      <c r="F43" s="6"/>
      <c r="G43" s="6"/>
    </row>
    <row r="44" spans="2:7" ht="15.75" customHeight="1" x14ac:dyDescent="0.25">
      <c r="B44" s="6"/>
      <c r="C44" s="6"/>
      <c r="D44" s="6"/>
      <c r="E44" s="6"/>
      <c r="F44" s="6"/>
      <c r="G44" s="6"/>
    </row>
    <row r="45" spans="2:7" ht="15.75" customHeight="1" x14ac:dyDescent="0.25">
      <c r="B45" s="6"/>
      <c r="C45" s="6"/>
      <c r="D45" s="6"/>
      <c r="E45" s="6"/>
      <c r="F45" s="6"/>
      <c r="G45" s="6"/>
    </row>
    <row r="46" spans="2:7" ht="15.75" customHeight="1" x14ac:dyDescent="0.25">
      <c r="B46" s="6"/>
      <c r="C46" s="6"/>
      <c r="D46" s="6"/>
      <c r="E46" s="6"/>
      <c r="F46" s="6"/>
      <c r="G46" s="6"/>
    </row>
    <row r="47" spans="2:7" ht="15.75" customHeight="1" x14ac:dyDescent="0.25">
      <c r="B47" s="6"/>
      <c r="C47" s="6"/>
      <c r="D47" s="6"/>
      <c r="E47" s="6"/>
      <c r="F47" s="6"/>
      <c r="G47" s="6"/>
    </row>
    <row r="48" spans="2:7" ht="15.75" customHeight="1" x14ac:dyDescent="0.25">
      <c r="B48" s="6"/>
      <c r="C48" s="6"/>
      <c r="D48" s="6"/>
      <c r="E48" s="6"/>
      <c r="F48" s="6"/>
      <c r="G48" s="6"/>
    </row>
    <row r="49" spans="2:7" ht="15.75" customHeight="1" x14ac:dyDescent="0.25">
      <c r="B49" s="6"/>
      <c r="C49" s="6"/>
      <c r="D49" s="6"/>
      <c r="E49" s="6"/>
      <c r="F49" s="6"/>
      <c r="G49" s="6"/>
    </row>
    <row r="50" spans="2:7" ht="15.75" customHeight="1" x14ac:dyDescent="0.25">
      <c r="B50" s="6"/>
      <c r="C50" s="6"/>
      <c r="D50" s="6"/>
      <c r="E50" s="6"/>
      <c r="F50" s="6"/>
      <c r="G50" s="6"/>
    </row>
    <row r="51" spans="2:7" ht="15.75" customHeight="1" x14ac:dyDescent="0.25">
      <c r="B51" s="6"/>
      <c r="C51" s="6"/>
      <c r="D51" s="6"/>
      <c r="E51" s="6"/>
      <c r="F51" s="6"/>
      <c r="G51" s="6"/>
    </row>
    <row r="52" spans="2:7" ht="15.75" customHeight="1" x14ac:dyDescent="0.25">
      <c r="B52" s="6"/>
      <c r="C52" s="6"/>
      <c r="D52" s="6"/>
      <c r="E52" s="6"/>
      <c r="F52" s="6"/>
      <c r="G52" s="6"/>
    </row>
    <row r="53" spans="2:7" ht="15.75" customHeight="1" x14ac:dyDescent="0.25">
      <c r="B53" s="6"/>
      <c r="C53" s="6"/>
      <c r="D53" s="6"/>
      <c r="E53" s="6"/>
      <c r="F53" s="6"/>
      <c r="G53" s="6"/>
    </row>
    <row r="54" spans="2:7" ht="15.75" customHeight="1" x14ac:dyDescent="0.25">
      <c r="B54" s="6"/>
      <c r="C54" s="6"/>
      <c r="D54" s="6"/>
      <c r="E54" s="6"/>
      <c r="F54" s="6"/>
      <c r="G54" s="6"/>
    </row>
    <row r="55" spans="2:7" ht="15.75" customHeight="1" x14ac:dyDescent="0.25">
      <c r="B55" s="6"/>
      <c r="C55" s="6"/>
      <c r="D55" s="6"/>
      <c r="E55" s="6"/>
      <c r="F55" s="6"/>
      <c r="G55" s="6"/>
    </row>
    <row r="56" spans="2:7" ht="15.75" customHeight="1" x14ac:dyDescent="0.25">
      <c r="B56" s="6"/>
      <c r="C56" s="6"/>
      <c r="D56" s="6"/>
      <c r="E56" s="6"/>
      <c r="F56" s="6"/>
      <c r="G56" s="6"/>
    </row>
    <row r="57" spans="2:7" ht="15.75" customHeight="1" x14ac:dyDescent="0.25">
      <c r="B57" s="6"/>
      <c r="C57" s="6"/>
      <c r="D57" s="6"/>
      <c r="E57" s="6"/>
      <c r="F57" s="6"/>
      <c r="G57" s="6"/>
    </row>
    <row r="58" spans="2:7" ht="15.75" customHeight="1" x14ac:dyDescent="0.25">
      <c r="B58" s="6"/>
      <c r="C58" s="6"/>
      <c r="D58" s="6"/>
      <c r="E58" s="6"/>
      <c r="F58" s="6"/>
      <c r="G58" s="6"/>
    </row>
    <row r="59" spans="2:7" ht="15.75" customHeight="1" x14ac:dyDescent="0.25">
      <c r="B59" s="6"/>
      <c r="C59" s="6"/>
      <c r="D59" s="6"/>
      <c r="E59" s="6"/>
      <c r="F59" s="6"/>
      <c r="G59" s="6"/>
    </row>
    <row r="60" spans="2:7" ht="15.75" customHeight="1" x14ac:dyDescent="0.25">
      <c r="B60" s="6"/>
      <c r="C60" s="6"/>
      <c r="D60" s="6"/>
      <c r="E60" s="6"/>
      <c r="F60" s="6"/>
      <c r="G60" s="6"/>
    </row>
    <row r="61" spans="2:7" ht="15.75" customHeight="1" x14ac:dyDescent="0.25">
      <c r="B61" s="6"/>
      <c r="C61" s="6"/>
      <c r="D61" s="6"/>
      <c r="E61" s="6"/>
      <c r="F61" s="6"/>
      <c r="G61" s="6"/>
    </row>
    <row r="62" spans="2:7" ht="15.75" customHeight="1" x14ac:dyDescent="0.25">
      <c r="B62" s="6"/>
      <c r="C62" s="6"/>
      <c r="D62" s="6"/>
      <c r="E62" s="6"/>
      <c r="F62" s="6"/>
      <c r="G62" s="6"/>
    </row>
    <row r="63" spans="2:7" ht="15.75" customHeight="1" x14ac:dyDescent="0.25">
      <c r="B63" s="6"/>
      <c r="C63" s="6"/>
      <c r="D63" s="6"/>
      <c r="E63" s="6"/>
      <c r="F63" s="6"/>
      <c r="G63" s="6"/>
    </row>
    <row r="64" spans="2:7" ht="15.75" customHeight="1" x14ac:dyDescent="0.25">
      <c r="B64" s="6"/>
      <c r="C64" s="6"/>
      <c r="D64" s="6"/>
      <c r="E64" s="6"/>
      <c r="F64" s="6"/>
      <c r="G64" s="6"/>
    </row>
    <row r="65" spans="2:7" ht="15.75" customHeight="1" x14ac:dyDescent="0.25">
      <c r="B65" s="6"/>
      <c r="C65" s="6"/>
      <c r="D65" s="6"/>
      <c r="E65" s="6"/>
      <c r="F65" s="6"/>
      <c r="G65" s="6"/>
    </row>
    <row r="66" spans="2:7" ht="15.75" customHeight="1" x14ac:dyDescent="0.25">
      <c r="B66" s="6"/>
      <c r="C66" s="6"/>
      <c r="D66" s="6"/>
      <c r="E66" s="6"/>
      <c r="F66" s="6"/>
      <c r="G66" s="6"/>
    </row>
    <row r="67" spans="2:7" ht="15.75" customHeight="1" x14ac:dyDescent="0.25">
      <c r="B67" s="6"/>
      <c r="C67" s="6"/>
      <c r="D67" s="6"/>
      <c r="E67" s="6"/>
      <c r="F67" s="6"/>
      <c r="G67" s="6"/>
    </row>
    <row r="68" spans="2:7" ht="15.75" customHeight="1" x14ac:dyDescent="0.25">
      <c r="B68" s="6"/>
      <c r="C68" s="6"/>
      <c r="D68" s="6"/>
      <c r="E68" s="6"/>
      <c r="F68" s="6"/>
      <c r="G68" s="6"/>
    </row>
    <row r="69" spans="2:7" ht="15.75" customHeight="1" x14ac:dyDescent="0.25"/>
    <row r="70" spans="2:7" ht="15.75" customHeight="1" x14ac:dyDescent="0.25"/>
    <row r="71" spans="2:7" ht="15.75" customHeight="1" x14ac:dyDescent="0.25"/>
    <row r="72" spans="2:7" ht="15.75" customHeight="1" x14ac:dyDescent="0.25"/>
    <row r="73" spans="2:7" ht="15.75" customHeight="1" x14ac:dyDescent="0.25"/>
    <row r="74" spans="2:7" ht="15.75" customHeight="1" x14ac:dyDescent="0.25"/>
    <row r="75" spans="2:7" ht="15.75" customHeight="1" x14ac:dyDescent="0.25"/>
    <row r="76" spans="2:7" ht="15.75" customHeight="1" x14ac:dyDescent="0.25"/>
    <row r="77" spans="2:7" ht="15.75" customHeight="1" x14ac:dyDescent="0.25"/>
    <row r="78" spans="2:7" ht="15.75" customHeight="1" x14ac:dyDescent="0.25"/>
    <row r="79" spans="2:7" ht="15.75" customHeight="1" x14ac:dyDescent="0.25"/>
    <row r="80" spans="2:7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topLeftCell="A64" workbookViewId="0"/>
  </sheetViews>
  <sheetFormatPr defaultColWidth="14.42578125" defaultRowHeight="15" customHeight="1" x14ac:dyDescent="0.25"/>
  <cols>
    <col min="1" max="1" width="6.5703125" customWidth="1"/>
    <col min="2" max="2" width="12.85546875" customWidth="1"/>
    <col min="3" max="3" width="14.42578125" customWidth="1"/>
    <col min="4" max="20" width="8.7109375" customWidth="1"/>
    <col min="21" max="21" width="11.28515625" customWidth="1"/>
    <col min="22" max="22" width="13.85546875" customWidth="1"/>
    <col min="23" max="27" width="8.7109375" customWidth="1"/>
  </cols>
  <sheetData>
    <row r="1" spans="1:27" x14ac:dyDescent="0.25">
      <c r="A1" s="279" t="s">
        <v>2936</v>
      </c>
      <c r="B1" s="284" t="s">
        <v>2937</v>
      </c>
      <c r="U1" s="308"/>
      <c r="V1" s="308"/>
    </row>
    <row r="2" spans="1:27" ht="18.75" x14ac:dyDescent="0.3">
      <c r="A2" s="286" t="s">
        <v>2939</v>
      </c>
      <c r="B2" s="287" t="s">
        <v>2940</v>
      </c>
      <c r="U2" s="401"/>
      <c r="V2" s="401" t="s">
        <v>3131</v>
      </c>
    </row>
    <row r="3" spans="1:27" ht="18.75" x14ac:dyDescent="0.3">
      <c r="F3" s="312" t="s">
        <v>3130</v>
      </c>
      <c r="G3" s="312" t="s">
        <v>3132</v>
      </c>
      <c r="H3" s="312" t="s">
        <v>3133</v>
      </c>
      <c r="I3" s="312" t="s">
        <v>3134</v>
      </c>
      <c r="J3" s="312" t="s">
        <v>3135</v>
      </c>
      <c r="K3" s="312" t="s">
        <v>3136</v>
      </c>
      <c r="L3" s="312" t="s">
        <v>3137</v>
      </c>
      <c r="M3" s="312" t="s">
        <v>3138</v>
      </c>
      <c r="N3" s="312" t="s">
        <v>3139</v>
      </c>
      <c r="O3" s="312" t="s">
        <v>3140</v>
      </c>
      <c r="P3" s="312" t="s">
        <v>3141</v>
      </c>
      <c r="Q3" s="312" t="s">
        <v>3142</v>
      </c>
      <c r="R3" s="312" t="s">
        <v>3143</v>
      </c>
      <c r="S3" s="312" t="s">
        <v>3144</v>
      </c>
      <c r="T3" s="312" t="s">
        <v>3145</v>
      </c>
      <c r="U3" s="401" t="s">
        <v>3131</v>
      </c>
      <c r="V3" s="401"/>
    </row>
    <row r="4" spans="1:27" ht="75" x14ac:dyDescent="0.25">
      <c r="A4" s="235"/>
      <c r="B4" s="236" t="s">
        <v>2812</v>
      </c>
      <c r="C4" s="236"/>
      <c r="D4" s="236"/>
      <c r="E4" s="236"/>
      <c r="F4" s="276" t="s">
        <v>2916</v>
      </c>
      <c r="G4" s="243" t="s">
        <v>2917</v>
      </c>
      <c r="H4" s="276" t="s">
        <v>2918</v>
      </c>
      <c r="I4" s="243" t="s">
        <v>2903</v>
      </c>
      <c r="J4" s="402" t="s">
        <v>2919</v>
      </c>
      <c r="K4" s="403" t="s">
        <v>2920</v>
      </c>
      <c r="L4" s="403" t="s">
        <v>2921</v>
      </c>
      <c r="M4" s="279" t="s">
        <v>2922</v>
      </c>
      <c r="N4" s="403" t="s">
        <v>2923</v>
      </c>
      <c r="O4" s="277" t="s">
        <v>2924</v>
      </c>
      <c r="P4" s="277" t="s">
        <v>2925</v>
      </c>
      <c r="Q4" s="279" t="s">
        <v>2926</v>
      </c>
      <c r="R4" s="277" t="s">
        <v>2927</v>
      </c>
      <c r="S4" s="277" t="s">
        <v>2928</v>
      </c>
      <c r="T4" s="277" t="s">
        <v>2929</v>
      </c>
      <c r="U4" s="281" t="s">
        <v>3146</v>
      </c>
      <c r="V4" s="281" t="s">
        <v>3147</v>
      </c>
      <c r="Z4" s="281" t="s">
        <v>3148</v>
      </c>
    </row>
    <row r="5" spans="1:27" ht="15.75" x14ac:dyDescent="0.25">
      <c r="A5" s="552" t="s">
        <v>2813</v>
      </c>
      <c r="B5" s="541" t="s">
        <v>2814</v>
      </c>
      <c r="C5" s="542" t="s">
        <v>2815</v>
      </c>
      <c r="D5" s="541" t="s">
        <v>2816</v>
      </c>
      <c r="E5" s="237" t="s">
        <v>2817</v>
      </c>
      <c r="F5" s="13">
        <f t="shared" ref="F5:AA5" si="0">COLUMN()-1</f>
        <v>5</v>
      </c>
      <c r="G5" s="13">
        <f t="shared" si="0"/>
        <v>6</v>
      </c>
      <c r="H5" s="13">
        <f t="shared" si="0"/>
        <v>7</v>
      </c>
      <c r="I5" s="13">
        <f t="shared" si="0"/>
        <v>8</v>
      </c>
      <c r="J5" s="13">
        <f t="shared" si="0"/>
        <v>9</v>
      </c>
      <c r="K5" s="13">
        <f t="shared" si="0"/>
        <v>10</v>
      </c>
      <c r="L5" s="13">
        <f t="shared" si="0"/>
        <v>11</v>
      </c>
      <c r="M5" s="13">
        <f t="shared" si="0"/>
        <v>12</v>
      </c>
      <c r="N5" s="13">
        <f t="shared" si="0"/>
        <v>13</v>
      </c>
      <c r="O5" s="13">
        <f t="shared" si="0"/>
        <v>14</v>
      </c>
      <c r="P5" s="13">
        <f t="shared" si="0"/>
        <v>15</v>
      </c>
      <c r="Q5" s="13">
        <f t="shared" si="0"/>
        <v>16</v>
      </c>
      <c r="R5" s="13">
        <f t="shared" si="0"/>
        <v>17</v>
      </c>
      <c r="S5" s="13">
        <f t="shared" si="0"/>
        <v>18</v>
      </c>
      <c r="T5" s="13">
        <f t="shared" si="0"/>
        <v>19</v>
      </c>
      <c r="U5" s="404">
        <f t="shared" si="0"/>
        <v>20</v>
      </c>
      <c r="V5" s="404">
        <f t="shared" si="0"/>
        <v>21</v>
      </c>
      <c r="W5" s="13">
        <f t="shared" si="0"/>
        <v>22</v>
      </c>
      <c r="X5" s="13">
        <f t="shared" si="0"/>
        <v>23</v>
      </c>
      <c r="Y5" s="13">
        <f t="shared" si="0"/>
        <v>24</v>
      </c>
      <c r="Z5" s="13">
        <f t="shared" si="0"/>
        <v>25</v>
      </c>
      <c r="AA5" s="13">
        <f t="shared" si="0"/>
        <v>26</v>
      </c>
    </row>
    <row r="6" spans="1:27" ht="25.5" x14ac:dyDescent="0.25">
      <c r="A6" s="540"/>
      <c r="B6" s="540"/>
      <c r="C6" s="540"/>
      <c r="D6" s="540"/>
      <c r="E6" s="238" t="s">
        <v>2938</v>
      </c>
      <c r="F6" s="243"/>
      <c r="G6" s="243"/>
      <c r="H6" s="243"/>
      <c r="I6" s="243"/>
      <c r="J6" s="243"/>
      <c r="K6" s="405"/>
      <c r="L6" s="405"/>
      <c r="M6" s="406" t="str">
        <f>CONCATENATE(K6,"х",L6)</f>
        <v>х</v>
      </c>
      <c r="N6" s="405"/>
      <c r="O6" s="405"/>
      <c r="P6" s="405"/>
      <c r="Q6" s="406" t="str">
        <f>CONCATENATE(O6,"х",P6)</f>
        <v>х</v>
      </c>
      <c r="R6" s="405"/>
      <c r="S6" s="405"/>
      <c r="T6" s="405"/>
      <c r="U6" s="26" t="s">
        <v>3149</v>
      </c>
      <c r="V6" s="26" t="s">
        <v>3149</v>
      </c>
      <c r="Z6" s="405"/>
    </row>
    <row r="7" spans="1:27" x14ac:dyDescent="0.25">
      <c r="A7" s="407">
        <v>1</v>
      </c>
      <c r="B7" s="240" t="s">
        <v>40</v>
      </c>
      <c r="C7" s="239" t="s">
        <v>2819</v>
      </c>
      <c r="D7" s="543"/>
      <c r="E7" s="408">
        <v>903.57400000000007</v>
      </c>
      <c r="F7" s="243"/>
      <c r="G7" s="243"/>
      <c r="H7" s="243"/>
      <c r="I7" s="243"/>
      <c r="J7" s="243"/>
      <c r="K7" s="243">
        <v>0</v>
      </c>
      <c r="L7" s="243">
        <v>0</v>
      </c>
      <c r="M7" s="289"/>
      <c r="N7" s="243">
        <v>0</v>
      </c>
      <c r="O7" s="243">
        <v>0</v>
      </c>
      <c r="P7" s="243">
        <v>0</v>
      </c>
      <c r="Q7" s="289"/>
      <c r="R7" s="243">
        <v>0</v>
      </c>
      <c r="S7" s="243">
        <v>0</v>
      </c>
      <c r="T7" s="243">
        <v>0</v>
      </c>
      <c r="U7" s="409">
        <f t="shared" ref="U7:U323" si="1">IF(K7&gt;0,CONCATENATE((K7-40),"х",(L7-40)),0)</f>
        <v>0</v>
      </c>
      <c r="V7" s="409">
        <f t="shared" ref="V7:V323" si="2">IF(O7&gt;0,CONCATENATE(K7,"х",P7),0)</f>
        <v>0</v>
      </c>
      <c r="Z7" s="243">
        <v>0</v>
      </c>
    </row>
    <row r="8" spans="1:27" x14ac:dyDescent="0.25">
      <c r="A8" s="288">
        <v>2</v>
      </c>
      <c r="B8" s="243" t="s">
        <v>58</v>
      </c>
      <c r="C8" s="242" t="s">
        <v>2819</v>
      </c>
      <c r="D8" s="539"/>
      <c r="E8" s="408">
        <v>903.57400000000007</v>
      </c>
      <c r="F8" s="243"/>
      <c r="G8" s="243"/>
      <c r="H8" s="243"/>
      <c r="I8" s="243"/>
      <c r="J8" s="243"/>
      <c r="K8" s="243">
        <v>716</v>
      </c>
      <c r="L8" s="243">
        <v>146</v>
      </c>
      <c r="M8" s="289"/>
      <c r="N8" s="243">
        <v>1</v>
      </c>
      <c r="O8" s="243">
        <v>0</v>
      </c>
      <c r="P8" s="243">
        <v>0</v>
      </c>
      <c r="Q8" s="289"/>
      <c r="R8" s="243">
        <v>0</v>
      </c>
      <c r="S8" s="243">
        <v>2</v>
      </c>
      <c r="T8" s="243">
        <v>1</v>
      </c>
      <c r="U8" s="409" t="str">
        <f t="shared" si="1"/>
        <v>676х106</v>
      </c>
      <c r="V8" s="409">
        <f t="shared" si="2"/>
        <v>0</v>
      </c>
      <c r="Z8" s="243">
        <v>0</v>
      </c>
    </row>
    <row r="9" spans="1:27" x14ac:dyDescent="0.25">
      <c r="A9" s="288">
        <v>3</v>
      </c>
      <c r="B9" s="243" t="s">
        <v>74</v>
      </c>
      <c r="C9" s="242" t="s">
        <v>2820</v>
      </c>
      <c r="D9" s="539"/>
      <c r="E9" s="408">
        <v>978.6</v>
      </c>
      <c r="F9" s="243"/>
      <c r="G9" s="243"/>
      <c r="H9" s="243"/>
      <c r="I9" s="243"/>
      <c r="J9" s="243"/>
      <c r="K9" s="243">
        <v>0</v>
      </c>
      <c r="L9" s="243">
        <v>0</v>
      </c>
      <c r="M9" s="289"/>
      <c r="N9" s="243">
        <v>0</v>
      </c>
      <c r="O9" s="243">
        <v>0</v>
      </c>
      <c r="P9" s="243">
        <v>0</v>
      </c>
      <c r="Q9" s="289"/>
      <c r="R9" s="243">
        <v>0</v>
      </c>
      <c r="S9" s="243">
        <v>0</v>
      </c>
      <c r="T9" s="243">
        <v>0</v>
      </c>
      <c r="U9" s="409">
        <f t="shared" si="1"/>
        <v>0</v>
      </c>
      <c r="V9" s="409">
        <f t="shared" si="2"/>
        <v>0</v>
      </c>
      <c r="Z9" s="243">
        <v>0</v>
      </c>
    </row>
    <row r="10" spans="1:27" x14ac:dyDescent="0.25">
      <c r="A10" s="288">
        <v>4</v>
      </c>
      <c r="B10" s="243" t="s">
        <v>86</v>
      </c>
      <c r="C10" s="242" t="s">
        <v>2820</v>
      </c>
      <c r="D10" s="539"/>
      <c r="E10" s="408">
        <v>978.6</v>
      </c>
      <c r="F10" s="243"/>
      <c r="G10" s="243"/>
      <c r="H10" s="243"/>
      <c r="I10" s="243"/>
      <c r="J10" s="243"/>
      <c r="K10" s="243">
        <v>716</v>
      </c>
      <c r="L10" s="243">
        <v>196</v>
      </c>
      <c r="M10" s="289"/>
      <c r="N10" s="243">
        <v>1</v>
      </c>
      <c r="O10" s="243">
        <v>0</v>
      </c>
      <c r="P10" s="243">
        <v>0</v>
      </c>
      <c r="Q10" s="289"/>
      <c r="R10" s="243">
        <v>0</v>
      </c>
      <c r="S10" s="243">
        <v>2</v>
      </c>
      <c r="T10" s="243">
        <v>1</v>
      </c>
      <c r="U10" s="409" t="str">
        <f t="shared" si="1"/>
        <v>676х156</v>
      </c>
      <c r="V10" s="409">
        <f t="shared" si="2"/>
        <v>0</v>
      </c>
      <c r="Z10" s="243">
        <v>0</v>
      </c>
    </row>
    <row r="11" spans="1:27" x14ac:dyDescent="0.25">
      <c r="A11" s="288">
        <v>5</v>
      </c>
      <c r="B11" s="243" t="s">
        <v>99</v>
      </c>
      <c r="C11" s="242" t="s">
        <v>2821</v>
      </c>
      <c r="D11" s="539"/>
      <c r="E11" s="408">
        <v>1034.0540000000001</v>
      </c>
      <c r="F11" s="243"/>
      <c r="G11" s="243"/>
      <c r="H11" s="243"/>
      <c r="I11" s="243"/>
      <c r="J11" s="243"/>
      <c r="K11" s="243">
        <v>0</v>
      </c>
      <c r="L11" s="243">
        <v>0</v>
      </c>
      <c r="M11" s="289"/>
      <c r="N11" s="243">
        <v>0</v>
      </c>
      <c r="O11" s="243">
        <v>0</v>
      </c>
      <c r="P11" s="243">
        <v>0</v>
      </c>
      <c r="Q11" s="289"/>
      <c r="R11" s="243">
        <v>0</v>
      </c>
      <c r="S11" s="243">
        <v>0</v>
      </c>
      <c r="T11" s="243">
        <v>0</v>
      </c>
      <c r="U11" s="409">
        <f t="shared" si="1"/>
        <v>0</v>
      </c>
      <c r="V11" s="409">
        <f t="shared" si="2"/>
        <v>0</v>
      </c>
      <c r="Z11" s="243">
        <v>0</v>
      </c>
    </row>
    <row r="12" spans="1:27" x14ac:dyDescent="0.25">
      <c r="A12" s="288">
        <v>6</v>
      </c>
      <c r="B12" s="243" t="s">
        <v>106</v>
      </c>
      <c r="C12" s="242" t="s">
        <v>2821</v>
      </c>
      <c r="D12" s="540"/>
      <c r="E12" s="408">
        <v>1034.0540000000001</v>
      </c>
      <c r="F12" s="243"/>
      <c r="G12" s="243"/>
      <c r="H12" s="243"/>
      <c r="I12" s="243"/>
      <c r="J12" s="243"/>
      <c r="K12" s="243">
        <v>716</v>
      </c>
      <c r="L12" s="243">
        <v>246</v>
      </c>
      <c r="M12" s="289"/>
      <c r="N12" s="243">
        <v>1</v>
      </c>
      <c r="O12" s="243">
        <v>0</v>
      </c>
      <c r="P12" s="243">
        <v>0</v>
      </c>
      <c r="Q12" s="289"/>
      <c r="R12" s="243">
        <v>0</v>
      </c>
      <c r="S12" s="243">
        <v>2</v>
      </c>
      <c r="T12" s="243">
        <v>1</v>
      </c>
      <c r="U12" s="409" t="str">
        <f t="shared" si="1"/>
        <v>676х206</v>
      </c>
      <c r="V12" s="409">
        <f t="shared" si="2"/>
        <v>0</v>
      </c>
      <c r="Z12" s="243">
        <v>0</v>
      </c>
    </row>
    <row r="13" spans="1:27" x14ac:dyDescent="0.25">
      <c r="A13" s="288">
        <v>7</v>
      </c>
      <c r="B13" s="243" t="s">
        <v>117</v>
      </c>
      <c r="C13" s="242" t="s">
        <v>2822</v>
      </c>
      <c r="D13" s="538"/>
      <c r="E13" s="408">
        <v>1130.2830000000001</v>
      </c>
      <c r="F13" s="243"/>
      <c r="G13" s="243"/>
      <c r="H13" s="243"/>
      <c r="I13" s="243"/>
      <c r="J13" s="243"/>
      <c r="K13" s="243">
        <v>0</v>
      </c>
      <c r="L13" s="243">
        <v>0</v>
      </c>
      <c r="M13" s="289"/>
      <c r="N13" s="243">
        <v>0</v>
      </c>
      <c r="O13" s="243">
        <v>0</v>
      </c>
      <c r="P13" s="243">
        <v>0</v>
      </c>
      <c r="Q13" s="289"/>
      <c r="R13" s="243">
        <v>0</v>
      </c>
      <c r="S13" s="243">
        <v>0</v>
      </c>
      <c r="T13" s="243">
        <v>0</v>
      </c>
      <c r="U13" s="409">
        <f t="shared" si="1"/>
        <v>0</v>
      </c>
      <c r="V13" s="409">
        <f t="shared" si="2"/>
        <v>0</v>
      </c>
      <c r="Z13" s="243">
        <v>0</v>
      </c>
    </row>
    <row r="14" spans="1:27" x14ac:dyDescent="0.25">
      <c r="A14" s="288">
        <v>8</v>
      </c>
      <c r="B14" s="243" t="s">
        <v>130</v>
      </c>
      <c r="C14" s="242" t="s">
        <v>2822</v>
      </c>
      <c r="D14" s="539"/>
      <c r="E14" s="408">
        <v>1130.2830000000001</v>
      </c>
      <c r="F14" s="243"/>
      <c r="G14" s="243"/>
      <c r="H14" s="243"/>
      <c r="I14" s="243"/>
      <c r="J14" s="243"/>
      <c r="K14" s="243">
        <v>716</v>
      </c>
      <c r="L14" s="243">
        <v>296</v>
      </c>
      <c r="M14" s="289"/>
      <c r="N14" s="243">
        <v>1</v>
      </c>
      <c r="O14" s="243">
        <v>0</v>
      </c>
      <c r="P14" s="243">
        <v>0</v>
      </c>
      <c r="Q14" s="289"/>
      <c r="R14" s="243">
        <v>0</v>
      </c>
      <c r="S14" s="243">
        <v>2</v>
      </c>
      <c r="T14" s="243">
        <v>1</v>
      </c>
      <c r="U14" s="409" t="str">
        <f t="shared" si="1"/>
        <v>676х256</v>
      </c>
      <c r="V14" s="409">
        <f t="shared" si="2"/>
        <v>0</v>
      </c>
      <c r="Z14" s="243">
        <v>0</v>
      </c>
    </row>
    <row r="15" spans="1:27" x14ac:dyDescent="0.25">
      <c r="A15" s="407">
        <v>9</v>
      </c>
      <c r="B15" s="243" t="s">
        <v>158</v>
      </c>
      <c r="C15" s="242" t="s">
        <v>2823</v>
      </c>
      <c r="D15" s="539"/>
      <c r="E15" s="408">
        <v>1241.191</v>
      </c>
      <c r="F15" s="243"/>
      <c r="G15" s="243"/>
      <c r="H15" s="243"/>
      <c r="I15" s="243"/>
      <c r="J15" s="243"/>
      <c r="K15" s="243">
        <v>0</v>
      </c>
      <c r="L15" s="243">
        <v>0</v>
      </c>
      <c r="M15" s="289"/>
      <c r="N15" s="243">
        <v>0</v>
      </c>
      <c r="O15" s="243">
        <v>0</v>
      </c>
      <c r="P15" s="243">
        <v>0</v>
      </c>
      <c r="Q15" s="289"/>
      <c r="R15" s="243">
        <v>0</v>
      </c>
      <c r="S15" s="243">
        <v>0</v>
      </c>
      <c r="T15" s="243">
        <v>0</v>
      </c>
      <c r="U15" s="409">
        <f t="shared" si="1"/>
        <v>0</v>
      </c>
      <c r="V15" s="409">
        <f t="shared" si="2"/>
        <v>0</v>
      </c>
      <c r="Z15" s="243">
        <v>0</v>
      </c>
    </row>
    <row r="16" spans="1:27" x14ac:dyDescent="0.25">
      <c r="A16" s="288">
        <v>10</v>
      </c>
      <c r="B16" s="243" t="s">
        <v>167</v>
      </c>
      <c r="C16" s="242" t="s">
        <v>2823</v>
      </c>
      <c r="D16" s="539"/>
      <c r="E16" s="408">
        <v>1241.191</v>
      </c>
      <c r="F16" s="243"/>
      <c r="G16" s="243"/>
      <c r="H16" s="243"/>
      <c r="I16" s="243"/>
      <c r="J16" s="243"/>
      <c r="K16" s="243">
        <v>716</v>
      </c>
      <c r="L16" s="243">
        <v>396</v>
      </c>
      <c r="M16" s="289"/>
      <c r="N16" s="243">
        <v>1</v>
      </c>
      <c r="O16" s="243">
        <v>0</v>
      </c>
      <c r="P16" s="243">
        <v>0</v>
      </c>
      <c r="Q16" s="289"/>
      <c r="R16" s="243">
        <v>0</v>
      </c>
      <c r="S16" s="243">
        <v>2</v>
      </c>
      <c r="T16" s="243">
        <v>1</v>
      </c>
      <c r="U16" s="409" t="str">
        <f t="shared" si="1"/>
        <v>676х356</v>
      </c>
      <c r="V16" s="409">
        <f t="shared" si="2"/>
        <v>0</v>
      </c>
      <c r="Z16" s="243">
        <v>0</v>
      </c>
    </row>
    <row r="17" spans="1:26" x14ac:dyDescent="0.25">
      <c r="A17" s="288">
        <v>11</v>
      </c>
      <c r="B17" s="243" t="s">
        <v>177</v>
      </c>
      <c r="C17" s="242" t="s">
        <v>2824</v>
      </c>
      <c r="D17" s="539"/>
      <c r="E17" s="408">
        <v>1311.3240000000001</v>
      </c>
      <c r="F17" s="243"/>
      <c r="G17" s="243"/>
      <c r="H17" s="243"/>
      <c r="I17" s="243"/>
      <c r="J17" s="243"/>
      <c r="K17" s="243">
        <v>0</v>
      </c>
      <c r="L17" s="243">
        <v>0</v>
      </c>
      <c r="M17" s="289"/>
      <c r="N17" s="243">
        <v>0</v>
      </c>
      <c r="O17" s="243">
        <v>0</v>
      </c>
      <c r="P17" s="243">
        <v>0</v>
      </c>
      <c r="Q17" s="289"/>
      <c r="R17" s="243">
        <v>0</v>
      </c>
      <c r="S17" s="243">
        <v>0</v>
      </c>
      <c r="T17" s="243">
        <v>0</v>
      </c>
      <c r="U17" s="409">
        <f t="shared" si="1"/>
        <v>0</v>
      </c>
      <c r="V17" s="409">
        <f t="shared" si="2"/>
        <v>0</v>
      </c>
      <c r="Z17" s="243">
        <v>0</v>
      </c>
    </row>
    <row r="18" spans="1:26" x14ac:dyDescent="0.25">
      <c r="A18" s="288">
        <v>12</v>
      </c>
      <c r="B18" s="243" t="s">
        <v>185</v>
      </c>
      <c r="C18" s="242" t="s">
        <v>2824</v>
      </c>
      <c r="D18" s="540"/>
      <c r="E18" s="408">
        <v>1311.3240000000001</v>
      </c>
      <c r="F18" s="243"/>
      <c r="G18" s="243"/>
      <c r="H18" s="243"/>
      <c r="I18" s="243"/>
      <c r="J18" s="243"/>
      <c r="K18" s="243">
        <v>716</v>
      </c>
      <c r="L18" s="243">
        <v>446</v>
      </c>
      <c r="M18" s="289"/>
      <c r="N18" s="243">
        <v>1</v>
      </c>
      <c r="O18" s="243">
        <v>0</v>
      </c>
      <c r="P18" s="243">
        <v>0</v>
      </c>
      <c r="Q18" s="289"/>
      <c r="R18" s="243">
        <v>0</v>
      </c>
      <c r="S18" s="243">
        <v>2</v>
      </c>
      <c r="T18" s="243">
        <v>1</v>
      </c>
      <c r="U18" s="409" t="str">
        <f t="shared" si="1"/>
        <v>676х406</v>
      </c>
      <c r="V18" s="409">
        <f t="shared" si="2"/>
        <v>0</v>
      </c>
      <c r="Z18" s="243">
        <v>0</v>
      </c>
    </row>
    <row r="19" spans="1:26" x14ac:dyDescent="0.25">
      <c r="A19" s="288">
        <v>13</v>
      </c>
      <c r="B19" s="243" t="s">
        <v>192</v>
      </c>
      <c r="C19" s="242" t="s">
        <v>2825</v>
      </c>
      <c r="D19" s="538"/>
      <c r="E19" s="408">
        <v>1366.7780000000002</v>
      </c>
      <c r="F19" s="243"/>
      <c r="G19" s="243"/>
      <c r="H19" s="243"/>
      <c r="I19" s="243"/>
      <c r="J19" s="243"/>
      <c r="K19" s="243">
        <v>0</v>
      </c>
      <c r="L19" s="243">
        <v>0</v>
      </c>
      <c r="M19" s="289"/>
      <c r="N19" s="243">
        <v>0</v>
      </c>
      <c r="O19" s="243">
        <v>0</v>
      </c>
      <c r="P19" s="243">
        <v>0</v>
      </c>
      <c r="Q19" s="289"/>
      <c r="R19" s="243">
        <v>0</v>
      </c>
      <c r="S19" s="243">
        <v>0</v>
      </c>
      <c r="T19" s="243">
        <v>0</v>
      </c>
      <c r="U19" s="409">
        <f t="shared" si="1"/>
        <v>0</v>
      </c>
      <c r="V19" s="409">
        <f t="shared" si="2"/>
        <v>0</v>
      </c>
      <c r="Z19" s="243">
        <v>0</v>
      </c>
    </row>
    <row r="20" spans="1:26" x14ac:dyDescent="0.25">
      <c r="A20" s="288">
        <v>14</v>
      </c>
      <c r="B20" s="243" t="s">
        <v>200</v>
      </c>
      <c r="C20" s="242" t="s">
        <v>2825</v>
      </c>
      <c r="D20" s="539"/>
      <c r="E20" s="408">
        <v>1366.7780000000002</v>
      </c>
      <c r="F20" s="243"/>
      <c r="G20" s="243"/>
      <c r="H20" s="243"/>
      <c r="I20" s="243"/>
      <c r="J20" s="243"/>
      <c r="K20" s="243">
        <v>716</v>
      </c>
      <c r="L20" s="243">
        <v>496</v>
      </c>
      <c r="M20" s="289"/>
      <c r="N20" s="243">
        <v>1</v>
      </c>
      <c r="O20" s="243">
        <v>0</v>
      </c>
      <c r="P20" s="243">
        <v>0</v>
      </c>
      <c r="Q20" s="289"/>
      <c r="R20" s="243">
        <v>0</v>
      </c>
      <c r="S20" s="243">
        <v>2</v>
      </c>
      <c r="T20" s="243">
        <v>1</v>
      </c>
      <c r="U20" s="409" t="str">
        <f t="shared" si="1"/>
        <v>676х456</v>
      </c>
      <c r="V20" s="409">
        <f t="shared" si="2"/>
        <v>0</v>
      </c>
      <c r="Z20" s="243">
        <v>0</v>
      </c>
    </row>
    <row r="21" spans="1:26" ht="15.75" customHeight="1" x14ac:dyDescent="0.25">
      <c r="A21" s="288">
        <v>15</v>
      </c>
      <c r="B21" s="243" t="s">
        <v>207</v>
      </c>
      <c r="C21" s="242" t="s">
        <v>2825</v>
      </c>
      <c r="D21" s="539"/>
      <c r="E21" s="408">
        <v>1366.7780000000002</v>
      </c>
      <c r="F21" s="243"/>
      <c r="G21" s="243"/>
      <c r="H21" s="243"/>
      <c r="I21" s="243"/>
      <c r="J21" s="243"/>
      <c r="K21" s="243">
        <v>716</v>
      </c>
      <c r="L21" s="243">
        <v>246</v>
      </c>
      <c r="M21" s="289"/>
      <c r="N21" s="243">
        <v>2</v>
      </c>
      <c r="O21" s="243">
        <v>0</v>
      </c>
      <c r="P21" s="243">
        <v>0</v>
      </c>
      <c r="Q21" s="289"/>
      <c r="R21" s="243">
        <v>0</v>
      </c>
      <c r="S21" s="243">
        <v>4</v>
      </c>
      <c r="T21" s="243">
        <v>2</v>
      </c>
      <c r="U21" s="409" t="str">
        <f t="shared" si="1"/>
        <v>676х206</v>
      </c>
      <c r="V21" s="409">
        <f t="shared" si="2"/>
        <v>0</v>
      </c>
      <c r="Z21" s="243">
        <v>0</v>
      </c>
    </row>
    <row r="22" spans="1:26" ht="15.75" customHeight="1" x14ac:dyDescent="0.25">
      <c r="A22" s="288">
        <v>16</v>
      </c>
      <c r="B22" s="243" t="s">
        <v>214</v>
      </c>
      <c r="C22" s="242" t="s">
        <v>2826</v>
      </c>
      <c r="D22" s="539"/>
      <c r="E22" s="408">
        <v>1498.8890000000001</v>
      </c>
      <c r="F22" s="243"/>
      <c r="G22" s="243"/>
      <c r="H22" s="243"/>
      <c r="I22" s="243"/>
      <c r="J22" s="243"/>
      <c r="K22" s="243">
        <v>0</v>
      </c>
      <c r="L22" s="243">
        <v>0</v>
      </c>
      <c r="M22" s="289"/>
      <c r="N22" s="243">
        <v>0</v>
      </c>
      <c r="O22" s="243">
        <v>0</v>
      </c>
      <c r="P22" s="243">
        <v>0</v>
      </c>
      <c r="Q22" s="289"/>
      <c r="R22" s="243">
        <v>0</v>
      </c>
      <c r="S22" s="243">
        <v>0</v>
      </c>
      <c r="T22" s="243">
        <v>0</v>
      </c>
      <c r="U22" s="409">
        <f t="shared" si="1"/>
        <v>0</v>
      </c>
      <c r="V22" s="409">
        <f t="shared" si="2"/>
        <v>0</v>
      </c>
      <c r="Z22" s="243">
        <v>0</v>
      </c>
    </row>
    <row r="23" spans="1:26" ht="15.75" customHeight="1" x14ac:dyDescent="0.25">
      <c r="A23" s="407">
        <v>17</v>
      </c>
      <c r="B23" s="243" t="s">
        <v>221</v>
      </c>
      <c r="C23" s="242" t="s">
        <v>2826</v>
      </c>
      <c r="D23" s="539"/>
      <c r="E23" s="408">
        <v>1498.8890000000001</v>
      </c>
      <c r="F23" s="243"/>
      <c r="G23" s="243"/>
      <c r="H23" s="243"/>
      <c r="I23" s="243"/>
      <c r="J23" s="243"/>
      <c r="K23" s="243">
        <v>716</v>
      </c>
      <c r="L23" s="243">
        <v>596</v>
      </c>
      <c r="M23" s="289"/>
      <c r="N23" s="243">
        <v>1</v>
      </c>
      <c r="O23" s="243">
        <v>0</v>
      </c>
      <c r="P23" s="243">
        <v>0</v>
      </c>
      <c r="Q23" s="289"/>
      <c r="R23" s="243">
        <v>0</v>
      </c>
      <c r="S23" s="243">
        <v>2</v>
      </c>
      <c r="T23" s="243">
        <v>1</v>
      </c>
      <c r="U23" s="409" t="str">
        <f t="shared" si="1"/>
        <v>676х556</v>
      </c>
      <c r="V23" s="409">
        <f t="shared" si="2"/>
        <v>0</v>
      </c>
      <c r="Z23" s="243">
        <v>0</v>
      </c>
    </row>
    <row r="24" spans="1:26" ht="15.75" customHeight="1" x14ac:dyDescent="0.25">
      <c r="A24" s="288">
        <v>18</v>
      </c>
      <c r="B24" s="243" t="s">
        <v>226</v>
      </c>
      <c r="C24" s="242" t="s">
        <v>2826</v>
      </c>
      <c r="D24" s="539"/>
      <c r="E24" s="408">
        <v>1498.8890000000001</v>
      </c>
      <c r="F24" s="243"/>
      <c r="G24" s="243"/>
      <c r="H24" s="243"/>
      <c r="I24" s="243"/>
      <c r="J24" s="243"/>
      <c r="K24" s="243">
        <v>716</v>
      </c>
      <c r="L24" s="243">
        <v>296</v>
      </c>
      <c r="M24" s="289"/>
      <c r="N24" s="243">
        <v>2</v>
      </c>
      <c r="O24" s="243">
        <v>0</v>
      </c>
      <c r="P24" s="243">
        <v>0</v>
      </c>
      <c r="Q24" s="289"/>
      <c r="R24" s="243">
        <v>0</v>
      </c>
      <c r="S24" s="243">
        <v>4</v>
      </c>
      <c r="T24" s="243">
        <v>2</v>
      </c>
      <c r="U24" s="409" t="str">
        <f t="shared" si="1"/>
        <v>676х256</v>
      </c>
      <c r="V24" s="409">
        <f t="shared" si="2"/>
        <v>0</v>
      </c>
      <c r="Z24" s="243">
        <v>0</v>
      </c>
    </row>
    <row r="25" spans="1:26" ht="15.75" customHeight="1" x14ac:dyDescent="0.25">
      <c r="A25" s="288">
        <v>19</v>
      </c>
      <c r="B25" s="243" t="s">
        <v>232</v>
      </c>
      <c r="C25" s="242" t="s">
        <v>2826</v>
      </c>
      <c r="D25" s="539"/>
      <c r="E25" s="408">
        <v>1503.7820000000002</v>
      </c>
      <c r="F25" s="243"/>
      <c r="G25" s="243"/>
      <c r="H25" s="243"/>
      <c r="I25" s="243"/>
      <c r="J25" s="243"/>
      <c r="K25" s="243">
        <v>356</v>
      </c>
      <c r="L25" s="243">
        <v>596</v>
      </c>
      <c r="M25" s="289"/>
      <c r="N25" s="243">
        <v>2</v>
      </c>
      <c r="O25" s="243">
        <v>0</v>
      </c>
      <c r="P25" s="243">
        <v>0</v>
      </c>
      <c r="Q25" s="289"/>
      <c r="R25" s="243">
        <v>0</v>
      </c>
      <c r="S25" s="243">
        <v>0</v>
      </c>
      <c r="T25" s="243">
        <v>1</v>
      </c>
      <c r="U25" s="409" t="str">
        <f t="shared" si="1"/>
        <v>316х556</v>
      </c>
      <c r="V25" s="409">
        <f t="shared" si="2"/>
        <v>0</v>
      </c>
      <c r="Z25" s="243">
        <v>1</v>
      </c>
    </row>
    <row r="26" spans="1:26" ht="15.75" customHeight="1" x14ac:dyDescent="0.25">
      <c r="A26" s="288">
        <v>20</v>
      </c>
      <c r="B26" s="243" t="s">
        <v>238</v>
      </c>
      <c r="C26" s="242" t="s">
        <v>2826</v>
      </c>
      <c r="D26" s="540"/>
      <c r="E26" s="408">
        <v>1490.7340000000002</v>
      </c>
      <c r="F26" s="243"/>
      <c r="G26" s="243"/>
      <c r="H26" s="243"/>
      <c r="I26" s="243"/>
      <c r="J26" s="243"/>
      <c r="K26" s="243">
        <v>356</v>
      </c>
      <c r="L26" s="243">
        <v>596</v>
      </c>
      <c r="M26" s="289"/>
      <c r="N26" s="243">
        <v>2</v>
      </c>
      <c r="O26" s="243">
        <v>0</v>
      </c>
      <c r="P26" s="243">
        <v>0</v>
      </c>
      <c r="Q26" s="289"/>
      <c r="R26" s="243">
        <v>0</v>
      </c>
      <c r="S26" s="243">
        <v>0</v>
      </c>
      <c r="T26" s="243">
        <v>1</v>
      </c>
      <c r="U26" s="409" t="str">
        <f t="shared" si="1"/>
        <v>316х556</v>
      </c>
      <c r="V26" s="409">
        <f t="shared" si="2"/>
        <v>0</v>
      </c>
      <c r="Z26" s="243">
        <v>1</v>
      </c>
    </row>
    <row r="27" spans="1:26" ht="15.75" customHeight="1" x14ac:dyDescent="0.25">
      <c r="A27" s="288">
        <v>21</v>
      </c>
      <c r="B27" s="243" t="s">
        <v>243</v>
      </c>
      <c r="C27" s="242" t="s">
        <v>2827</v>
      </c>
      <c r="D27" s="538"/>
      <c r="E27" s="408">
        <v>1614.6899999999998</v>
      </c>
      <c r="F27" s="243"/>
      <c r="G27" s="243"/>
      <c r="H27" s="243"/>
      <c r="I27" s="243"/>
      <c r="J27" s="243"/>
      <c r="K27" s="243">
        <v>0</v>
      </c>
      <c r="L27" s="243">
        <v>0</v>
      </c>
      <c r="M27" s="289"/>
      <c r="N27" s="243">
        <v>0</v>
      </c>
      <c r="O27" s="243">
        <v>0</v>
      </c>
      <c r="P27" s="243">
        <v>0</v>
      </c>
      <c r="Q27" s="289"/>
      <c r="R27" s="243">
        <v>0</v>
      </c>
      <c r="S27" s="243">
        <v>0</v>
      </c>
      <c r="T27" s="243">
        <v>0</v>
      </c>
      <c r="U27" s="409">
        <f t="shared" si="1"/>
        <v>0</v>
      </c>
      <c r="V27" s="409">
        <f t="shared" si="2"/>
        <v>0</v>
      </c>
      <c r="Z27" s="243">
        <v>0</v>
      </c>
    </row>
    <row r="28" spans="1:26" ht="15.75" customHeight="1" x14ac:dyDescent="0.25">
      <c r="A28" s="288">
        <v>22</v>
      </c>
      <c r="B28" s="243" t="s">
        <v>248</v>
      </c>
      <c r="C28" s="242" t="s">
        <v>2827</v>
      </c>
      <c r="D28" s="539"/>
      <c r="E28" s="408">
        <v>1614.6899999999998</v>
      </c>
      <c r="F28" s="243"/>
      <c r="G28" s="243"/>
      <c r="H28" s="243"/>
      <c r="I28" s="243"/>
      <c r="J28" s="243"/>
      <c r="K28" s="243">
        <v>716</v>
      </c>
      <c r="L28" s="243">
        <v>346</v>
      </c>
      <c r="M28" s="289"/>
      <c r="N28" s="243">
        <v>2</v>
      </c>
      <c r="O28" s="243">
        <v>0</v>
      </c>
      <c r="P28" s="243">
        <v>0</v>
      </c>
      <c r="Q28" s="289"/>
      <c r="R28" s="243">
        <v>0</v>
      </c>
      <c r="S28" s="243">
        <v>4</v>
      </c>
      <c r="T28" s="243">
        <v>2</v>
      </c>
      <c r="U28" s="409" t="str">
        <f t="shared" si="1"/>
        <v>676х306</v>
      </c>
      <c r="V28" s="409">
        <f t="shared" si="2"/>
        <v>0</v>
      </c>
      <c r="Z28" s="243">
        <v>0</v>
      </c>
    </row>
    <row r="29" spans="1:26" ht="15.75" customHeight="1" x14ac:dyDescent="0.25">
      <c r="A29" s="288">
        <v>23</v>
      </c>
      <c r="B29" s="243" t="s">
        <v>252</v>
      </c>
      <c r="C29" s="242" t="s">
        <v>2827</v>
      </c>
      <c r="D29" s="539"/>
      <c r="E29" s="408">
        <v>1619.5830000000003</v>
      </c>
      <c r="F29" s="243"/>
      <c r="G29" s="243"/>
      <c r="H29" s="243"/>
      <c r="I29" s="243"/>
      <c r="J29" s="243"/>
      <c r="K29" s="243">
        <v>356</v>
      </c>
      <c r="L29" s="243">
        <v>696</v>
      </c>
      <c r="M29" s="289"/>
      <c r="N29" s="243">
        <v>2</v>
      </c>
      <c r="O29" s="243">
        <v>0</v>
      </c>
      <c r="P29" s="243">
        <v>0</v>
      </c>
      <c r="Q29" s="289"/>
      <c r="R29" s="243">
        <v>0</v>
      </c>
      <c r="S29" s="243">
        <v>0</v>
      </c>
      <c r="T29" s="243">
        <v>1</v>
      </c>
      <c r="U29" s="409" t="str">
        <f t="shared" si="1"/>
        <v>316х656</v>
      </c>
      <c r="V29" s="409">
        <f t="shared" si="2"/>
        <v>0</v>
      </c>
      <c r="Z29" s="243">
        <v>1</v>
      </c>
    </row>
    <row r="30" spans="1:26" ht="15.75" customHeight="1" x14ac:dyDescent="0.25">
      <c r="A30" s="288">
        <v>24</v>
      </c>
      <c r="B30" s="243" t="s">
        <v>255</v>
      </c>
      <c r="C30" s="242" t="s">
        <v>2827</v>
      </c>
      <c r="D30" s="539"/>
      <c r="E30" s="408">
        <v>1604.9040000000002</v>
      </c>
      <c r="F30" s="243"/>
      <c r="G30" s="243"/>
      <c r="H30" s="243"/>
      <c r="I30" s="243"/>
      <c r="J30" s="243"/>
      <c r="K30" s="243">
        <v>356</v>
      </c>
      <c r="L30" s="243">
        <v>696</v>
      </c>
      <c r="M30" s="289"/>
      <c r="N30" s="243">
        <v>2</v>
      </c>
      <c r="O30" s="243">
        <v>0</v>
      </c>
      <c r="P30" s="243">
        <v>0</v>
      </c>
      <c r="Q30" s="289"/>
      <c r="R30" s="243">
        <v>0</v>
      </c>
      <c r="S30" s="243">
        <v>0</v>
      </c>
      <c r="T30" s="243">
        <v>0</v>
      </c>
      <c r="U30" s="409" t="str">
        <f t="shared" si="1"/>
        <v>316х656</v>
      </c>
      <c r="V30" s="409">
        <f t="shared" si="2"/>
        <v>0</v>
      </c>
      <c r="Z30" s="243">
        <v>0</v>
      </c>
    </row>
    <row r="31" spans="1:26" ht="15.75" customHeight="1" x14ac:dyDescent="0.25">
      <c r="A31" s="407">
        <v>25</v>
      </c>
      <c r="B31" s="243" t="s">
        <v>259</v>
      </c>
      <c r="C31" s="242" t="s">
        <v>2828</v>
      </c>
      <c r="D31" s="539"/>
      <c r="E31" s="408">
        <v>1730.491</v>
      </c>
      <c r="F31" s="243"/>
      <c r="G31" s="243"/>
      <c r="H31" s="243"/>
      <c r="I31" s="243"/>
      <c r="J31" s="243"/>
      <c r="K31" s="243">
        <v>0</v>
      </c>
      <c r="L31" s="243">
        <v>0</v>
      </c>
      <c r="M31" s="289"/>
      <c r="N31" s="243">
        <v>0</v>
      </c>
      <c r="O31" s="243">
        <v>0</v>
      </c>
      <c r="P31" s="243">
        <v>0</v>
      </c>
      <c r="Q31" s="289"/>
      <c r="R31" s="243">
        <v>0</v>
      </c>
      <c r="S31" s="243">
        <v>0</v>
      </c>
      <c r="T31" s="243">
        <v>1</v>
      </c>
      <c r="U31" s="409">
        <f t="shared" si="1"/>
        <v>0</v>
      </c>
      <c r="V31" s="409">
        <f t="shared" si="2"/>
        <v>0</v>
      </c>
      <c r="Z31" s="243">
        <v>1</v>
      </c>
    </row>
    <row r="32" spans="1:26" ht="15.75" customHeight="1" x14ac:dyDescent="0.25">
      <c r="A32" s="288">
        <v>26</v>
      </c>
      <c r="B32" s="243" t="s">
        <v>263</v>
      </c>
      <c r="C32" s="242" t="s">
        <v>2828</v>
      </c>
      <c r="D32" s="539"/>
      <c r="E32" s="408">
        <v>1730.491</v>
      </c>
      <c r="F32" s="243"/>
      <c r="G32" s="243"/>
      <c r="H32" s="243"/>
      <c r="I32" s="243"/>
      <c r="J32" s="243"/>
      <c r="K32" s="243">
        <v>716</v>
      </c>
      <c r="L32" s="243">
        <v>396</v>
      </c>
      <c r="M32" s="289"/>
      <c r="N32" s="243">
        <v>2</v>
      </c>
      <c r="O32" s="243">
        <v>0</v>
      </c>
      <c r="P32" s="243">
        <v>0</v>
      </c>
      <c r="Q32" s="289"/>
      <c r="R32" s="243">
        <v>0</v>
      </c>
      <c r="S32" s="243">
        <v>4</v>
      </c>
      <c r="T32" s="243">
        <v>2</v>
      </c>
      <c r="U32" s="409" t="str">
        <f t="shared" si="1"/>
        <v>676х356</v>
      </c>
      <c r="V32" s="409">
        <f t="shared" si="2"/>
        <v>0</v>
      </c>
      <c r="Z32" s="243">
        <v>0</v>
      </c>
    </row>
    <row r="33" spans="1:26" ht="15.75" customHeight="1" x14ac:dyDescent="0.25">
      <c r="A33" s="288">
        <v>27</v>
      </c>
      <c r="B33" s="243" t="s">
        <v>267</v>
      </c>
      <c r="C33" s="242" t="s">
        <v>2828</v>
      </c>
      <c r="D33" s="539"/>
      <c r="E33" s="408">
        <v>1737.0150000000001</v>
      </c>
      <c r="F33" s="243"/>
      <c r="G33" s="243"/>
      <c r="H33" s="243"/>
      <c r="I33" s="243"/>
      <c r="J33" s="243"/>
      <c r="K33" s="243">
        <v>356</v>
      </c>
      <c r="L33" s="243">
        <v>796</v>
      </c>
      <c r="M33" s="289"/>
      <c r="N33" s="243">
        <v>2</v>
      </c>
      <c r="O33" s="243">
        <v>0</v>
      </c>
      <c r="P33" s="243">
        <v>0</v>
      </c>
      <c r="Q33" s="289"/>
      <c r="R33" s="243">
        <v>0</v>
      </c>
      <c r="S33" s="243">
        <v>0</v>
      </c>
      <c r="T33" s="243">
        <v>1</v>
      </c>
      <c r="U33" s="409" t="str">
        <f t="shared" si="1"/>
        <v>316х756</v>
      </c>
      <c r="V33" s="409">
        <f t="shared" si="2"/>
        <v>0</v>
      </c>
      <c r="Z33" s="243">
        <v>1</v>
      </c>
    </row>
    <row r="34" spans="1:26" ht="15.75" customHeight="1" x14ac:dyDescent="0.25">
      <c r="A34" s="288">
        <v>28</v>
      </c>
      <c r="B34" s="243" t="s">
        <v>271</v>
      </c>
      <c r="C34" s="242" t="s">
        <v>2828</v>
      </c>
      <c r="D34" s="540"/>
      <c r="E34" s="408">
        <v>1715.8120000000001</v>
      </c>
      <c r="F34" s="243"/>
      <c r="G34" s="243"/>
      <c r="H34" s="243"/>
      <c r="I34" s="243"/>
      <c r="J34" s="243"/>
      <c r="K34" s="243">
        <v>356</v>
      </c>
      <c r="L34" s="243">
        <v>796</v>
      </c>
      <c r="M34" s="289"/>
      <c r="N34" s="243">
        <v>2</v>
      </c>
      <c r="O34" s="243">
        <v>0</v>
      </c>
      <c r="P34" s="243">
        <v>0</v>
      </c>
      <c r="Q34" s="289"/>
      <c r="R34" s="243">
        <v>0</v>
      </c>
      <c r="S34" s="243">
        <v>0</v>
      </c>
      <c r="T34" s="243">
        <v>1</v>
      </c>
      <c r="U34" s="409" t="str">
        <f t="shared" si="1"/>
        <v>316х756</v>
      </c>
      <c r="V34" s="409">
        <f t="shared" si="2"/>
        <v>0</v>
      </c>
      <c r="Z34" s="243">
        <v>1</v>
      </c>
    </row>
    <row r="35" spans="1:26" ht="15.75" customHeight="1" x14ac:dyDescent="0.25">
      <c r="A35" s="288">
        <v>29</v>
      </c>
      <c r="B35" s="243" t="s">
        <v>274</v>
      </c>
      <c r="C35" s="242" t="s">
        <v>2829</v>
      </c>
      <c r="D35" s="538"/>
      <c r="E35" s="408">
        <v>1846.2920000000004</v>
      </c>
      <c r="F35" s="243"/>
      <c r="G35" s="243"/>
      <c r="H35" s="243"/>
      <c r="I35" s="243"/>
      <c r="J35" s="243"/>
      <c r="K35" s="243">
        <v>0</v>
      </c>
      <c r="L35" s="243">
        <v>0</v>
      </c>
      <c r="M35" s="289"/>
      <c r="N35" s="243">
        <v>0</v>
      </c>
      <c r="O35" s="243">
        <v>0</v>
      </c>
      <c r="P35" s="243">
        <v>0</v>
      </c>
      <c r="Q35" s="289"/>
      <c r="R35" s="243">
        <v>0</v>
      </c>
      <c r="S35" s="243">
        <v>0</v>
      </c>
      <c r="T35" s="243">
        <v>0</v>
      </c>
      <c r="U35" s="409">
        <f t="shared" si="1"/>
        <v>0</v>
      </c>
      <c r="V35" s="409">
        <f t="shared" si="2"/>
        <v>0</v>
      </c>
      <c r="Z35" s="243">
        <v>0</v>
      </c>
    </row>
    <row r="36" spans="1:26" ht="15.75" customHeight="1" x14ac:dyDescent="0.25">
      <c r="A36" s="288">
        <v>30</v>
      </c>
      <c r="B36" s="243" t="s">
        <v>279</v>
      </c>
      <c r="C36" s="242" t="s">
        <v>2829</v>
      </c>
      <c r="D36" s="539"/>
      <c r="E36" s="408">
        <v>1846.2920000000004</v>
      </c>
      <c r="F36" s="243"/>
      <c r="G36" s="243"/>
      <c r="H36" s="243"/>
      <c r="I36" s="243"/>
      <c r="J36" s="243"/>
      <c r="K36" s="243">
        <v>716</v>
      </c>
      <c r="L36" s="243">
        <v>446</v>
      </c>
      <c r="M36" s="289"/>
      <c r="N36" s="243">
        <v>2</v>
      </c>
      <c r="O36" s="243">
        <v>0</v>
      </c>
      <c r="P36" s="243">
        <v>0</v>
      </c>
      <c r="Q36" s="289"/>
      <c r="R36" s="243">
        <v>0</v>
      </c>
      <c r="S36" s="243">
        <v>4</v>
      </c>
      <c r="T36" s="243">
        <v>2</v>
      </c>
      <c r="U36" s="409" t="str">
        <f t="shared" si="1"/>
        <v>676х406</v>
      </c>
      <c r="V36" s="409">
        <f t="shared" si="2"/>
        <v>0</v>
      </c>
      <c r="Z36" s="243">
        <v>0</v>
      </c>
    </row>
    <row r="37" spans="1:26" ht="15.75" customHeight="1" x14ac:dyDescent="0.25">
      <c r="A37" s="288">
        <v>31</v>
      </c>
      <c r="B37" s="243" t="s">
        <v>291</v>
      </c>
      <c r="C37" s="242" t="s">
        <v>2829</v>
      </c>
      <c r="D37" s="539"/>
      <c r="E37" s="408">
        <v>1730.491</v>
      </c>
      <c r="F37" s="243"/>
      <c r="G37" s="243"/>
      <c r="H37" s="243"/>
      <c r="I37" s="243"/>
      <c r="J37" s="243"/>
      <c r="K37" s="243">
        <v>356</v>
      </c>
      <c r="L37" s="243">
        <v>896</v>
      </c>
      <c r="M37" s="289"/>
      <c r="N37" s="243">
        <v>2</v>
      </c>
      <c r="O37" s="243">
        <v>0</v>
      </c>
      <c r="P37" s="243">
        <v>0</v>
      </c>
      <c r="Q37" s="289"/>
      <c r="R37" s="243">
        <v>0</v>
      </c>
      <c r="S37" s="243">
        <v>0</v>
      </c>
      <c r="T37" s="243">
        <v>1</v>
      </c>
      <c r="U37" s="409" t="str">
        <f t="shared" si="1"/>
        <v>316х856</v>
      </c>
      <c r="V37" s="409">
        <f t="shared" si="2"/>
        <v>0</v>
      </c>
      <c r="Z37" s="243">
        <v>1</v>
      </c>
    </row>
    <row r="38" spans="1:26" ht="15.75" customHeight="1" x14ac:dyDescent="0.25">
      <c r="A38" s="288">
        <v>32</v>
      </c>
      <c r="B38" s="243" t="s">
        <v>297</v>
      </c>
      <c r="C38" s="242" t="s">
        <v>2829</v>
      </c>
      <c r="D38" s="540"/>
      <c r="E38" s="408">
        <v>1829.9820000000002</v>
      </c>
      <c r="F38" s="243"/>
      <c r="G38" s="243"/>
      <c r="H38" s="243"/>
      <c r="I38" s="243"/>
      <c r="J38" s="243"/>
      <c r="K38" s="243">
        <v>356</v>
      </c>
      <c r="L38" s="243">
        <v>896</v>
      </c>
      <c r="M38" s="289"/>
      <c r="N38" s="243">
        <v>2</v>
      </c>
      <c r="O38" s="243">
        <v>0</v>
      </c>
      <c r="P38" s="243">
        <v>0</v>
      </c>
      <c r="Q38" s="289"/>
      <c r="R38" s="243">
        <v>0</v>
      </c>
      <c r="S38" s="243">
        <v>0</v>
      </c>
      <c r="T38" s="243">
        <v>1</v>
      </c>
      <c r="U38" s="409" t="str">
        <f t="shared" si="1"/>
        <v>316х856</v>
      </c>
      <c r="V38" s="409">
        <f t="shared" si="2"/>
        <v>0</v>
      </c>
      <c r="Z38" s="243">
        <v>1</v>
      </c>
    </row>
    <row r="39" spans="1:26" ht="15.75" customHeight="1" x14ac:dyDescent="0.25">
      <c r="A39" s="407">
        <v>33</v>
      </c>
      <c r="B39" s="243" t="s">
        <v>302</v>
      </c>
      <c r="C39" s="242" t="s">
        <v>2826</v>
      </c>
      <c r="D39" s="538"/>
      <c r="E39" s="408">
        <v>1277.0730000000001</v>
      </c>
      <c r="F39" s="243"/>
      <c r="G39" s="243"/>
      <c r="H39" s="243"/>
      <c r="I39" s="243"/>
      <c r="J39" s="243"/>
      <c r="K39" s="243">
        <v>716</v>
      </c>
      <c r="L39" s="243">
        <v>296</v>
      </c>
      <c r="M39" s="289"/>
      <c r="N39" s="243">
        <v>2</v>
      </c>
      <c r="O39" s="243">
        <v>0</v>
      </c>
      <c r="P39" s="243">
        <v>0</v>
      </c>
      <c r="Q39" s="289"/>
      <c r="R39" s="243">
        <v>0</v>
      </c>
      <c r="S39" s="243">
        <v>4</v>
      </c>
      <c r="T39" s="243">
        <v>2</v>
      </c>
      <c r="U39" s="409" t="str">
        <f t="shared" si="1"/>
        <v>676х256</v>
      </c>
      <c r="V39" s="409">
        <f t="shared" si="2"/>
        <v>0</v>
      </c>
      <c r="Z39" s="243">
        <v>0</v>
      </c>
    </row>
    <row r="40" spans="1:26" ht="15.75" customHeight="1" x14ac:dyDescent="0.25">
      <c r="A40" s="288">
        <v>34</v>
      </c>
      <c r="B40" s="243" t="s">
        <v>307</v>
      </c>
      <c r="C40" s="242" t="s">
        <v>2827</v>
      </c>
      <c r="D40" s="539"/>
      <c r="E40" s="408">
        <v>1342.3130000000003</v>
      </c>
      <c r="F40" s="243"/>
      <c r="G40" s="243"/>
      <c r="H40" s="243"/>
      <c r="I40" s="243"/>
      <c r="J40" s="243"/>
      <c r="K40" s="243">
        <v>716</v>
      </c>
      <c r="L40" s="243">
        <v>346</v>
      </c>
      <c r="M40" s="289"/>
      <c r="N40" s="243">
        <v>2</v>
      </c>
      <c r="O40" s="243">
        <v>0</v>
      </c>
      <c r="P40" s="243">
        <v>0</v>
      </c>
      <c r="Q40" s="289"/>
      <c r="R40" s="243">
        <v>0</v>
      </c>
      <c r="S40" s="243">
        <v>4</v>
      </c>
      <c r="T40" s="243">
        <v>2</v>
      </c>
      <c r="U40" s="409" t="str">
        <f t="shared" si="1"/>
        <v>676х306</v>
      </c>
      <c r="V40" s="409">
        <f t="shared" si="2"/>
        <v>0</v>
      </c>
      <c r="Z40" s="243">
        <v>0</v>
      </c>
    </row>
    <row r="41" spans="1:26" ht="15.75" customHeight="1" x14ac:dyDescent="0.25">
      <c r="A41" s="288">
        <v>35</v>
      </c>
      <c r="B41" s="243" t="s">
        <v>312</v>
      </c>
      <c r="C41" s="242" t="s">
        <v>2828</v>
      </c>
      <c r="D41" s="539"/>
      <c r="E41" s="408">
        <v>1438.5420000000001</v>
      </c>
      <c r="F41" s="243"/>
      <c r="G41" s="243"/>
      <c r="H41" s="243"/>
      <c r="I41" s="243"/>
      <c r="J41" s="243"/>
      <c r="K41" s="243">
        <v>716</v>
      </c>
      <c r="L41" s="243">
        <v>396</v>
      </c>
      <c r="M41" s="289"/>
      <c r="N41" s="243">
        <v>2</v>
      </c>
      <c r="O41" s="243">
        <v>0</v>
      </c>
      <c r="P41" s="243">
        <v>0</v>
      </c>
      <c r="Q41" s="289"/>
      <c r="R41" s="243">
        <v>0</v>
      </c>
      <c r="S41" s="243">
        <v>4</v>
      </c>
      <c r="T41" s="243">
        <v>2</v>
      </c>
      <c r="U41" s="409" t="str">
        <f t="shared" si="1"/>
        <v>676х356</v>
      </c>
      <c r="V41" s="409">
        <f t="shared" si="2"/>
        <v>0</v>
      </c>
      <c r="Z41" s="243">
        <v>0</v>
      </c>
    </row>
    <row r="42" spans="1:26" ht="15.75" customHeight="1" x14ac:dyDescent="0.25">
      <c r="A42" s="288">
        <v>36</v>
      </c>
      <c r="B42" s="243" t="s">
        <v>316</v>
      </c>
      <c r="C42" s="242" t="s">
        <v>2829</v>
      </c>
      <c r="D42" s="540"/>
      <c r="E42" s="408">
        <v>1526.6160000000002</v>
      </c>
      <c r="F42" s="243"/>
      <c r="G42" s="243"/>
      <c r="H42" s="243"/>
      <c r="I42" s="243"/>
      <c r="J42" s="243"/>
      <c r="K42" s="243">
        <v>716</v>
      </c>
      <c r="L42" s="243">
        <v>446</v>
      </c>
      <c r="M42" s="289"/>
      <c r="N42" s="243">
        <v>2</v>
      </c>
      <c r="O42" s="243">
        <v>0</v>
      </c>
      <c r="P42" s="243">
        <v>0</v>
      </c>
      <c r="Q42" s="289"/>
      <c r="R42" s="243">
        <v>0</v>
      </c>
      <c r="S42" s="243">
        <v>4</v>
      </c>
      <c r="T42" s="243">
        <v>2</v>
      </c>
      <c r="U42" s="409" t="str">
        <f t="shared" si="1"/>
        <v>676х406</v>
      </c>
      <c r="V42" s="409">
        <f t="shared" si="2"/>
        <v>0</v>
      </c>
      <c r="Z42" s="243">
        <v>0</v>
      </c>
    </row>
    <row r="43" spans="1:26" ht="15.75" customHeight="1" x14ac:dyDescent="0.25">
      <c r="A43" s="288">
        <v>37</v>
      </c>
      <c r="B43" s="243" t="s">
        <v>321</v>
      </c>
      <c r="C43" s="242" t="s">
        <v>2830</v>
      </c>
      <c r="D43" s="244"/>
      <c r="E43" s="408">
        <v>998.17200000000003</v>
      </c>
      <c r="F43" s="243"/>
      <c r="G43" s="243"/>
      <c r="H43" s="243"/>
      <c r="I43" s="243"/>
      <c r="J43" s="243"/>
      <c r="K43" s="243">
        <v>356</v>
      </c>
      <c r="L43" s="243">
        <v>596</v>
      </c>
      <c r="M43" s="289"/>
      <c r="N43" s="243">
        <v>1</v>
      </c>
      <c r="O43" s="243">
        <v>0</v>
      </c>
      <c r="P43" s="243">
        <v>0</v>
      </c>
      <c r="Q43" s="289"/>
      <c r="R43" s="243">
        <v>0</v>
      </c>
      <c r="S43" s="243">
        <v>0</v>
      </c>
      <c r="T43" s="243">
        <v>1</v>
      </c>
      <c r="U43" s="409" t="str">
        <f t="shared" si="1"/>
        <v>316х556</v>
      </c>
      <c r="V43" s="409">
        <f t="shared" si="2"/>
        <v>0</v>
      </c>
      <c r="Z43" s="243">
        <v>1</v>
      </c>
    </row>
    <row r="44" spans="1:26" ht="15.75" customHeight="1" x14ac:dyDescent="0.25">
      <c r="A44" s="288">
        <v>38</v>
      </c>
      <c r="B44" s="243" t="s">
        <v>325</v>
      </c>
      <c r="C44" s="242" t="s">
        <v>2826</v>
      </c>
      <c r="D44" s="244"/>
      <c r="E44" s="408">
        <v>2453.0239999999999</v>
      </c>
      <c r="F44" s="243"/>
      <c r="G44" s="243"/>
      <c r="H44" s="243"/>
      <c r="I44" s="243"/>
      <c r="J44" s="243"/>
      <c r="K44" s="243">
        <v>716</v>
      </c>
      <c r="L44" s="243">
        <v>396</v>
      </c>
      <c r="M44" s="289"/>
      <c r="N44" s="243">
        <v>1</v>
      </c>
      <c r="O44" s="243">
        <v>0</v>
      </c>
      <c r="P44" s="243">
        <v>0</v>
      </c>
      <c r="Q44" s="289"/>
      <c r="R44" s="243">
        <v>0</v>
      </c>
      <c r="S44" s="243">
        <v>2</v>
      </c>
      <c r="T44" s="243">
        <v>1</v>
      </c>
      <c r="U44" s="409" t="str">
        <f t="shared" si="1"/>
        <v>676х356</v>
      </c>
      <c r="V44" s="409">
        <f t="shared" si="2"/>
        <v>0</v>
      </c>
      <c r="Z44" s="243">
        <v>0</v>
      </c>
    </row>
    <row r="45" spans="1:26" ht="15.75" customHeight="1" x14ac:dyDescent="0.25">
      <c r="A45" s="288">
        <v>39</v>
      </c>
      <c r="B45" s="243" t="s">
        <v>329</v>
      </c>
      <c r="C45" s="242" t="s">
        <v>2826</v>
      </c>
      <c r="D45" s="538"/>
      <c r="E45" s="408">
        <v>1764.7420000000002</v>
      </c>
      <c r="F45" s="243"/>
      <c r="G45" s="243"/>
      <c r="H45" s="243"/>
      <c r="I45" s="243"/>
      <c r="J45" s="243"/>
      <c r="K45" s="243">
        <v>716</v>
      </c>
      <c r="L45" s="243">
        <v>246</v>
      </c>
      <c r="M45" s="289"/>
      <c r="N45" s="243">
        <v>1</v>
      </c>
      <c r="O45" s="243">
        <v>0</v>
      </c>
      <c r="P45" s="243">
        <v>0</v>
      </c>
      <c r="Q45" s="289"/>
      <c r="R45" s="243">
        <v>0</v>
      </c>
      <c r="S45" s="243">
        <v>2</v>
      </c>
      <c r="T45" s="243">
        <v>1</v>
      </c>
      <c r="U45" s="409" t="str">
        <f t="shared" si="1"/>
        <v>676х206</v>
      </c>
      <c r="V45" s="409">
        <f t="shared" si="2"/>
        <v>0</v>
      </c>
      <c r="Z45" s="243">
        <v>0</v>
      </c>
    </row>
    <row r="46" spans="1:26" ht="15.75" customHeight="1" x14ac:dyDescent="0.25">
      <c r="A46" s="288">
        <v>40</v>
      </c>
      <c r="B46" s="243" t="s">
        <v>333</v>
      </c>
      <c r="C46" s="242" t="s">
        <v>2827</v>
      </c>
      <c r="D46" s="539"/>
      <c r="E46" s="408">
        <v>1880.5430000000003</v>
      </c>
      <c r="F46" s="243"/>
      <c r="G46" s="243"/>
      <c r="H46" s="243"/>
      <c r="I46" s="243"/>
      <c r="J46" s="243"/>
      <c r="K46" s="243">
        <v>716</v>
      </c>
      <c r="L46" s="243">
        <v>346</v>
      </c>
      <c r="M46" s="289"/>
      <c r="N46" s="243">
        <v>1</v>
      </c>
      <c r="O46" s="243">
        <v>0</v>
      </c>
      <c r="P46" s="243">
        <v>0</v>
      </c>
      <c r="Q46" s="289"/>
      <c r="R46" s="243">
        <v>0</v>
      </c>
      <c r="S46" s="243">
        <v>2</v>
      </c>
      <c r="T46" s="243">
        <v>1</v>
      </c>
      <c r="U46" s="409" t="str">
        <f t="shared" si="1"/>
        <v>676х306</v>
      </c>
      <c r="V46" s="409">
        <f t="shared" si="2"/>
        <v>0</v>
      </c>
      <c r="Z46" s="243">
        <v>0</v>
      </c>
    </row>
    <row r="47" spans="1:26" ht="15.75" customHeight="1" x14ac:dyDescent="0.25">
      <c r="A47" s="288">
        <v>41</v>
      </c>
      <c r="B47" s="243" t="s">
        <v>337</v>
      </c>
      <c r="C47" s="242" t="s">
        <v>2828</v>
      </c>
      <c r="D47" s="540"/>
      <c r="E47" s="408">
        <v>1996.3440000000001</v>
      </c>
      <c r="F47" s="243"/>
      <c r="G47" s="243"/>
      <c r="H47" s="243"/>
      <c r="I47" s="243"/>
      <c r="J47" s="243"/>
      <c r="K47" s="243">
        <v>716</v>
      </c>
      <c r="L47" s="243">
        <v>446</v>
      </c>
      <c r="M47" s="289"/>
      <c r="N47" s="243">
        <v>1</v>
      </c>
      <c r="O47" s="243">
        <v>0</v>
      </c>
      <c r="P47" s="243">
        <v>0</v>
      </c>
      <c r="Q47" s="289"/>
      <c r="R47" s="243">
        <v>0</v>
      </c>
      <c r="S47" s="243">
        <v>2</v>
      </c>
      <c r="T47" s="243">
        <v>1</v>
      </c>
      <c r="U47" s="409" t="str">
        <f t="shared" si="1"/>
        <v>676х406</v>
      </c>
      <c r="V47" s="409">
        <f t="shared" si="2"/>
        <v>0</v>
      </c>
      <c r="Z47" s="243">
        <v>0</v>
      </c>
    </row>
    <row r="48" spans="1:26" ht="15.75" customHeight="1" x14ac:dyDescent="0.25">
      <c r="A48" s="288">
        <v>42</v>
      </c>
      <c r="B48" s="243" t="s">
        <v>341</v>
      </c>
      <c r="C48" s="242" t="s">
        <v>2826</v>
      </c>
      <c r="D48" s="538"/>
      <c r="E48" s="408">
        <v>1764.7420000000002</v>
      </c>
      <c r="F48" s="243"/>
      <c r="G48" s="243"/>
      <c r="H48" s="243"/>
      <c r="I48" s="243"/>
      <c r="J48" s="243"/>
      <c r="K48" s="243">
        <v>716</v>
      </c>
      <c r="L48" s="243">
        <v>246</v>
      </c>
      <c r="M48" s="289"/>
      <c r="N48" s="243">
        <v>1</v>
      </c>
      <c r="O48" s="243">
        <v>0</v>
      </c>
      <c r="P48" s="243">
        <v>0</v>
      </c>
      <c r="Q48" s="289"/>
      <c r="R48" s="243">
        <v>0</v>
      </c>
      <c r="S48" s="243">
        <v>2</v>
      </c>
      <c r="T48" s="243">
        <v>1</v>
      </c>
      <c r="U48" s="409" t="str">
        <f t="shared" si="1"/>
        <v>676х206</v>
      </c>
      <c r="V48" s="409">
        <f t="shared" si="2"/>
        <v>0</v>
      </c>
      <c r="Z48" s="243">
        <v>0</v>
      </c>
    </row>
    <row r="49" spans="1:26" ht="15.75" customHeight="1" x14ac:dyDescent="0.25">
      <c r="A49" s="288">
        <v>43</v>
      </c>
      <c r="B49" s="243" t="s">
        <v>345</v>
      </c>
      <c r="C49" s="242" t="s">
        <v>2827</v>
      </c>
      <c r="D49" s="539"/>
      <c r="E49" s="408">
        <v>1880.5430000000003</v>
      </c>
      <c r="F49" s="243"/>
      <c r="G49" s="243"/>
      <c r="H49" s="243"/>
      <c r="I49" s="243"/>
      <c r="J49" s="243"/>
      <c r="K49" s="243">
        <v>716</v>
      </c>
      <c r="L49" s="243">
        <v>346</v>
      </c>
      <c r="M49" s="289"/>
      <c r="N49" s="243">
        <v>1</v>
      </c>
      <c r="O49" s="243">
        <v>0</v>
      </c>
      <c r="P49" s="243">
        <v>0</v>
      </c>
      <c r="Q49" s="289"/>
      <c r="R49" s="243">
        <v>0</v>
      </c>
      <c r="S49" s="243">
        <v>2</v>
      </c>
      <c r="T49" s="243">
        <v>1</v>
      </c>
      <c r="U49" s="409" t="str">
        <f t="shared" si="1"/>
        <v>676х306</v>
      </c>
      <c r="V49" s="409">
        <f t="shared" si="2"/>
        <v>0</v>
      </c>
      <c r="Z49" s="243">
        <v>0</v>
      </c>
    </row>
    <row r="50" spans="1:26" ht="15.75" customHeight="1" x14ac:dyDescent="0.25">
      <c r="A50" s="288">
        <v>44</v>
      </c>
      <c r="B50" s="243" t="s">
        <v>349</v>
      </c>
      <c r="C50" s="242" t="s">
        <v>2828</v>
      </c>
      <c r="D50" s="540"/>
      <c r="E50" s="408">
        <v>1996.3440000000001</v>
      </c>
      <c r="F50" s="243"/>
      <c r="G50" s="243"/>
      <c r="H50" s="243"/>
      <c r="I50" s="243"/>
      <c r="J50" s="243"/>
      <c r="K50" s="243">
        <v>716</v>
      </c>
      <c r="L50" s="243">
        <v>446</v>
      </c>
      <c r="M50" s="289"/>
      <c r="N50" s="243">
        <v>1</v>
      </c>
      <c r="O50" s="243">
        <v>0</v>
      </c>
      <c r="P50" s="243">
        <v>0</v>
      </c>
      <c r="Q50" s="289"/>
      <c r="R50" s="243">
        <v>0</v>
      </c>
      <c r="S50" s="243">
        <v>2</v>
      </c>
      <c r="T50" s="243">
        <v>1</v>
      </c>
      <c r="U50" s="409" t="str">
        <f t="shared" si="1"/>
        <v>676х406</v>
      </c>
      <c r="V50" s="409">
        <f t="shared" si="2"/>
        <v>0</v>
      </c>
      <c r="Z50" s="243">
        <v>0</v>
      </c>
    </row>
    <row r="51" spans="1:26" ht="15.75" customHeight="1" x14ac:dyDescent="0.25">
      <c r="A51" s="288">
        <v>45</v>
      </c>
      <c r="B51" s="243" t="s">
        <v>353</v>
      </c>
      <c r="C51" s="242" t="s">
        <v>2822</v>
      </c>
      <c r="D51" s="244"/>
      <c r="E51" s="408">
        <v>952.50400000000002</v>
      </c>
      <c r="F51" s="243"/>
      <c r="G51" s="243"/>
      <c r="H51" s="243"/>
      <c r="I51" s="243"/>
      <c r="J51" s="243"/>
      <c r="K51" s="243">
        <v>0</v>
      </c>
      <c r="L51" s="243">
        <v>0</v>
      </c>
      <c r="M51" s="289"/>
      <c r="N51" s="243">
        <v>0</v>
      </c>
      <c r="O51" s="243">
        <v>0</v>
      </c>
      <c r="P51" s="243">
        <v>0</v>
      </c>
      <c r="Q51" s="289"/>
      <c r="R51" s="243">
        <v>0</v>
      </c>
      <c r="S51" s="243">
        <v>0</v>
      </c>
      <c r="T51" s="243">
        <v>0</v>
      </c>
      <c r="U51" s="409">
        <f t="shared" si="1"/>
        <v>0</v>
      </c>
      <c r="V51" s="409">
        <f t="shared" si="2"/>
        <v>0</v>
      </c>
      <c r="Z51" s="243">
        <v>0</v>
      </c>
    </row>
    <row r="52" spans="1:26" ht="15.75" customHeight="1" x14ac:dyDescent="0.25">
      <c r="A52" s="288">
        <v>46</v>
      </c>
      <c r="B52" s="243" t="s">
        <v>356</v>
      </c>
      <c r="C52" s="242" t="s">
        <v>2833</v>
      </c>
      <c r="D52" s="538"/>
      <c r="E52" s="408">
        <v>1089.508</v>
      </c>
      <c r="F52" s="243"/>
      <c r="G52" s="243"/>
      <c r="H52" s="243"/>
      <c r="I52" s="243"/>
      <c r="J52" s="243"/>
      <c r="K52" s="243">
        <v>0</v>
      </c>
      <c r="L52" s="243">
        <v>0</v>
      </c>
      <c r="M52" s="289"/>
      <c r="N52" s="243">
        <v>0</v>
      </c>
      <c r="O52" s="243">
        <v>0</v>
      </c>
      <c r="P52" s="243">
        <v>0</v>
      </c>
      <c r="Q52" s="289"/>
      <c r="R52" s="243">
        <v>0</v>
      </c>
      <c r="S52" s="243">
        <v>0</v>
      </c>
      <c r="T52" s="243">
        <v>0</v>
      </c>
      <c r="U52" s="409">
        <f t="shared" si="1"/>
        <v>0</v>
      </c>
      <c r="V52" s="409">
        <f t="shared" si="2"/>
        <v>0</v>
      </c>
      <c r="Z52" s="243">
        <v>0</v>
      </c>
    </row>
    <row r="53" spans="1:26" ht="15.75" customHeight="1" x14ac:dyDescent="0.25">
      <c r="A53" s="288">
        <v>47</v>
      </c>
      <c r="B53" s="243" t="s">
        <v>359</v>
      </c>
      <c r="C53" s="242" t="s">
        <v>2833</v>
      </c>
      <c r="D53" s="539"/>
      <c r="E53" s="408">
        <v>1089.508</v>
      </c>
      <c r="F53" s="243"/>
      <c r="G53" s="243"/>
      <c r="H53" s="243"/>
      <c r="I53" s="243"/>
      <c r="J53" s="243"/>
      <c r="K53" s="243">
        <v>896</v>
      </c>
      <c r="L53" s="243">
        <v>146</v>
      </c>
      <c r="M53" s="289"/>
      <c r="N53" s="243">
        <v>1</v>
      </c>
      <c r="O53" s="243">
        <v>0</v>
      </c>
      <c r="P53" s="243">
        <v>0</v>
      </c>
      <c r="Q53" s="289"/>
      <c r="R53" s="243">
        <v>0</v>
      </c>
      <c r="S53" s="243">
        <v>2</v>
      </c>
      <c r="T53" s="243">
        <v>1</v>
      </c>
      <c r="U53" s="409" t="str">
        <f t="shared" si="1"/>
        <v>856х106</v>
      </c>
      <c r="V53" s="409">
        <f t="shared" si="2"/>
        <v>0</v>
      </c>
      <c r="Z53" s="243">
        <v>0</v>
      </c>
    </row>
    <row r="54" spans="1:26" ht="15.75" customHeight="1" x14ac:dyDescent="0.25">
      <c r="A54" s="288">
        <v>48</v>
      </c>
      <c r="B54" s="243" t="s">
        <v>362</v>
      </c>
      <c r="C54" s="242" t="s">
        <v>2834</v>
      </c>
      <c r="D54" s="539"/>
      <c r="E54" s="408">
        <v>1180.8440000000001</v>
      </c>
      <c r="F54" s="243"/>
      <c r="G54" s="243"/>
      <c r="H54" s="243"/>
      <c r="I54" s="243"/>
      <c r="J54" s="243"/>
      <c r="K54" s="243">
        <v>0</v>
      </c>
      <c r="L54" s="243">
        <v>0</v>
      </c>
      <c r="M54" s="289"/>
      <c r="N54" s="243">
        <v>0</v>
      </c>
      <c r="O54" s="243">
        <v>0</v>
      </c>
      <c r="P54" s="243">
        <v>0</v>
      </c>
      <c r="Q54" s="289"/>
      <c r="R54" s="243">
        <v>0</v>
      </c>
      <c r="S54" s="243">
        <v>0</v>
      </c>
      <c r="T54" s="243">
        <v>0</v>
      </c>
      <c r="U54" s="409">
        <f t="shared" si="1"/>
        <v>0</v>
      </c>
      <c r="V54" s="409">
        <f t="shared" si="2"/>
        <v>0</v>
      </c>
      <c r="Z54" s="243">
        <v>0</v>
      </c>
    </row>
    <row r="55" spans="1:26" ht="15.75" customHeight="1" x14ac:dyDescent="0.25">
      <c r="A55" s="288">
        <v>49</v>
      </c>
      <c r="B55" s="243" t="s">
        <v>365</v>
      </c>
      <c r="C55" s="242" t="s">
        <v>2834</v>
      </c>
      <c r="D55" s="539"/>
      <c r="E55" s="408">
        <v>1180.8440000000001</v>
      </c>
      <c r="F55" s="243"/>
      <c r="G55" s="243"/>
      <c r="H55" s="243"/>
      <c r="I55" s="243"/>
      <c r="J55" s="243"/>
      <c r="K55" s="243">
        <v>896</v>
      </c>
      <c r="L55" s="243">
        <v>196</v>
      </c>
      <c r="M55" s="289"/>
      <c r="N55" s="243">
        <v>1</v>
      </c>
      <c r="O55" s="243">
        <v>0</v>
      </c>
      <c r="P55" s="243">
        <v>0</v>
      </c>
      <c r="Q55" s="289"/>
      <c r="R55" s="243">
        <v>0</v>
      </c>
      <c r="S55" s="243">
        <v>2</v>
      </c>
      <c r="T55" s="243">
        <v>1</v>
      </c>
      <c r="U55" s="409" t="str">
        <f t="shared" si="1"/>
        <v>856х156</v>
      </c>
      <c r="V55" s="409">
        <f t="shared" si="2"/>
        <v>0</v>
      </c>
      <c r="Z55" s="243">
        <v>0</v>
      </c>
    </row>
    <row r="56" spans="1:26" ht="15.75" customHeight="1" x14ac:dyDescent="0.25">
      <c r="A56" s="288">
        <v>50</v>
      </c>
      <c r="B56" s="243" t="s">
        <v>368</v>
      </c>
      <c r="C56" s="242" t="s">
        <v>2835</v>
      </c>
      <c r="D56" s="539"/>
      <c r="E56" s="408">
        <v>1252.6080000000002</v>
      </c>
      <c r="F56" s="243"/>
      <c r="G56" s="243"/>
      <c r="H56" s="243"/>
      <c r="I56" s="243"/>
      <c r="J56" s="243"/>
      <c r="K56" s="243">
        <v>0</v>
      </c>
      <c r="L56" s="243">
        <v>0</v>
      </c>
      <c r="M56" s="289"/>
      <c r="N56" s="243">
        <v>0</v>
      </c>
      <c r="O56" s="243">
        <v>0</v>
      </c>
      <c r="P56" s="243">
        <v>0</v>
      </c>
      <c r="Q56" s="289"/>
      <c r="R56" s="243">
        <v>0</v>
      </c>
      <c r="S56" s="243">
        <v>0</v>
      </c>
      <c r="T56" s="243">
        <v>0</v>
      </c>
      <c r="U56" s="409">
        <f t="shared" si="1"/>
        <v>0</v>
      </c>
      <c r="V56" s="409">
        <f t="shared" si="2"/>
        <v>0</v>
      </c>
      <c r="Z56" s="243">
        <v>0</v>
      </c>
    </row>
    <row r="57" spans="1:26" ht="15.75" customHeight="1" x14ac:dyDescent="0.25">
      <c r="A57" s="288">
        <v>51</v>
      </c>
      <c r="B57" s="243" t="s">
        <v>371</v>
      </c>
      <c r="C57" s="242" t="s">
        <v>2835</v>
      </c>
      <c r="D57" s="540"/>
      <c r="E57" s="408">
        <v>1252.6080000000002</v>
      </c>
      <c r="F57" s="243"/>
      <c r="G57" s="243"/>
      <c r="H57" s="243"/>
      <c r="I57" s="243"/>
      <c r="J57" s="243"/>
      <c r="K57" s="243">
        <v>896</v>
      </c>
      <c r="L57" s="243">
        <v>246</v>
      </c>
      <c r="M57" s="289"/>
      <c r="N57" s="243">
        <v>1</v>
      </c>
      <c r="O57" s="243">
        <v>0</v>
      </c>
      <c r="P57" s="243">
        <v>0</v>
      </c>
      <c r="Q57" s="289"/>
      <c r="R57" s="243">
        <v>0</v>
      </c>
      <c r="S57" s="243">
        <v>2</v>
      </c>
      <c r="T57" s="243">
        <v>1</v>
      </c>
      <c r="U57" s="409" t="str">
        <f t="shared" si="1"/>
        <v>856х206</v>
      </c>
      <c r="V57" s="409">
        <f t="shared" si="2"/>
        <v>0</v>
      </c>
      <c r="Z57" s="243">
        <v>0</v>
      </c>
    </row>
    <row r="58" spans="1:26" ht="15.75" customHeight="1" x14ac:dyDescent="0.25">
      <c r="A58" s="288">
        <v>52</v>
      </c>
      <c r="B58" s="243" t="s">
        <v>374</v>
      </c>
      <c r="C58" s="242" t="s">
        <v>2836</v>
      </c>
      <c r="D58" s="538"/>
      <c r="E58" s="408">
        <v>1379.826</v>
      </c>
      <c r="F58" s="243"/>
      <c r="G58" s="243"/>
      <c r="H58" s="243"/>
      <c r="I58" s="243"/>
      <c r="J58" s="243"/>
      <c r="K58" s="243">
        <v>0</v>
      </c>
      <c r="L58" s="243">
        <v>0</v>
      </c>
      <c r="M58" s="289"/>
      <c r="N58" s="243">
        <v>0</v>
      </c>
      <c r="O58" s="243">
        <v>0</v>
      </c>
      <c r="P58" s="243">
        <v>0</v>
      </c>
      <c r="Q58" s="289"/>
      <c r="R58" s="243">
        <v>0</v>
      </c>
      <c r="S58" s="243">
        <v>0</v>
      </c>
      <c r="T58" s="243">
        <v>0</v>
      </c>
      <c r="U58" s="409">
        <f t="shared" si="1"/>
        <v>0</v>
      </c>
      <c r="V58" s="409">
        <f t="shared" si="2"/>
        <v>0</v>
      </c>
      <c r="Z58" s="243">
        <v>0</v>
      </c>
    </row>
    <row r="59" spans="1:26" ht="15.75" customHeight="1" x14ac:dyDescent="0.25">
      <c r="A59" s="288">
        <v>53</v>
      </c>
      <c r="B59" s="243" t="s">
        <v>377</v>
      </c>
      <c r="C59" s="242" t="s">
        <v>2836</v>
      </c>
      <c r="D59" s="539"/>
      <c r="E59" s="408">
        <v>1379.826</v>
      </c>
      <c r="F59" s="243"/>
      <c r="G59" s="243"/>
      <c r="H59" s="243"/>
      <c r="I59" s="243"/>
      <c r="J59" s="243"/>
      <c r="K59" s="243">
        <v>896</v>
      </c>
      <c r="L59" s="243">
        <v>296</v>
      </c>
      <c r="M59" s="289"/>
      <c r="N59" s="243">
        <v>1</v>
      </c>
      <c r="O59" s="243">
        <v>0</v>
      </c>
      <c r="P59" s="243">
        <v>0</v>
      </c>
      <c r="Q59" s="289"/>
      <c r="R59" s="243">
        <v>0</v>
      </c>
      <c r="S59" s="243">
        <v>2</v>
      </c>
      <c r="T59" s="243">
        <v>1</v>
      </c>
      <c r="U59" s="409" t="str">
        <f t="shared" si="1"/>
        <v>856х256</v>
      </c>
      <c r="V59" s="409">
        <f t="shared" si="2"/>
        <v>0</v>
      </c>
      <c r="Z59" s="243">
        <v>0</v>
      </c>
    </row>
    <row r="60" spans="1:26" ht="15.75" customHeight="1" x14ac:dyDescent="0.25">
      <c r="A60" s="288">
        <v>54</v>
      </c>
      <c r="B60" s="243" t="s">
        <v>380</v>
      </c>
      <c r="C60" s="242" t="s">
        <v>2837</v>
      </c>
      <c r="D60" s="539"/>
      <c r="E60" s="408">
        <v>1544.557</v>
      </c>
      <c r="F60" s="243"/>
      <c r="G60" s="243"/>
      <c r="H60" s="243"/>
      <c r="I60" s="243"/>
      <c r="J60" s="243"/>
      <c r="K60" s="243">
        <v>0</v>
      </c>
      <c r="L60" s="243">
        <v>0</v>
      </c>
      <c r="M60" s="289"/>
      <c r="N60" s="243">
        <v>0</v>
      </c>
      <c r="O60" s="243">
        <v>0</v>
      </c>
      <c r="P60" s="243">
        <v>0</v>
      </c>
      <c r="Q60" s="289"/>
      <c r="R60" s="243">
        <v>0</v>
      </c>
      <c r="S60" s="243">
        <v>0</v>
      </c>
      <c r="T60" s="243">
        <v>0</v>
      </c>
      <c r="U60" s="409">
        <f t="shared" si="1"/>
        <v>0</v>
      </c>
      <c r="V60" s="409">
        <f t="shared" si="2"/>
        <v>0</v>
      </c>
      <c r="Z60" s="243">
        <v>0</v>
      </c>
    </row>
    <row r="61" spans="1:26" ht="15.75" customHeight="1" x14ac:dyDescent="0.25">
      <c r="A61" s="288">
        <v>55</v>
      </c>
      <c r="B61" s="243" t="s">
        <v>383</v>
      </c>
      <c r="C61" s="242" t="s">
        <v>2837</v>
      </c>
      <c r="D61" s="539"/>
      <c r="E61" s="408">
        <v>1544.557</v>
      </c>
      <c r="F61" s="243"/>
      <c r="G61" s="243"/>
      <c r="H61" s="243"/>
      <c r="I61" s="243"/>
      <c r="J61" s="243"/>
      <c r="K61" s="243">
        <v>896</v>
      </c>
      <c r="L61" s="243">
        <v>396</v>
      </c>
      <c r="M61" s="289"/>
      <c r="N61" s="243">
        <v>1</v>
      </c>
      <c r="O61" s="243">
        <v>0</v>
      </c>
      <c r="P61" s="243">
        <v>0</v>
      </c>
      <c r="Q61" s="289"/>
      <c r="R61" s="243">
        <v>0</v>
      </c>
      <c r="S61" s="243">
        <v>2</v>
      </c>
      <c r="T61" s="243">
        <v>1</v>
      </c>
      <c r="U61" s="409" t="str">
        <f t="shared" si="1"/>
        <v>856х356</v>
      </c>
      <c r="V61" s="409">
        <f t="shared" si="2"/>
        <v>0</v>
      </c>
      <c r="Z61" s="243">
        <v>0</v>
      </c>
    </row>
    <row r="62" spans="1:26" ht="15.75" customHeight="1" x14ac:dyDescent="0.25">
      <c r="A62" s="288">
        <v>56</v>
      </c>
      <c r="B62" s="243" t="s">
        <v>386</v>
      </c>
      <c r="C62" s="242" t="s">
        <v>2838</v>
      </c>
      <c r="D62" s="539"/>
      <c r="E62" s="408">
        <v>1616.3209999999999</v>
      </c>
      <c r="F62" s="243"/>
      <c r="G62" s="243"/>
      <c r="H62" s="243"/>
      <c r="I62" s="243"/>
      <c r="J62" s="243"/>
      <c r="K62" s="243">
        <v>0</v>
      </c>
      <c r="L62" s="243">
        <v>0</v>
      </c>
      <c r="M62" s="289"/>
      <c r="N62" s="243">
        <v>0</v>
      </c>
      <c r="O62" s="243">
        <v>0</v>
      </c>
      <c r="P62" s="243">
        <v>0</v>
      </c>
      <c r="Q62" s="289"/>
      <c r="R62" s="243">
        <v>0</v>
      </c>
      <c r="S62" s="243">
        <v>0</v>
      </c>
      <c r="T62" s="243">
        <v>0</v>
      </c>
      <c r="U62" s="409">
        <f t="shared" si="1"/>
        <v>0</v>
      </c>
      <c r="V62" s="409">
        <f t="shared" si="2"/>
        <v>0</v>
      </c>
      <c r="Z62" s="243">
        <v>0</v>
      </c>
    </row>
    <row r="63" spans="1:26" ht="15.75" customHeight="1" x14ac:dyDescent="0.25">
      <c r="A63" s="288">
        <v>57</v>
      </c>
      <c r="B63" s="243" t="s">
        <v>387</v>
      </c>
      <c r="C63" s="242" t="s">
        <v>2838</v>
      </c>
      <c r="D63" s="540"/>
      <c r="E63" s="408">
        <v>1616.3209999999999</v>
      </c>
      <c r="F63" s="243"/>
      <c r="G63" s="243"/>
      <c r="H63" s="243"/>
      <c r="I63" s="243"/>
      <c r="J63" s="243"/>
      <c r="K63" s="243">
        <v>896</v>
      </c>
      <c r="L63" s="243">
        <v>446</v>
      </c>
      <c r="M63" s="289"/>
      <c r="N63" s="243">
        <v>1</v>
      </c>
      <c r="O63" s="243">
        <v>0</v>
      </c>
      <c r="P63" s="243">
        <v>0</v>
      </c>
      <c r="Q63" s="289"/>
      <c r="R63" s="243">
        <v>0</v>
      </c>
      <c r="S63" s="243">
        <v>2</v>
      </c>
      <c r="T63" s="243">
        <v>1</v>
      </c>
      <c r="U63" s="409" t="str">
        <f t="shared" si="1"/>
        <v>856х406</v>
      </c>
      <c r="V63" s="409">
        <f t="shared" si="2"/>
        <v>0</v>
      </c>
      <c r="Z63" s="243">
        <v>0</v>
      </c>
    </row>
    <row r="64" spans="1:26" ht="15.75" customHeight="1" x14ac:dyDescent="0.25">
      <c r="A64" s="288">
        <v>58</v>
      </c>
      <c r="B64" s="243" t="s">
        <v>390</v>
      </c>
      <c r="C64" s="242" t="s">
        <v>2839</v>
      </c>
      <c r="D64" s="538"/>
      <c r="E64" s="408">
        <v>1710.9190000000001</v>
      </c>
      <c r="F64" s="243"/>
      <c r="G64" s="243"/>
      <c r="H64" s="243"/>
      <c r="I64" s="243"/>
      <c r="J64" s="243"/>
      <c r="K64" s="243">
        <v>0</v>
      </c>
      <c r="L64" s="243">
        <v>0</v>
      </c>
      <c r="M64" s="289"/>
      <c r="N64" s="243">
        <v>0</v>
      </c>
      <c r="O64" s="243">
        <v>0</v>
      </c>
      <c r="P64" s="243">
        <v>0</v>
      </c>
      <c r="Q64" s="289"/>
      <c r="R64" s="243">
        <v>0</v>
      </c>
      <c r="S64" s="243">
        <v>0</v>
      </c>
      <c r="T64" s="243">
        <v>0</v>
      </c>
      <c r="U64" s="409">
        <f t="shared" si="1"/>
        <v>0</v>
      </c>
      <c r="V64" s="409">
        <f t="shared" si="2"/>
        <v>0</v>
      </c>
      <c r="Z64" s="243">
        <v>0</v>
      </c>
    </row>
    <row r="65" spans="1:26" ht="15.75" customHeight="1" x14ac:dyDescent="0.25">
      <c r="A65" s="288">
        <v>59</v>
      </c>
      <c r="B65" s="243" t="s">
        <v>393</v>
      </c>
      <c r="C65" s="242" t="s">
        <v>2839</v>
      </c>
      <c r="D65" s="539"/>
      <c r="E65" s="408">
        <v>1710.9190000000001</v>
      </c>
      <c r="F65" s="243"/>
      <c r="G65" s="243"/>
      <c r="H65" s="243"/>
      <c r="I65" s="243"/>
      <c r="J65" s="243"/>
      <c r="K65" s="243">
        <v>896</v>
      </c>
      <c r="L65" s="243">
        <v>496</v>
      </c>
      <c r="M65" s="289"/>
      <c r="N65" s="243">
        <v>1</v>
      </c>
      <c r="O65" s="243">
        <v>0</v>
      </c>
      <c r="P65" s="243">
        <v>0</v>
      </c>
      <c r="Q65" s="289"/>
      <c r="R65" s="243">
        <v>0</v>
      </c>
      <c r="S65" s="243">
        <v>2</v>
      </c>
      <c r="T65" s="243">
        <v>1</v>
      </c>
      <c r="U65" s="409" t="str">
        <f t="shared" si="1"/>
        <v>856х456</v>
      </c>
      <c r="V65" s="409">
        <f t="shared" si="2"/>
        <v>0</v>
      </c>
      <c r="Z65" s="243">
        <v>0</v>
      </c>
    </row>
    <row r="66" spans="1:26" ht="15.75" customHeight="1" x14ac:dyDescent="0.25">
      <c r="A66" s="288">
        <v>60</v>
      </c>
      <c r="B66" s="243" t="s">
        <v>396</v>
      </c>
      <c r="C66" s="242" t="s">
        <v>2839</v>
      </c>
      <c r="D66" s="539"/>
      <c r="E66" s="408">
        <v>1710.9190000000001</v>
      </c>
      <c r="F66" s="243"/>
      <c r="G66" s="243"/>
      <c r="H66" s="243"/>
      <c r="I66" s="243"/>
      <c r="J66" s="243"/>
      <c r="K66" s="243">
        <v>896</v>
      </c>
      <c r="L66" s="243">
        <v>246</v>
      </c>
      <c r="M66" s="289"/>
      <c r="N66" s="243">
        <v>2</v>
      </c>
      <c r="O66" s="243">
        <v>0</v>
      </c>
      <c r="P66" s="243">
        <v>0</v>
      </c>
      <c r="Q66" s="289"/>
      <c r="R66" s="243">
        <v>0</v>
      </c>
      <c r="S66" s="243">
        <v>4</v>
      </c>
      <c r="T66" s="243">
        <v>2</v>
      </c>
      <c r="U66" s="409" t="str">
        <f t="shared" si="1"/>
        <v>856х206</v>
      </c>
      <c r="V66" s="409">
        <f t="shared" si="2"/>
        <v>0</v>
      </c>
      <c r="Z66" s="243">
        <v>0</v>
      </c>
    </row>
    <row r="67" spans="1:26" ht="15.75" customHeight="1" x14ac:dyDescent="0.25">
      <c r="A67" s="288">
        <v>61</v>
      </c>
      <c r="B67" s="243" t="s">
        <v>399</v>
      </c>
      <c r="C67" s="242" t="s">
        <v>2840</v>
      </c>
      <c r="D67" s="539"/>
      <c r="E67" s="408">
        <v>1880.5430000000003</v>
      </c>
      <c r="F67" s="243"/>
      <c r="G67" s="243"/>
      <c r="H67" s="243"/>
      <c r="I67" s="243"/>
      <c r="J67" s="243"/>
      <c r="K67" s="243">
        <v>0</v>
      </c>
      <c r="L67" s="243">
        <v>0</v>
      </c>
      <c r="M67" s="289"/>
      <c r="N67" s="243">
        <v>0</v>
      </c>
      <c r="O67" s="243">
        <v>0</v>
      </c>
      <c r="P67" s="243">
        <v>0</v>
      </c>
      <c r="Q67" s="289"/>
      <c r="R67" s="243">
        <v>0</v>
      </c>
      <c r="S67" s="243">
        <v>0</v>
      </c>
      <c r="T67" s="243">
        <v>0</v>
      </c>
      <c r="U67" s="409">
        <f t="shared" si="1"/>
        <v>0</v>
      </c>
      <c r="V67" s="409">
        <f t="shared" si="2"/>
        <v>0</v>
      </c>
      <c r="Z67" s="243">
        <v>0</v>
      </c>
    </row>
    <row r="68" spans="1:26" ht="15.75" customHeight="1" x14ac:dyDescent="0.25">
      <c r="A68" s="288">
        <v>62</v>
      </c>
      <c r="B68" s="243" t="s">
        <v>402</v>
      </c>
      <c r="C68" s="242" t="s">
        <v>2840</v>
      </c>
      <c r="D68" s="539"/>
      <c r="E68" s="408">
        <v>1880.5430000000003</v>
      </c>
      <c r="F68" s="243"/>
      <c r="G68" s="243"/>
      <c r="H68" s="243"/>
      <c r="I68" s="243"/>
      <c r="J68" s="243"/>
      <c r="K68" s="243">
        <v>896</v>
      </c>
      <c r="L68" s="243">
        <v>596</v>
      </c>
      <c r="M68" s="289"/>
      <c r="N68" s="243">
        <v>1</v>
      </c>
      <c r="O68" s="243">
        <v>0</v>
      </c>
      <c r="P68" s="243">
        <v>0</v>
      </c>
      <c r="Q68" s="289"/>
      <c r="R68" s="243">
        <v>0</v>
      </c>
      <c r="S68" s="243">
        <v>2</v>
      </c>
      <c r="T68" s="243">
        <v>1</v>
      </c>
      <c r="U68" s="409" t="str">
        <f t="shared" si="1"/>
        <v>856х556</v>
      </c>
      <c r="V68" s="409">
        <f t="shared" si="2"/>
        <v>0</v>
      </c>
      <c r="Z68" s="243">
        <v>0</v>
      </c>
    </row>
    <row r="69" spans="1:26" ht="15.75" customHeight="1" x14ac:dyDescent="0.25">
      <c r="A69" s="288">
        <v>63</v>
      </c>
      <c r="B69" s="243" t="s">
        <v>404</v>
      </c>
      <c r="C69" s="242" t="s">
        <v>2840</v>
      </c>
      <c r="D69" s="540"/>
      <c r="E69" s="408">
        <v>1880.5430000000003</v>
      </c>
      <c r="F69" s="243"/>
      <c r="G69" s="243"/>
      <c r="H69" s="243"/>
      <c r="I69" s="243"/>
      <c r="J69" s="243"/>
      <c r="K69" s="243">
        <v>896</v>
      </c>
      <c r="L69" s="243">
        <v>296</v>
      </c>
      <c r="M69" s="289"/>
      <c r="N69" s="243">
        <v>2</v>
      </c>
      <c r="O69" s="243">
        <v>0</v>
      </c>
      <c r="P69" s="243">
        <v>0</v>
      </c>
      <c r="Q69" s="289"/>
      <c r="R69" s="243">
        <v>0</v>
      </c>
      <c r="S69" s="243">
        <v>4</v>
      </c>
      <c r="T69" s="243">
        <v>2</v>
      </c>
      <c r="U69" s="409" t="str">
        <f t="shared" si="1"/>
        <v>856х256</v>
      </c>
      <c r="V69" s="409">
        <f t="shared" si="2"/>
        <v>0</v>
      </c>
      <c r="Z69" s="243">
        <v>0</v>
      </c>
    </row>
    <row r="70" spans="1:26" ht="15.75" customHeight="1" x14ac:dyDescent="0.25">
      <c r="A70" s="288">
        <v>64</v>
      </c>
      <c r="B70" s="243" t="s">
        <v>405</v>
      </c>
      <c r="C70" s="242" t="s">
        <v>2841</v>
      </c>
      <c r="D70" s="538"/>
      <c r="E70" s="408">
        <v>2024.0709999999999</v>
      </c>
      <c r="F70" s="243"/>
      <c r="G70" s="243"/>
      <c r="H70" s="243"/>
      <c r="I70" s="243"/>
      <c r="J70" s="243"/>
      <c r="K70" s="243">
        <v>0</v>
      </c>
      <c r="L70" s="243">
        <v>0</v>
      </c>
      <c r="M70" s="289"/>
      <c r="N70" s="243">
        <v>0</v>
      </c>
      <c r="O70" s="243">
        <v>0</v>
      </c>
      <c r="P70" s="243">
        <v>0</v>
      </c>
      <c r="Q70" s="289"/>
      <c r="R70" s="243">
        <v>0</v>
      </c>
      <c r="S70" s="243">
        <v>0</v>
      </c>
      <c r="T70" s="243">
        <v>0</v>
      </c>
      <c r="U70" s="409">
        <f t="shared" si="1"/>
        <v>0</v>
      </c>
      <c r="V70" s="409">
        <f t="shared" si="2"/>
        <v>0</v>
      </c>
      <c r="Z70" s="243">
        <v>0</v>
      </c>
    </row>
    <row r="71" spans="1:26" ht="15.75" customHeight="1" x14ac:dyDescent="0.25">
      <c r="A71" s="288">
        <v>65</v>
      </c>
      <c r="B71" s="243" t="s">
        <v>406</v>
      </c>
      <c r="C71" s="242" t="s">
        <v>2841</v>
      </c>
      <c r="D71" s="539"/>
      <c r="E71" s="408">
        <v>2024.0709999999999</v>
      </c>
      <c r="F71" s="243"/>
      <c r="G71" s="243"/>
      <c r="H71" s="243"/>
      <c r="I71" s="243"/>
      <c r="J71" s="243"/>
      <c r="K71" s="243">
        <v>896</v>
      </c>
      <c r="L71" s="252">
        <v>346</v>
      </c>
      <c r="M71" s="289"/>
      <c r="N71" s="243">
        <v>2</v>
      </c>
      <c r="O71" s="243">
        <v>0</v>
      </c>
      <c r="P71" s="243">
        <v>0</v>
      </c>
      <c r="Q71" s="289"/>
      <c r="R71" s="243">
        <v>0</v>
      </c>
      <c r="S71" s="243">
        <v>4</v>
      </c>
      <c r="T71" s="243">
        <v>2</v>
      </c>
      <c r="U71" s="409" t="str">
        <f t="shared" si="1"/>
        <v>856х306</v>
      </c>
      <c r="V71" s="409">
        <f t="shared" si="2"/>
        <v>0</v>
      </c>
      <c r="Z71" s="243">
        <v>0</v>
      </c>
    </row>
    <row r="72" spans="1:26" ht="15.75" customHeight="1" x14ac:dyDescent="0.25">
      <c r="A72" s="288">
        <v>66</v>
      </c>
      <c r="B72" s="243" t="s">
        <v>407</v>
      </c>
      <c r="C72" s="242" t="s">
        <v>2842</v>
      </c>
      <c r="D72" s="539"/>
      <c r="E72" s="408">
        <v>2172.4920000000002</v>
      </c>
      <c r="F72" s="243"/>
      <c r="G72" s="243"/>
      <c r="H72" s="243"/>
      <c r="I72" s="243"/>
      <c r="J72" s="243"/>
      <c r="K72" s="243">
        <v>0</v>
      </c>
      <c r="L72" s="243">
        <v>0</v>
      </c>
      <c r="M72" s="289"/>
      <c r="N72" s="243">
        <v>0</v>
      </c>
      <c r="O72" s="243">
        <v>0</v>
      </c>
      <c r="P72" s="243">
        <v>0</v>
      </c>
      <c r="Q72" s="289"/>
      <c r="R72" s="243">
        <v>0</v>
      </c>
      <c r="S72" s="243">
        <v>0</v>
      </c>
      <c r="T72" s="243">
        <v>0</v>
      </c>
      <c r="U72" s="409">
        <f t="shared" si="1"/>
        <v>0</v>
      </c>
      <c r="V72" s="409">
        <f t="shared" si="2"/>
        <v>0</v>
      </c>
      <c r="Z72" s="243">
        <v>0</v>
      </c>
    </row>
    <row r="73" spans="1:26" ht="15.75" customHeight="1" x14ac:dyDescent="0.25">
      <c r="A73" s="288">
        <v>67</v>
      </c>
      <c r="B73" s="243" t="s">
        <v>408</v>
      </c>
      <c r="C73" s="242" t="s">
        <v>2842</v>
      </c>
      <c r="D73" s="540"/>
      <c r="E73" s="408">
        <v>2172.4920000000002</v>
      </c>
      <c r="F73" s="243"/>
      <c r="G73" s="243"/>
      <c r="H73" s="243"/>
      <c r="I73" s="243"/>
      <c r="J73" s="243"/>
      <c r="K73" s="243">
        <v>896</v>
      </c>
      <c r="L73" s="252">
        <v>396</v>
      </c>
      <c r="M73" s="289"/>
      <c r="N73" s="243">
        <v>2</v>
      </c>
      <c r="O73" s="243">
        <v>0</v>
      </c>
      <c r="P73" s="243">
        <v>0</v>
      </c>
      <c r="Q73" s="289"/>
      <c r="R73" s="243">
        <v>0</v>
      </c>
      <c r="S73" s="243">
        <v>4</v>
      </c>
      <c r="T73" s="243">
        <v>2</v>
      </c>
      <c r="U73" s="409" t="str">
        <f t="shared" si="1"/>
        <v>856х356</v>
      </c>
      <c r="V73" s="409">
        <f t="shared" si="2"/>
        <v>0</v>
      </c>
      <c r="Z73" s="243">
        <v>0</v>
      </c>
    </row>
    <row r="74" spans="1:26" ht="15.75" customHeight="1" x14ac:dyDescent="0.25">
      <c r="A74" s="288">
        <v>68</v>
      </c>
      <c r="B74" s="243" t="s">
        <v>409</v>
      </c>
      <c r="C74" s="242" t="s">
        <v>2843</v>
      </c>
      <c r="D74" s="538"/>
      <c r="E74" s="408">
        <v>2291.5549999999998</v>
      </c>
      <c r="F74" s="243"/>
      <c r="G74" s="243"/>
      <c r="H74" s="243"/>
      <c r="I74" s="243"/>
      <c r="J74" s="243"/>
      <c r="K74" s="243">
        <v>0</v>
      </c>
      <c r="L74" s="243">
        <v>0</v>
      </c>
      <c r="M74" s="289"/>
      <c r="N74" s="243">
        <v>0</v>
      </c>
      <c r="O74" s="243">
        <v>0</v>
      </c>
      <c r="P74" s="243">
        <v>0</v>
      </c>
      <c r="Q74" s="289"/>
      <c r="R74" s="243">
        <v>0</v>
      </c>
      <c r="S74" s="243">
        <v>0</v>
      </c>
      <c r="T74" s="243">
        <v>0</v>
      </c>
      <c r="U74" s="409">
        <f t="shared" si="1"/>
        <v>0</v>
      </c>
      <c r="V74" s="409">
        <f t="shared" si="2"/>
        <v>0</v>
      </c>
      <c r="Z74" s="243">
        <v>0</v>
      </c>
    </row>
    <row r="75" spans="1:26" ht="15.75" customHeight="1" x14ac:dyDescent="0.25">
      <c r="A75" s="288">
        <v>69</v>
      </c>
      <c r="B75" s="243" t="s">
        <v>410</v>
      </c>
      <c r="C75" s="242" t="s">
        <v>2843</v>
      </c>
      <c r="D75" s="540"/>
      <c r="E75" s="408">
        <v>2291.5549999999998</v>
      </c>
      <c r="F75" s="243"/>
      <c r="G75" s="243"/>
      <c r="H75" s="243"/>
      <c r="I75" s="243"/>
      <c r="J75" s="243"/>
      <c r="K75" s="243">
        <v>896</v>
      </c>
      <c r="L75" s="252">
        <v>446</v>
      </c>
      <c r="M75" s="289"/>
      <c r="N75" s="243">
        <v>2</v>
      </c>
      <c r="O75" s="243">
        <v>0</v>
      </c>
      <c r="P75" s="243">
        <v>0</v>
      </c>
      <c r="Q75" s="289"/>
      <c r="R75" s="243">
        <v>0</v>
      </c>
      <c r="S75" s="243">
        <v>4</v>
      </c>
      <c r="T75" s="243">
        <v>2</v>
      </c>
      <c r="U75" s="409" t="str">
        <f t="shared" si="1"/>
        <v>856х406</v>
      </c>
      <c r="V75" s="409">
        <f t="shared" si="2"/>
        <v>0</v>
      </c>
      <c r="Z75" s="243">
        <v>0</v>
      </c>
    </row>
    <row r="76" spans="1:26" ht="15.75" customHeight="1" x14ac:dyDescent="0.25">
      <c r="A76" s="288">
        <v>70</v>
      </c>
      <c r="B76" s="243" t="s">
        <v>411</v>
      </c>
      <c r="C76" s="242" t="s">
        <v>2840</v>
      </c>
      <c r="D76" s="538"/>
      <c r="E76" s="408">
        <v>1683.1920000000002</v>
      </c>
      <c r="F76" s="243"/>
      <c r="G76" s="243"/>
      <c r="H76" s="243"/>
      <c r="I76" s="243"/>
      <c r="J76" s="243"/>
      <c r="K76" s="243">
        <v>446</v>
      </c>
      <c r="L76" s="243">
        <v>596</v>
      </c>
      <c r="M76" s="289"/>
      <c r="N76" s="243">
        <v>2</v>
      </c>
      <c r="O76" s="243">
        <v>0</v>
      </c>
      <c r="P76" s="243">
        <v>0</v>
      </c>
      <c r="Q76" s="289"/>
      <c r="R76" s="243">
        <v>0</v>
      </c>
      <c r="S76" s="243">
        <v>0</v>
      </c>
      <c r="T76" s="243">
        <v>1</v>
      </c>
      <c r="U76" s="409" t="str">
        <f t="shared" si="1"/>
        <v>406х556</v>
      </c>
      <c r="V76" s="409">
        <f t="shared" si="2"/>
        <v>0</v>
      </c>
      <c r="Z76" s="243">
        <v>1</v>
      </c>
    </row>
    <row r="77" spans="1:26" ht="15.75" customHeight="1" x14ac:dyDescent="0.25">
      <c r="A77" s="288">
        <v>71</v>
      </c>
      <c r="B77" s="243" t="s">
        <v>412</v>
      </c>
      <c r="C77" s="242" t="s">
        <v>2841</v>
      </c>
      <c r="D77" s="539"/>
      <c r="E77" s="408">
        <v>1800.624</v>
      </c>
      <c r="F77" s="243"/>
      <c r="G77" s="243"/>
      <c r="H77" s="243"/>
      <c r="I77" s="243"/>
      <c r="J77" s="243"/>
      <c r="K77" s="243">
        <v>446</v>
      </c>
      <c r="L77" s="243">
        <v>696</v>
      </c>
      <c r="M77" s="289"/>
      <c r="N77" s="243">
        <v>2</v>
      </c>
      <c r="O77" s="243">
        <v>0</v>
      </c>
      <c r="P77" s="243">
        <v>0</v>
      </c>
      <c r="Q77" s="289"/>
      <c r="R77" s="243">
        <v>0</v>
      </c>
      <c r="S77" s="243">
        <v>0</v>
      </c>
      <c r="T77" s="243">
        <v>1</v>
      </c>
      <c r="U77" s="409" t="str">
        <f t="shared" si="1"/>
        <v>406х656</v>
      </c>
      <c r="V77" s="409">
        <f t="shared" si="2"/>
        <v>0</v>
      </c>
      <c r="Z77" s="243">
        <v>1</v>
      </c>
    </row>
    <row r="78" spans="1:26" ht="15.75" customHeight="1" x14ac:dyDescent="0.25">
      <c r="A78" s="288">
        <v>72</v>
      </c>
      <c r="B78" s="243" t="s">
        <v>413</v>
      </c>
      <c r="C78" s="242" t="s">
        <v>2842</v>
      </c>
      <c r="D78" s="539"/>
      <c r="E78" s="408">
        <v>1929.4730000000002</v>
      </c>
      <c r="F78" s="243"/>
      <c r="G78" s="243"/>
      <c r="H78" s="243"/>
      <c r="I78" s="243"/>
      <c r="J78" s="243"/>
      <c r="K78" s="243">
        <v>446</v>
      </c>
      <c r="L78" s="243">
        <v>796</v>
      </c>
      <c r="M78" s="289"/>
      <c r="N78" s="243">
        <v>2</v>
      </c>
      <c r="O78" s="243">
        <v>0</v>
      </c>
      <c r="P78" s="243">
        <v>0</v>
      </c>
      <c r="Q78" s="289"/>
      <c r="R78" s="243">
        <v>0</v>
      </c>
      <c r="S78" s="243">
        <v>0</v>
      </c>
      <c r="T78" s="243">
        <v>1</v>
      </c>
      <c r="U78" s="409" t="str">
        <f t="shared" si="1"/>
        <v>406х756</v>
      </c>
      <c r="V78" s="409">
        <f t="shared" si="2"/>
        <v>0</v>
      </c>
      <c r="Z78" s="243">
        <v>1</v>
      </c>
    </row>
    <row r="79" spans="1:26" ht="15.75" customHeight="1" x14ac:dyDescent="0.25">
      <c r="A79" s="288">
        <v>73</v>
      </c>
      <c r="B79" s="243" t="s">
        <v>414</v>
      </c>
      <c r="C79" s="242" t="s">
        <v>2843</v>
      </c>
      <c r="D79" s="540"/>
      <c r="E79" s="408">
        <v>2051.7980000000002</v>
      </c>
      <c r="F79" s="243"/>
      <c r="G79" s="243"/>
      <c r="H79" s="243"/>
      <c r="I79" s="243"/>
      <c r="J79" s="243"/>
      <c r="K79" s="243">
        <v>446</v>
      </c>
      <c r="L79" s="243">
        <v>896</v>
      </c>
      <c r="M79" s="289"/>
      <c r="N79" s="243">
        <v>2</v>
      </c>
      <c r="O79" s="243">
        <v>0</v>
      </c>
      <c r="P79" s="243">
        <v>0</v>
      </c>
      <c r="Q79" s="289"/>
      <c r="R79" s="243">
        <v>0</v>
      </c>
      <c r="S79" s="243">
        <v>0</v>
      </c>
      <c r="T79" s="243">
        <v>1</v>
      </c>
      <c r="U79" s="409" t="str">
        <f t="shared" si="1"/>
        <v>406х856</v>
      </c>
      <c r="V79" s="409">
        <f t="shared" si="2"/>
        <v>0</v>
      </c>
      <c r="Z79" s="243">
        <v>1</v>
      </c>
    </row>
    <row r="80" spans="1:26" ht="15.75" customHeight="1" x14ac:dyDescent="0.25">
      <c r="A80" s="288">
        <v>74</v>
      </c>
      <c r="B80" s="243" t="s">
        <v>415</v>
      </c>
      <c r="C80" s="242" t="s">
        <v>2840</v>
      </c>
      <c r="D80" s="538"/>
      <c r="E80" s="408">
        <v>1663.6200000000001</v>
      </c>
      <c r="F80" s="243"/>
      <c r="G80" s="243"/>
      <c r="H80" s="243"/>
      <c r="I80" s="243"/>
      <c r="J80" s="243"/>
      <c r="K80" s="243">
        <v>896</v>
      </c>
      <c r="L80" s="243">
        <v>296</v>
      </c>
      <c r="M80" s="289"/>
      <c r="N80" s="243">
        <v>2</v>
      </c>
      <c r="O80" s="243">
        <v>0</v>
      </c>
      <c r="P80" s="243">
        <v>0</v>
      </c>
      <c r="Q80" s="289"/>
      <c r="R80" s="243">
        <v>0</v>
      </c>
      <c r="S80" s="243">
        <v>4</v>
      </c>
      <c r="T80" s="243">
        <v>2</v>
      </c>
      <c r="U80" s="409" t="str">
        <f t="shared" si="1"/>
        <v>856х256</v>
      </c>
      <c r="V80" s="409">
        <f t="shared" si="2"/>
        <v>0</v>
      </c>
      <c r="Z80" s="243">
        <v>0</v>
      </c>
    </row>
    <row r="81" spans="1:26" ht="15.75" customHeight="1" x14ac:dyDescent="0.25">
      <c r="A81" s="288">
        <v>75</v>
      </c>
      <c r="B81" s="243" t="s">
        <v>416</v>
      </c>
      <c r="C81" s="242" t="s">
        <v>2841</v>
      </c>
      <c r="D81" s="539"/>
      <c r="E81" s="408">
        <v>1774.5280000000002</v>
      </c>
      <c r="F81" s="243"/>
      <c r="G81" s="243"/>
      <c r="H81" s="243"/>
      <c r="I81" s="243"/>
      <c r="J81" s="243"/>
      <c r="K81" s="243">
        <v>896</v>
      </c>
      <c r="L81" s="243">
        <v>346</v>
      </c>
      <c r="M81" s="289"/>
      <c r="N81" s="243">
        <v>2</v>
      </c>
      <c r="O81" s="243">
        <v>0</v>
      </c>
      <c r="P81" s="243">
        <v>0</v>
      </c>
      <c r="Q81" s="289"/>
      <c r="R81" s="243">
        <v>0</v>
      </c>
      <c r="S81" s="243">
        <v>4</v>
      </c>
      <c r="T81" s="243">
        <v>2</v>
      </c>
      <c r="U81" s="409" t="str">
        <f t="shared" si="1"/>
        <v>856х306</v>
      </c>
      <c r="V81" s="409">
        <f t="shared" si="2"/>
        <v>0</v>
      </c>
      <c r="Z81" s="243">
        <v>0</v>
      </c>
    </row>
    <row r="82" spans="1:26" ht="15.75" customHeight="1" x14ac:dyDescent="0.25">
      <c r="A82" s="288">
        <v>76</v>
      </c>
      <c r="B82" s="243" t="s">
        <v>417</v>
      </c>
      <c r="C82" s="242" t="s">
        <v>2842</v>
      </c>
      <c r="D82" s="539"/>
      <c r="E82" s="408">
        <v>1888.6980000000003</v>
      </c>
      <c r="F82" s="243"/>
      <c r="G82" s="243"/>
      <c r="H82" s="243"/>
      <c r="I82" s="243"/>
      <c r="J82" s="243"/>
      <c r="K82" s="243">
        <v>896</v>
      </c>
      <c r="L82" s="243">
        <v>396</v>
      </c>
      <c r="M82" s="289"/>
      <c r="N82" s="243">
        <v>2</v>
      </c>
      <c r="O82" s="243">
        <v>0</v>
      </c>
      <c r="P82" s="243">
        <v>0</v>
      </c>
      <c r="Q82" s="289"/>
      <c r="R82" s="243">
        <v>0</v>
      </c>
      <c r="S82" s="243">
        <v>4</v>
      </c>
      <c r="T82" s="243">
        <v>2</v>
      </c>
      <c r="U82" s="409" t="str">
        <f t="shared" si="1"/>
        <v>856х356</v>
      </c>
      <c r="V82" s="409">
        <f t="shared" si="2"/>
        <v>0</v>
      </c>
      <c r="Z82" s="243">
        <v>0</v>
      </c>
    </row>
    <row r="83" spans="1:26" ht="15.75" customHeight="1" x14ac:dyDescent="0.25">
      <c r="A83" s="288">
        <v>77</v>
      </c>
      <c r="B83" s="243" t="s">
        <v>418</v>
      </c>
      <c r="C83" s="242" t="s">
        <v>2843</v>
      </c>
      <c r="D83" s="540"/>
      <c r="E83" s="408">
        <v>1976.7720000000002</v>
      </c>
      <c r="F83" s="243"/>
      <c r="G83" s="243"/>
      <c r="H83" s="243"/>
      <c r="I83" s="243"/>
      <c r="J83" s="243"/>
      <c r="K83" s="243">
        <v>896</v>
      </c>
      <c r="L83" s="243">
        <v>446</v>
      </c>
      <c r="M83" s="289"/>
      <c r="N83" s="243">
        <v>2</v>
      </c>
      <c r="O83" s="243">
        <v>0</v>
      </c>
      <c r="P83" s="243">
        <v>0</v>
      </c>
      <c r="Q83" s="289"/>
      <c r="R83" s="243">
        <v>0</v>
      </c>
      <c r="S83" s="243">
        <v>4</v>
      </c>
      <c r="T83" s="243">
        <v>2</v>
      </c>
      <c r="U83" s="409" t="str">
        <f t="shared" si="1"/>
        <v>856х406</v>
      </c>
      <c r="V83" s="409">
        <f t="shared" si="2"/>
        <v>0</v>
      </c>
      <c r="Z83" s="243">
        <v>0</v>
      </c>
    </row>
    <row r="84" spans="1:26" ht="15.75" customHeight="1" x14ac:dyDescent="0.25">
      <c r="A84" s="288">
        <v>78</v>
      </c>
      <c r="B84" s="243" t="s">
        <v>419</v>
      </c>
      <c r="C84" s="242" t="s">
        <v>2840</v>
      </c>
      <c r="D84" s="244"/>
      <c r="E84" s="408">
        <v>3048.3389999999999</v>
      </c>
      <c r="F84" s="243"/>
      <c r="G84" s="243"/>
      <c r="H84" s="243"/>
      <c r="I84" s="243"/>
      <c r="J84" s="243"/>
      <c r="K84" s="243">
        <v>896</v>
      </c>
      <c r="L84" s="243">
        <v>396</v>
      </c>
      <c r="M84" s="289"/>
      <c r="N84" s="243">
        <v>1</v>
      </c>
      <c r="O84" s="243">
        <v>0</v>
      </c>
      <c r="P84" s="243">
        <v>0</v>
      </c>
      <c r="Q84" s="289"/>
      <c r="R84" s="243">
        <v>0</v>
      </c>
      <c r="S84" s="243">
        <v>2</v>
      </c>
      <c r="T84" s="243">
        <v>1</v>
      </c>
      <c r="U84" s="409" t="str">
        <f t="shared" si="1"/>
        <v>856х356</v>
      </c>
      <c r="V84" s="409">
        <f t="shared" si="2"/>
        <v>0</v>
      </c>
      <c r="Z84" s="243">
        <v>0</v>
      </c>
    </row>
    <row r="85" spans="1:26" ht="15.75" customHeight="1" x14ac:dyDescent="0.25">
      <c r="A85" s="288">
        <v>79</v>
      </c>
      <c r="B85" s="243" t="s">
        <v>420</v>
      </c>
      <c r="C85" s="242" t="s">
        <v>2844</v>
      </c>
      <c r="D85" s="538"/>
      <c r="E85" s="408">
        <v>2190.4330000000004</v>
      </c>
      <c r="F85" s="243"/>
      <c r="G85" s="243"/>
      <c r="H85" s="243"/>
      <c r="I85" s="243"/>
      <c r="J85" s="243"/>
      <c r="K85" s="243">
        <v>896</v>
      </c>
      <c r="L85" s="243">
        <v>296</v>
      </c>
      <c r="M85" s="289"/>
      <c r="N85" s="243">
        <v>1</v>
      </c>
      <c r="O85" s="243">
        <v>0</v>
      </c>
      <c r="P85" s="243">
        <v>0</v>
      </c>
      <c r="Q85" s="289"/>
      <c r="R85" s="243">
        <v>0</v>
      </c>
      <c r="S85" s="243">
        <v>2</v>
      </c>
      <c r="T85" s="243">
        <v>1</v>
      </c>
      <c r="U85" s="409" t="str">
        <f t="shared" si="1"/>
        <v>856х256</v>
      </c>
      <c r="V85" s="409">
        <f t="shared" si="2"/>
        <v>0</v>
      </c>
      <c r="Z85" s="243">
        <v>0</v>
      </c>
    </row>
    <row r="86" spans="1:26" ht="15.75" customHeight="1" x14ac:dyDescent="0.25">
      <c r="A86" s="288">
        <v>80</v>
      </c>
      <c r="B86" s="243" t="s">
        <v>421</v>
      </c>
      <c r="C86" s="242" t="s">
        <v>2841</v>
      </c>
      <c r="D86" s="539"/>
      <c r="E86" s="408">
        <v>2333.9609999999998</v>
      </c>
      <c r="F86" s="243"/>
      <c r="G86" s="243"/>
      <c r="H86" s="243"/>
      <c r="I86" s="243"/>
      <c r="J86" s="243"/>
      <c r="K86" s="243">
        <v>896</v>
      </c>
      <c r="L86" s="243">
        <v>346</v>
      </c>
      <c r="M86" s="289"/>
      <c r="N86" s="243">
        <v>1</v>
      </c>
      <c r="O86" s="243">
        <v>0</v>
      </c>
      <c r="P86" s="243">
        <v>0</v>
      </c>
      <c r="Q86" s="289"/>
      <c r="R86" s="243">
        <v>0</v>
      </c>
      <c r="S86" s="243">
        <v>2</v>
      </c>
      <c r="T86" s="243">
        <v>1</v>
      </c>
      <c r="U86" s="409" t="str">
        <f t="shared" si="1"/>
        <v>856х306</v>
      </c>
      <c r="V86" s="409">
        <f t="shared" si="2"/>
        <v>0</v>
      </c>
      <c r="Z86" s="243">
        <v>0</v>
      </c>
    </row>
    <row r="87" spans="1:26" ht="15.75" customHeight="1" x14ac:dyDescent="0.25">
      <c r="A87" s="288">
        <v>81</v>
      </c>
      <c r="B87" s="243" t="s">
        <v>422</v>
      </c>
      <c r="C87" s="242" t="s">
        <v>2842</v>
      </c>
      <c r="D87" s="540"/>
      <c r="E87" s="408">
        <v>2482.3820000000001</v>
      </c>
      <c r="F87" s="243"/>
      <c r="G87" s="243"/>
      <c r="H87" s="243"/>
      <c r="I87" s="243"/>
      <c r="J87" s="243"/>
      <c r="K87" s="243">
        <v>896</v>
      </c>
      <c r="L87" s="243">
        <v>446</v>
      </c>
      <c r="M87" s="289"/>
      <c r="N87" s="243">
        <v>1</v>
      </c>
      <c r="O87" s="243">
        <v>0</v>
      </c>
      <c r="P87" s="243">
        <v>0</v>
      </c>
      <c r="Q87" s="289"/>
      <c r="R87" s="243">
        <v>0</v>
      </c>
      <c r="S87" s="243">
        <v>2</v>
      </c>
      <c r="T87" s="243">
        <v>1</v>
      </c>
      <c r="U87" s="409" t="str">
        <f t="shared" si="1"/>
        <v>856х406</v>
      </c>
      <c r="V87" s="409">
        <f t="shared" si="2"/>
        <v>0</v>
      </c>
      <c r="Z87" s="243">
        <v>0</v>
      </c>
    </row>
    <row r="88" spans="1:26" ht="15.75" customHeight="1" x14ac:dyDescent="0.25">
      <c r="A88" s="288">
        <v>82</v>
      </c>
      <c r="B88" s="243" t="s">
        <v>423</v>
      </c>
      <c r="C88" s="242" t="s">
        <v>2840</v>
      </c>
      <c r="D88" s="538"/>
      <c r="E88" s="408">
        <v>2190.4330000000004</v>
      </c>
      <c r="F88" s="243"/>
      <c r="G88" s="243"/>
      <c r="H88" s="243"/>
      <c r="I88" s="243"/>
      <c r="J88" s="243"/>
      <c r="K88" s="252">
        <v>896</v>
      </c>
      <c r="L88" s="243">
        <v>296</v>
      </c>
      <c r="M88" s="289"/>
      <c r="N88" s="243">
        <v>1</v>
      </c>
      <c r="O88" s="243">
        <v>0</v>
      </c>
      <c r="P88" s="243">
        <v>0</v>
      </c>
      <c r="Q88" s="289"/>
      <c r="R88" s="243">
        <v>0</v>
      </c>
      <c r="S88" s="243">
        <v>2</v>
      </c>
      <c r="T88" s="243">
        <v>1</v>
      </c>
      <c r="U88" s="409" t="str">
        <f t="shared" si="1"/>
        <v>856х256</v>
      </c>
      <c r="V88" s="409">
        <f t="shared" si="2"/>
        <v>0</v>
      </c>
      <c r="Z88" s="243">
        <v>0</v>
      </c>
    </row>
    <row r="89" spans="1:26" ht="15.75" customHeight="1" x14ac:dyDescent="0.25">
      <c r="A89" s="288">
        <v>83</v>
      </c>
      <c r="B89" s="243" t="s">
        <v>424</v>
      </c>
      <c r="C89" s="242" t="s">
        <v>2841</v>
      </c>
      <c r="D89" s="539"/>
      <c r="E89" s="408">
        <v>2333.9609999999998</v>
      </c>
      <c r="F89" s="243"/>
      <c r="G89" s="243"/>
      <c r="H89" s="243"/>
      <c r="I89" s="243"/>
      <c r="J89" s="243"/>
      <c r="K89" s="252">
        <v>896</v>
      </c>
      <c r="L89" s="243">
        <v>346</v>
      </c>
      <c r="M89" s="289"/>
      <c r="N89" s="243">
        <v>1</v>
      </c>
      <c r="O89" s="243">
        <v>0</v>
      </c>
      <c r="P89" s="243">
        <v>0</v>
      </c>
      <c r="Q89" s="289"/>
      <c r="R89" s="243">
        <v>0</v>
      </c>
      <c r="S89" s="243">
        <v>2</v>
      </c>
      <c r="T89" s="243">
        <v>1</v>
      </c>
      <c r="U89" s="409" t="str">
        <f t="shared" si="1"/>
        <v>856х306</v>
      </c>
      <c r="V89" s="409">
        <f t="shared" si="2"/>
        <v>0</v>
      </c>
      <c r="Z89" s="243">
        <v>0</v>
      </c>
    </row>
    <row r="90" spans="1:26" ht="15.75" customHeight="1" x14ac:dyDescent="0.25">
      <c r="A90" s="288">
        <v>84</v>
      </c>
      <c r="B90" s="243" t="s">
        <v>425</v>
      </c>
      <c r="C90" s="242" t="s">
        <v>2842</v>
      </c>
      <c r="D90" s="540"/>
      <c r="E90" s="408">
        <v>2482.3820000000001</v>
      </c>
      <c r="F90" s="243"/>
      <c r="G90" s="243"/>
      <c r="H90" s="243"/>
      <c r="I90" s="243"/>
      <c r="J90" s="243"/>
      <c r="K90" s="252">
        <v>896</v>
      </c>
      <c r="L90" s="243">
        <v>446</v>
      </c>
      <c r="M90" s="289"/>
      <c r="N90" s="243">
        <v>1</v>
      </c>
      <c r="O90" s="243">
        <v>0</v>
      </c>
      <c r="P90" s="243">
        <v>0</v>
      </c>
      <c r="Q90" s="289"/>
      <c r="R90" s="243">
        <v>0</v>
      </c>
      <c r="S90" s="243">
        <v>2</v>
      </c>
      <c r="T90" s="243">
        <v>1</v>
      </c>
      <c r="U90" s="409" t="str">
        <f t="shared" si="1"/>
        <v>856х406</v>
      </c>
      <c r="V90" s="409">
        <f t="shared" si="2"/>
        <v>0</v>
      </c>
      <c r="Z90" s="243">
        <v>0</v>
      </c>
    </row>
    <row r="91" spans="1:26" ht="15.75" customHeight="1" x14ac:dyDescent="0.25">
      <c r="A91" s="288">
        <v>85</v>
      </c>
      <c r="B91" s="243" t="s">
        <v>426</v>
      </c>
      <c r="C91" s="242" t="s">
        <v>2836</v>
      </c>
      <c r="D91" s="244"/>
      <c r="E91" s="408">
        <v>1281.9660000000001</v>
      </c>
      <c r="F91" s="243"/>
      <c r="G91" s="243"/>
      <c r="H91" s="243"/>
      <c r="I91" s="243"/>
      <c r="J91" s="243"/>
      <c r="K91" s="243">
        <v>0</v>
      </c>
      <c r="L91" s="243">
        <v>0</v>
      </c>
      <c r="M91" s="289"/>
      <c r="N91" s="243">
        <v>0</v>
      </c>
      <c r="O91" s="243">
        <v>0</v>
      </c>
      <c r="P91" s="243">
        <v>0</v>
      </c>
      <c r="Q91" s="289"/>
      <c r="R91" s="243">
        <v>0</v>
      </c>
      <c r="S91" s="243">
        <v>0</v>
      </c>
      <c r="T91" s="243">
        <v>0</v>
      </c>
      <c r="U91" s="409">
        <f t="shared" si="1"/>
        <v>0</v>
      </c>
      <c r="V91" s="409">
        <f t="shared" si="2"/>
        <v>0</v>
      </c>
      <c r="Z91" s="243">
        <v>0</v>
      </c>
    </row>
    <row r="92" spans="1:26" ht="15.75" customHeight="1" x14ac:dyDescent="0.25">
      <c r="A92" s="294">
        <v>1</v>
      </c>
      <c r="B92" s="243" t="s">
        <v>427</v>
      </c>
      <c r="C92" s="242" t="s">
        <v>2850</v>
      </c>
      <c r="D92" s="250"/>
      <c r="E92" s="408">
        <v>1089.508</v>
      </c>
      <c r="F92" s="243"/>
      <c r="G92" s="243"/>
      <c r="H92" s="243"/>
      <c r="I92" s="243"/>
      <c r="J92" s="243"/>
      <c r="K92" s="242">
        <v>716</v>
      </c>
      <c r="L92" s="242">
        <v>146</v>
      </c>
      <c r="M92" s="288"/>
      <c r="N92" s="242">
        <v>1</v>
      </c>
      <c r="O92" s="242">
        <v>0</v>
      </c>
      <c r="P92" s="242">
        <v>0</v>
      </c>
      <c r="Q92" s="288"/>
      <c r="R92" s="242">
        <v>0</v>
      </c>
      <c r="S92" s="242">
        <v>0</v>
      </c>
      <c r="T92" s="242">
        <v>1</v>
      </c>
      <c r="U92" s="409" t="str">
        <f t="shared" si="1"/>
        <v>676х106</v>
      </c>
      <c r="V92" s="409">
        <f t="shared" si="2"/>
        <v>0</v>
      </c>
      <c r="Z92" s="242">
        <v>0</v>
      </c>
    </row>
    <row r="93" spans="1:26" ht="15.75" customHeight="1" x14ac:dyDescent="0.25">
      <c r="A93" s="294">
        <v>2</v>
      </c>
      <c r="B93" s="243" t="s">
        <v>428</v>
      </c>
      <c r="C93" s="242" t="s">
        <v>2851</v>
      </c>
      <c r="D93" s="538"/>
      <c r="E93" s="408">
        <v>1146.5930000000001</v>
      </c>
      <c r="F93" s="243"/>
      <c r="G93" s="243"/>
      <c r="H93" s="243"/>
      <c r="I93" s="243"/>
      <c r="J93" s="243"/>
      <c r="K93" s="298">
        <v>0</v>
      </c>
      <c r="L93" s="298">
        <v>0</v>
      </c>
      <c r="M93" s="288"/>
      <c r="N93" s="242">
        <v>0</v>
      </c>
      <c r="O93" s="242">
        <v>0</v>
      </c>
      <c r="P93" s="242">
        <v>0</v>
      </c>
      <c r="Q93" s="288"/>
      <c r="R93" s="242">
        <v>0</v>
      </c>
      <c r="S93" s="298">
        <v>0</v>
      </c>
      <c r="T93" s="298">
        <v>0</v>
      </c>
      <c r="U93" s="409">
        <f t="shared" si="1"/>
        <v>0</v>
      </c>
      <c r="V93" s="409">
        <f t="shared" si="2"/>
        <v>0</v>
      </c>
      <c r="Z93" s="298">
        <v>0</v>
      </c>
    </row>
    <row r="94" spans="1:26" ht="15.75" customHeight="1" x14ac:dyDescent="0.25">
      <c r="A94" s="294">
        <v>3</v>
      </c>
      <c r="B94" s="243" t="s">
        <v>429</v>
      </c>
      <c r="C94" s="242" t="s">
        <v>2852</v>
      </c>
      <c r="D94" s="539"/>
      <c r="E94" s="408">
        <v>1197.1540000000002</v>
      </c>
      <c r="F94" s="243"/>
      <c r="G94" s="243"/>
      <c r="H94" s="243"/>
      <c r="I94" s="243"/>
      <c r="J94" s="243"/>
      <c r="K94" s="298">
        <v>0</v>
      </c>
      <c r="L94" s="298">
        <v>0</v>
      </c>
      <c r="M94" s="288"/>
      <c r="N94" s="242">
        <v>0</v>
      </c>
      <c r="O94" s="242">
        <v>0</v>
      </c>
      <c r="P94" s="242">
        <v>0</v>
      </c>
      <c r="Q94" s="288"/>
      <c r="R94" s="242">
        <v>0</v>
      </c>
      <c r="S94" s="298">
        <v>0</v>
      </c>
      <c r="T94" s="298">
        <v>0</v>
      </c>
      <c r="U94" s="409">
        <f t="shared" si="1"/>
        <v>0</v>
      </c>
      <c r="V94" s="409">
        <f t="shared" si="2"/>
        <v>0</v>
      </c>
      <c r="Z94" s="298">
        <v>0</v>
      </c>
    </row>
    <row r="95" spans="1:26" ht="15.75" customHeight="1" x14ac:dyDescent="0.25">
      <c r="A95" s="294">
        <v>4</v>
      </c>
      <c r="B95" s="243" t="s">
        <v>430</v>
      </c>
      <c r="C95" s="242" t="s">
        <v>2853</v>
      </c>
      <c r="D95" s="539"/>
      <c r="E95" s="408">
        <v>1249.3460000000002</v>
      </c>
      <c r="F95" s="243"/>
      <c r="G95" s="243"/>
      <c r="H95" s="243"/>
      <c r="I95" s="243"/>
      <c r="J95" s="243"/>
      <c r="K95" s="298">
        <v>0</v>
      </c>
      <c r="L95" s="298">
        <v>0</v>
      </c>
      <c r="M95" s="288"/>
      <c r="N95" s="242">
        <v>0</v>
      </c>
      <c r="O95" s="242">
        <v>0</v>
      </c>
      <c r="P95" s="242">
        <v>0</v>
      </c>
      <c r="Q95" s="288"/>
      <c r="R95" s="242">
        <v>0</v>
      </c>
      <c r="S95" s="298">
        <v>0</v>
      </c>
      <c r="T95" s="298">
        <v>0</v>
      </c>
      <c r="U95" s="409">
        <f t="shared" si="1"/>
        <v>0</v>
      </c>
      <c r="V95" s="409">
        <f t="shared" si="2"/>
        <v>0</v>
      </c>
      <c r="Z95" s="298">
        <v>0</v>
      </c>
    </row>
    <row r="96" spans="1:26" ht="15.75" customHeight="1" x14ac:dyDescent="0.25">
      <c r="A96" s="294">
        <v>5</v>
      </c>
      <c r="B96" s="243" t="s">
        <v>431</v>
      </c>
      <c r="C96" s="242" t="s">
        <v>2854</v>
      </c>
      <c r="D96" s="539"/>
      <c r="E96" s="408">
        <v>1353.73</v>
      </c>
      <c r="F96" s="243"/>
      <c r="G96" s="243"/>
      <c r="H96" s="243"/>
      <c r="I96" s="243"/>
      <c r="J96" s="243"/>
      <c r="K96" s="298">
        <v>0</v>
      </c>
      <c r="L96" s="298">
        <v>0</v>
      </c>
      <c r="M96" s="288"/>
      <c r="N96" s="242">
        <v>0</v>
      </c>
      <c r="O96" s="242">
        <v>0</v>
      </c>
      <c r="P96" s="242">
        <v>0</v>
      </c>
      <c r="Q96" s="288"/>
      <c r="R96" s="242">
        <v>0</v>
      </c>
      <c r="S96" s="298">
        <v>0</v>
      </c>
      <c r="T96" s="298">
        <v>0</v>
      </c>
      <c r="U96" s="409">
        <f t="shared" si="1"/>
        <v>0</v>
      </c>
      <c r="V96" s="409">
        <f t="shared" si="2"/>
        <v>0</v>
      </c>
      <c r="Z96" s="298">
        <v>0</v>
      </c>
    </row>
    <row r="97" spans="1:26" ht="15.75" customHeight="1" x14ac:dyDescent="0.25">
      <c r="A97" s="294">
        <v>6</v>
      </c>
      <c r="B97" s="243" t="s">
        <v>432</v>
      </c>
      <c r="C97" s="242" t="s">
        <v>2855</v>
      </c>
      <c r="D97" s="539"/>
      <c r="E97" s="408">
        <v>1404.2910000000002</v>
      </c>
      <c r="F97" s="243"/>
      <c r="G97" s="243"/>
      <c r="H97" s="243"/>
      <c r="I97" s="243"/>
      <c r="J97" s="243"/>
      <c r="K97" s="298">
        <v>0</v>
      </c>
      <c r="L97" s="298">
        <v>0</v>
      </c>
      <c r="M97" s="288"/>
      <c r="N97" s="242">
        <v>0</v>
      </c>
      <c r="O97" s="242">
        <v>0</v>
      </c>
      <c r="P97" s="242">
        <v>0</v>
      </c>
      <c r="Q97" s="288"/>
      <c r="R97" s="242">
        <v>0</v>
      </c>
      <c r="S97" s="298">
        <v>0</v>
      </c>
      <c r="T97" s="298">
        <v>0</v>
      </c>
      <c r="U97" s="409">
        <f t="shared" si="1"/>
        <v>0</v>
      </c>
      <c r="V97" s="409">
        <f t="shared" si="2"/>
        <v>0</v>
      </c>
      <c r="Z97" s="298">
        <v>0</v>
      </c>
    </row>
    <row r="98" spans="1:26" ht="15.75" customHeight="1" x14ac:dyDescent="0.25">
      <c r="A98" s="294">
        <v>7</v>
      </c>
      <c r="B98" s="243" t="s">
        <v>433</v>
      </c>
      <c r="C98" s="242" t="s">
        <v>2856</v>
      </c>
      <c r="D98" s="540"/>
      <c r="E98" s="408">
        <v>1456.4830000000002</v>
      </c>
      <c r="F98" s="243"/>
      <c r="G98" s="243"/>
      <c r="H98" s="243"/>
      <c r="I98" s="243"/>
      <c r="J98" s="243"/>
      <c r="K98" s="298">
        <v>0</v>
      </c>
      <c r="L98" s="298">
        <v>0</v>
      </c>
      <c r="M98" s="288"/>
      <c r="N98" s="242">
        <v>0</v>
      </c>
      <c r="O98" s="242">
        <v>0</v>
      </c>
      <c r="P98" s="242">
        <v>0</v>
      </c>
      <c r="Q98" s="288"/>
      <c r="R98" s="242">
        <v>0</v>
      </c>
      <c r="S98" s="298">
        <v>0</v>
      </c>
      <c r="T98" s="298">
        <v>0</v>
      </c>
      <c r="U98" s="409">
        <f t="shared" si="1"/>
        <v>0</v>
      </c>
      <c r="V98" s="409">
        <f t="shared" si="2"/>
        <v>0</v>
      </c>
      <c r="Z98" s="298">
        <v>0</v>
      </c>
    </row>
    <row r="99" spans="1:26" ht="15.75" customHeight="1" x14ac:dyDescent="0.25">
      <c r="A99" s="294">
        <v>8</v>
      </c>
      <c r="B99" s="243" t="s">
        <v>434</v>
      </c>
      <c r="C99" s="242" t="s">
        <v>2850</v>
      </c>
      <c r="D99" s="250"/>
      <c r="E99" s="408">
        <v>1144.9620000000002</v>
      </c>
      <c r="F99" s="243"/>
      <c r="G99" s="243"/>
      <c r="H99" s="243"/>
      <c r="I99" s="243"/>
      <c r="J99" s="243"/>
      <c r="K99" s="242">
        <v>716</v>
      </c>
      <c r="L99" s="242">
        <v>146</v>
      </c>
      <c r="M99" s="288"/>
      <c r="N99" s="242">
        <v>1</v>
      </c>
      <c r="O99" s="242">
        <v>0</v>
      </c>
      <c r="P99" s="242">
        <v>0</v>
      </c>
      <c r="Q99" s="288"/>
      <c r="R99" s="242">
        <v>0</v>
      </c>
      <c r="S99" s="242">
        <v>2</v>
      </c>
      <c r="T99" s="242">
        <v>1</v>
      </c>
      <c r="U99" s="409" t="str">
        <f t="shared" si="1"/>
        <v>676х106</v>
      </c>
      <c r="V99" s="409">
        <f t="shared" si="2"/>
        <v>0</v>
      </c>
      <c r="Z99" s="242">
        <v>0</v>
      </c>
    </row>
    <row r="100" spans="1:26" ht="15.75" customHeight="1" x14ac:dyDescent="0.25">
      <c r="A100" s="294">
        <v>9</v>
      </c>
      <c r="B100" s="243" t="s">
        <v>435</v>
      </c>
      <c r="C100" s="242" t="s">
        <v>2851</v>
      </c>
      <c r="D100" s="538"/>
      <c r="E100" s="408">
        <v>1259.1320000000001</v>
      </c>
      <c r="F100" s="243"/>
      <c r="G100" s="243"/>
      <c r="H100" s="243"/>
      <c r="I100" s="243"/>
      <c r="J100" s="243"/>
      <c r="K100" s="242">
        <v>716</v>
      </c>
      <c r="L100" s="242">
        <v>196</v>
      </c>
      <c r="M100" s="288"/>
      <c r="N100" s="242">
        <v>1</v>
      </c>
      <c r="O100" s="242">
        <v>0</v>
      </c>
      <c r="P100" s="242">
        <v>0</v>
      </c>
      <c r="Q100" s="288"/>
      <c r="R100" s="242">
        <v>0</v>
      </c>
      <c r="S100" s="242">
        <v>2</v>
      </c>
      <c r="T100" s="242">
        <v>1</v>
      </c>
      <c r="U100" s="409" t="str">
        <f t="shared" si="1"/>
        <v>676х156</v>
      </c>
      <c r="V100" s="409">
        <f t="shared" si="2"/>
        <v>0</v>
      </c>
      <c r="Z100" s="242">
        <v>0</v>
      </c>
    </row>
    <row r="101" spans="1:26" ht="15.75" customHeight="1" x14ac:dyDescent="0.25">
      <c r="A101" s="294">
        <v>10</v>
      </c>
      <c r="B101" s="243" t="s">
        <v>436</v>
      </c>
      <c r="C101" s="242" t="s">
        <v>2852</v>
      </c>
      <c r="D101" s="539"/>
      <c r="E101" s="408">
        <v>1335.789</v>
      </c>
      <c r="F101" s="243"/>
      <c r="G101" s="243"/>
      <c r="H101" s="243"/>
      <c r="I101" s="243"/>
      <c r="J101" s="243"/>
      <c r="K101" s="242">
        <v>716</v>
      </c>
      <c r="L101" s="242">
        <v>246</v>
      </c>
      <c r="M101" s="288"/>
      <c r="N101" s="242">
        <v>1</v>
      </c>
      <c r="O101" s="242">
        <v>0</v>
      </c>
      <c r="P101" s="242">
        <v>0</v>
      </c>
      <c r="Q101" s="288"/>
      <c r="R101" s="242">
        <v>0</v>
      </c>
      <c r="S101" s="242">
        <v>2</v>
      </c>
      <c r="T101" s="242">
        <v>1</v>
      </c>
      <c r="U101" s="409" t="str">
        <f t="shared" si="1"/>
        <v>676х206</v>
      </c>
      <c r="V101" s="409">
        <f t="shared" si="2"/>
        <v>0</v>
      </c>
      <c r="Z101" s="242">
        <v>0</v>
      </c>
    </row>
    <row r="102" spans="1:26" ht="15.75" customHeight="1" x14ac:dyDescent="0.25">
      <c r="A102" s="294">
        <v>11</v>
      </c>
      <c r="B102" s="243" t="s">
        <v>437</v>
      </c>
      <c r="C102" s="242" t="s">
        <v>2853</v>
      </c>
      <c r="D102" s="539"/>
      <c r="E102" s="408">
        <v>1412.4460000000001</v>
      </c>
      <c r="F102" s="243"/>
      <c r="G102" s="243"/>
      <c r="H102" s="243"/>
      <c r="I102" s="243"/>
      <c r="J102" s="243"/>
      <c r="K102" s="242">
        <v>716</v>
      </c>
      <c r="L102" s="242">
        <v>296</v>
      </c>
      <c r="M102" s="288"/>
      <c r="N102" s="242">
        <v>1</v>
      </c>
      <c r="O102" s="242">
        <v>0</v>
      </c>
      <c r="P102" s="242">
        <v>0</v>
      </c>
      <c r="Q102" s="288"/>
      <c r="R102" s="242">
        <v>0</v>
      </c>
      <c r="S102" s="242">
        <v>2</v>
      </c>
      <c r="T102" s="242">
        <v>1</v>
      </c>
      <c r="U102" s="409" t="str">
        <f t="shared" si="1"/>
        <v>676х256</v>
      </c>
      <c r="V102" s="409">
        <f t="shared" si="2"/>
        <v>0</v>
      </c>
      <c r="Z102" s="242">
        <v>0</v>
      </c>
    </row>
    <row r="103" spans="1:26" ht="15.75" customHeight="1" x14ac:dyDescent="0.25">
      <c r="A103" s="294">
        <v>12</v>
      </c>
      <c r="B103" s="243" t="s">
        <v>438</v>
      </c>
      <c r="C103" s="242" t="s">
        <v>2854</v>
      </c>
      <c r="D103" s="539"/>
      <c r="E103" s="408">
        <v>1567.3910000000003</v>
      </c>
      <c r="F103" s="243"/>
      <c r="G103" s="243"/>
      <c r="H103" s="243"/>
      <c r="I103" s="243"/>
      <c r="J103" s="243"/>
      <c r="K103" s="242">
        <v>716</v>
      </c>
      <c r="L103" s="242">
        <v>396</v>
      </c>
      <c r="M103" s="288"/>
      <c r="N103" s="242">
        <v>1</v>
      </c>
      <c r="O103" s="242">
        <v>0</v>
      </c>
      <c r="P103" s="242">
        <v>0</v>
      </c>
      <c r="Q103" s="288"/>
      <c r="R103" s="242">
        <v>0</v>
      </c>
      <c r="S103" s="242">
        <v>2</v>
      </c>
      <c r="T103" s="242">
        <v>1</v>
      </c>
      <c r="U103" s="409" t="str">
        <f t="shared" si="1"/>
        <v>676х356</v>
      </c>
      <c r="V103" s="409">
        <f t="shared" si="2"/>
        <v>0</v>
      </c>
      <c r="Z103" s="242">
        <v>0</v>
      </c>
    </row>
    <row r="104" spans="1:26" ht="15.75" customHeight="1" x14ac:dyDescent="0.25">
      <c r="A104" s="294">
        <v>13</v>
      </c>
      <c r="B104" s="243" t="s">
        <v>439</v>
      </c>
      <c r="C104" s="242" t="s">
        <v>2855</v>
      </c>
      <c r="D104" s="539"/>
      <c r="E104" s="408">
        <v>1644.048</v>
      </c>
      <c r="F104" s="243"/>
      <c r="G104" s="243"/>
      <c r="H104" s="243"/>
      <c r="I104" s="243"/>
      <c r="J104" s="243"/>
      <c r="K104" s="242">
        <v>716</v>
      </c>
      <c r="L104" s="242">
        <v>446</v>
      </c>
      <c r="M104" s="288"/>
      <c r="N104" s="242">
        <v>1</v>
      </c>
      <c r="O104" s="242">
        <v>0</v>
      </c>
      <c r="P104" s="242">
        <v>0</v>
      </c>
      <c r="Q104" s="288"/>
      <c r="R104" s="242">
        <v>0</v>
      </c>
      <c r="S104" s="242">
        <v>2</v>
      </c>
      <c r="T104" s="242">
        <v>1</v>
      </c>
      <c r="U104" s="409" t="str">
        <f t="shared" si="1"/>
        <v>676х406</v>
      </c>
      <c r="V104" s="409">
        <f t="shared" si="2"/>
        <v>0</v>
      </c>
      <c r="Z104" s="242">
        <v>0</v>
      </c>
    </row>
    <row r="105" spans="1:26" ht="15.75" customHeight="1" x14ac:dyDescent="0.25">
      <c r="A105" s="294">
        <v>14</v>
      </c>
      <c r="B105" s="243" t="s">
        <v>440</v>
      </c>
      <c r="C105" s="242" t="s">
        <v>2856</v>
      </c>
      <c r="D105" s="539"/>
      <c r="E105" s="408">
        <v>1719.0740000000003</v>
      </c>
      <c r="F105" s="243"/>
      <c r="G105" s="243"/>
      <c r="H105" s="243"/>
      <c r="I105" s="243"/>
      <c r="J105" s="243"/>
      <c r="K105" s="242">
        <v>716</v>
      </c>
      <c r="L105" s="242">
        <v>496</v>
      </c>
      <c r="M105" s="288"/>
      <c r="N105" s="242">
        <v>1</v>
      </c>
      <c r="O105" s="242">
        <v>0</v>
      </c>
      <c r="P105" s="242">
        <v>0</v>
      </c>
      <c r="Q105" s="288"/>
      <c r="R105" s="242">
        <v>0</v>
      </c>
      <c r="S105" s="242">
        <v>2</v>
      </c>
      <c r="T105" s="242">
        <v>1</v>
      </c>
      <c r="U105" s="409" t="str">
        <f t="shared" si="1"/>
        <v>676х456</v>
      </c>
      <c r="V105" s="409">
        <f t="shared" si="2"/>
        <v>0</v>
      </c>
      <c r="Z105" s="242">
        <v>0</v>
      </c>
    </row>
    <row r="106" spans="1:26" ht="15.75" customHeight="1" x14ac:dyDescent="0.25">
      <c r="A106" s="294">
        <v>15</v>
      </c>
      <c r="B106" s="243" t="s">
        <v>441</v>
      </c>
      <c r="C106" s="242" t="s">
        <v>2856</v>
      </c>
      <c r="D106" s="540"/>
      <c r="E106" s="408">
        <v>1719.0740000000003</v>
      </c>
      <c r="F106" s="243"/>
      <c r="G106" s="243"/>
      <c r="H106" s="243"/>
      <c r="I106" s="243"/>
      <c r="J106" s="243"/>
      <c r="K106" s="242">
        <v>716</v>
      </c>
      <c r="L106" s="242">
        <v>246</v>
      </c>
      <c r="M106" s="288"/>
      <c r="N106" s="242">
        <v>2</v>
      </c>
      <c r="O106" s="242">
        <v>0</v>
      </c>
      <c r="P106" s="242">
        <v>0</v>
      </c>
      <c r="Q106" s="288"/>
      <c r="R106" s="242">
        <v>0</v>
      </c>
      <c r="S106" s="242">
        <v>4</v>
      </c>
      <c r="T106" s="242">
        <v>2</v>
      </c>
      <c r="U106" s="409" t="str">
        <f t="shared" si="1"/>
        <v>676х206</v>
      </c>
      <c r="V106" s="409">
        <f t="shared" si="2"/>
        <v>0</v>
      </c>
      <c r="Z106" s="242">
        <v>0</v>
      </c>
    </row>
    <row r="107" spans="1:26" ht="15.75" customHeight="1" x14ac:dyDescent="0.25">
      <c r="A107" s="294">
        <v>16</v>
      </c>
      <c r="B107" s="243" t="s">
        <v>442</v>
      </c>
      <c r="C107" s="242" t="s">
        <v>2854</v>
      </c>
      <c r="D107" s="538"/>
      <c r="E107" s="408">
        <v>2971.6820000000002</v>
      </c>
      <c r="F107" s="243"/>
      <c r="G107" s="243"/>
      <c r="H107" s="243"/>
      <c r="I107" s="243"/>
      <c r="J107" s="243"/>
      <c r="K107" s="242">
        <v>356</v>
      </c>
      <c r="L107" s="242">
        <v>396</v>
      </c>
      <c r="M107" s="288"/>
      <c r="N107" s="242">
        <v>2</v>
      </c>
      <c r="O107" s="242">
        <v>0</v>
      </c>
      <c r="P107" s="242">
        <v>0</v>
      </c>
      <c r="Q107" s="288"/>
      <c r="R107" s="242">
        <v>0</v>
      </c>
      <c r="S107" s="242">
        <v>0</v>
      </c>
      <c r="T107" s="242">
        <v>2</v>
      </c>
      <c r="U107" s="409" t="str">
        <f t="shared" si="1"/>
        <v>316х356</v>
      </c>
      <c r="V107" s="409">
        <f t="shared" si="2"/>
        <v>0</v>
      </c>
      <c r="Z107" s="242">
        <v>2</v>
      </c>
    </row>
    <row r="108" spans="1:26" ht="15.75" customHeight="1" x14ac:dyDescent="0.25">
      <c r="A108" s="294">
        <v>17</v>
      </c>
      <c r="B108" s="243" t="s">
        <v>443</v>
      </c>
      <c r="C108" s="242" t="s">
        <v>2855</v>
      </c>
      <c r="D108" s="539"/>
      <c r="E108" s="408">
        <v>3063.018</v>
      </c>
      <c r="F108" s="243"/>
      <c r="G108" s="243"/>
      <c r="H108" s="243"/>
      <c r="I108" s="243"/>
      <c r="J108" s="243"/>
      <c r="K108" s="242">
        <v>356</v>
      </c>
      <c r="L108" s="242">
        <v>446</v>
      </c>
      <c r="M108" s="288"/>
      <c r="N108" s="242">
        <v>2</v>
      </c>
      <c r="O108" s="242">
        <v>0</v>
      </c>
      <c r="P108" s="242">
        <v>0</v>
      </c>
      <c r="Q108" s="288"/>
      <c r="R108" s="242">
        <v>0</v>
      </c>
      <c r="S108" s="242">
        <v>0</v>
      </c>
      <c r="T108" s="242">
        <v>2</v>
      </c>
      <c r="U108" s="409" t="str">
        <f t="shared" si="1"/>
        <v>316х406</v>
      </c>
      <c r="V108" s="409">
        <f t="shared" si="2"/>
        <v>0</v>
      </c>
      <c r="Z108" s="242">
        <v>2</v>
      </c>
    </row>
    <row r="109" spans="1:26" ht="15.75" customHeight="1" x14ac:dyDescent="0.25">
      <c r="A109" s="294">
        <v>18</v>
      </c>
      <c r="B109" s="243" t="s">
        <v>444</v>
      </c>
      <c r="C109" s="242" t="s">
        <v>2856</v>
      </c>
      <c r="D109" s="540"/>
      <c r="E109" s="408">
        <v>3186.9740000000006</v>
      </c>
      <c r="F109" s="243"/>
      <c r="G109" s="243"/>
      <c r="H109" s="243"/>
      <c r="I109" s="243"/>
      <c r="J109" s="243"/>
      <c r="K109" s="242">
        <v>356</v>
      </c>
      <c r="L109" s="242">
        <v>496</v>
      </c>
      <c r="M109" s="288"/>
      <c r="N109" s="242">
        <v>2</v>
      </c>
      <c r="O109" s="242">
        <v>0</v>
      </c>
      <c r="P109" s="242">
        <v>0</v>
      </c>
      <c r="Q109" s="288"/>
      <c r="R109" s="242">
        <v>0</v>
      </c>
      <c r="S109" s="242">
        <v>0</v>
      </c>
      <c r="T109" s="242">
        <v>2</v>
      </c>
      <c r="U109" s="409" t="str">
        <f t="shared" si="1"/>
        <v>316х456</v>
      </c>
      <c r="V109" s="409">
        <f t="shared" si="2"/>
        <v>0</v>
      </c>
      <c r="Z109" s="242">
        <v>2</v>
      </c>
    </row>
    <row r="110" spans="1:26" ht="15.75" customHeight="1" x14ac:dyDescent="0.25">
      <c r="A110" s="294">
        <v>19</v>
      </c>
      <c r="B110" s="243" t="s">
        <v>445</v>
      </c>
      <c r="C110" s="242" t="s">
        <v>2854</v>
      </c>
      <c r="D110" s="538"/>
      <c r="E110" s="408">
        <v>3441.41</v>
      </c>
      <c r="F110" s="243"/>
      <c r="G110" s="243"/>
      <c r="H110" s="243"/>
      <c r="I110" s="243"/>
      <c r="J110" s="243"/>
      <c r="K110" s="242">
        <v>176</v>
      </c>
      <c r="L110" s="242">
        <v>396</v>
      </c>
      <c r="M110" s="288"/>
      <c r="N110" s="242">
        <v>2</v>
      </c>
      <c r="O110" s="242">
        <v>356</v>
      </c>
      <c r="P110" s="242">
        <v>396</v>
      </c>
      <c r="Q110" s="288"/>
      <c r="R110" s="242">
        <v>1</v>
      </c>
      <c r="S110" s="242">
        <v>0</v>
      </c>
      <c r="T110" s="242">
        <v>3</v>
      </c>
      <c r="U110" s="409" t="str">
        <f t="shared" si="1"/>
        <v>136х356</v>
      </c>
      <c r="V110" s="409" t="str">
        <f t="shared" si="2"/>
        <v>176х396</v>
      </c>
      <c r="Z110" s="242">
        <v>3</v>
      </c>
    </row>
    <row r="111" spans="1:26" ht="15.75" customHeight="1" x14ac:dyDescent="0.25">
      <c r="A111" s="294">
        <v>20</v>
      </c>
      <c r="B111" s="243" t="s">
        <v>446</v>
      </c>
      <c r="C111" s="242" t="s">
        <v>2855</v>
      </c>
      <c r="D111" s="539"/>
      <c r="E111" s="408">
        <v>3521.3290000000002</v>
      </c>
      <c r="F111" s="243"/>
      <c r="G111" s="243"/>
      <c r="H111" s="243"/>
      <c r="I111" s="243"/>
      <c r="J111" s="243"/>
      <c r="K111" s="242">
        <v>176</v>
      </c>
      <c r="L111" s="242">
        <v>446</v>
      </c>
      <c r="M111" s="288"/>
      <c r="N111" s="242">
        <v>2</v>
      </c>
      <c r="O111" s="242">
        <v>356</v>
      </c>
      <c r="P111" s="242">
        <v>446</v>
      </c>
      <c r="Q111" s="288"/>
      <c r="R111" s="242">
        <v>1</v>
      </c>
      <c r="S111" s="242">
        <v>0</v>
      </c>
      <c r="T111" s="242">
        <v>3</v>
      </c>
      <c r="U111" s="409" t="str">
        <f t="shared" si="1"/>
        <v>136х406</v>
      </c>
      <c r="V111" s="409" t="str">
        <f t="shared" si="2"/>
        <v>176х446</v>
      </c>
      <c r="Z111" s="242">
        <v>3</v>
      </c>
    </row>
    <row r="112" spans="1:26" ht="15.75" customHeight="1" x14ac:dyDescent="0.25">
      <c r="A112" s="294">
        <v>21</v>
      </c>
      <c r="B112" s="243" t="s">
        <v>447</v>
      </c>
      <c r="C112" s="242" t="s">
        <v>2856</v>
      </c>
      <c r="D112" s="540"/>
      <c r="E112" s="408">
        <v>3638.7610000000004</v>
      </c>
      <c r="F112" s="243"/>
      <c r="G112" s="243"/>
      <c r="H112" s="243"/>
      <c r="I112" s="243"/>
      <c r="J112" s="243"/>
      <c r="K112" s="242">
        <v>176</v>
      </c>
      <c r="L112" s="242">
        <v>496</v>
      </c>
      <c r="M112" s="288"/>
      <c r="N112" s="242">
        <v>2</v>
      </c>
      <c r="O112" s="242">
        <v>356</v>
      </c>
      <c r="P112" s="242">
        <v>496</v>
      </c>
      <c r="Q112" s="288"/>
      <c r="R112" s="242">
        <v>1</v>
      </c>
      <c r="S112" s="242">
        <v>0</v>
      </c>
      <c r="T112" s="242">
        <v>3</v>
      </c>
      <c r="U112" s="409" t="str">
        <f t="shared" si="1"/>
        <v>136х456</v>
      </c>
      <c r="V112" s="409" t="str">
        <f t="shared" si="2"/>
        <v>176х496</v>
      </c>
      <c r="Z112" s="242">
        <v>3</v>
      </c>
    </row>
    <row r="113" spans="1:26" ht="15.75" customHeight="1" x14ac:dyDescent="0.25">
      <c r="A113" s="294">
        <v>22</v>
      </c>
      <c r="B113" s="243" t="s">
        <v>448</v>
      </c>
      <c r="C113" s="242" t="s">
        <v>2854</v>
      </c>
      <c r="D113" s="538"/>
      <c r="E113" s="408">
        <v>3873.625</v>
      </c>
      <c r="F113" s="243"/>
      <c r="G113" s="243"/>
      <c r="H113" s="243"/>
      <c r="I113" s="243"/>
      <c r="J113" s="243"/>
      <c r="K113" s="242">
        <v>176</v>
      </c>
      <c r="L113" s="242">
        <v>396</v>
      </c>
      <c r="M113" s="288"/>
      <c r="N113" s="242">
        <v>4</v>
      </c>
      <c r="O113" s="242">
        <v>0</v>
      </c>
      <c r="P113" s="242">
        <v>0</v>
      </c>
      <c r="Q113" s="288"/>
      <c r="R113" s="242">
        <v>0</v>
      </c>
      <c r="S113" s="242">
        <v>0</v>
      </c>
      <c r="T113" s="242">
        <v>4</v>
      </c>
      <c r="U113" s="409" t="str">
        <f t="shared" si="1"/>
        <v>136х356</v>
      </c>
      <c r="V113" s="409">
        <f t="shared" si="2"/>
        <v>0</v>
      </c>
      <c r="Z113" s="242">
        <v>4</v>
      </c>
    </row>
    <row r="114" spans="1:26" ht="15.75" customHeight="1" x14ac:dyDescent="0.25">
      <c r="A114" s="294">
        <v>23</v>
      </c>
      <c r="B114" s="243" t="s">
        <v>449</v>
      </c>
      <c r="C114" s="242" t="s">
        <v>2855</v>
      </c>
      <c r="D114" s="539"/>
      <c r="E114" s="408">
        <v>3981.2710000000006</v>
      </c>
      <c r="F114" s="243"/>
      <c r="G114" s="243"/>
      <c r="H114" s="243"/>
      <c r="I114" s="243"/>
      <c r="J114" s="243"/>
      <c r="K114" s="242">
        <v>176</v>
      </c>
      <c r="L114" s="242">
        <v>446</v>
      </c>
      <c r="M114" s="288"/>
      <c r="N114" s="242">
        <v>4</v>
      </c>
      <c r="O114" s="242">
        <v>0</v>
      </c>
      <c r="P114" s="242">
        <v>0</v>
      </c>
      <c r="Q114" s="288"/>
      <c r="R114" s="242">
        <v>0</v>
      </c>
      <c r="S114" s="242">
        <v>0</v>
      </c>
      <c r="T114" s="242">
        <v>4</v>
      </c>
      <c r="U114" s="409" t="str">
        <f t="shared" si="1"/>
        <v>136х406</v>
      </c>
      <c r="V114" s="409">
        <f t="shared" si="2"/>
        <v>0</v>
      </c>
      <c r="Z114" s="242">
        <v>4</v>
      </c>
    </row>
    <row r="115" spans="1:26" ht="15.75" customHeight="1" x14ac:dyDescent="0.25">
      <c r="A115" s="294">
        <v>24</v>
      </c>
      <c r="B115" s="243" t="s">
        <v>450</v>
      </c>
      <c r="C115" s="242" t="s">
        <v>2856</v>
      </c>
      <c r="D115" s="540"/>
      <c r="E115" s="408">
        <v>4087.2860000000005</v>
      </c>
      <c r="F115" s="243"/>
      <c r="G115" s="243"/>
      <c r="H115" s="243"/>
      <c r="I115" s="243"/>
      <c r="J115" s="243"/>
      <c r="K115" s="242">
        <v>176</v>
      </c>
      <c r="L115" s="242">
        <v>496</v>
      </c>
      <c r="M115" s="288"/>
      <c r="N115" s="242">
        <v>4</v>
      </c>
      <c r="O115" s="242">
        <v>0</v>
      </c>
      <c r="P115" s="242">
        <v>0</v>
      </c>
      <c r="Q115" s="288"/>
      <c r="R115" s="242">
        <v>0</v>
      </c>
      <c r="S115" s="242">
        <v>0</v>
      </c>
      <c r="T115" s="242">
        <v>4</v>
      </c>
      <c r="U115" s="409" t="str">
        <f t="shared" si="1"/>
        <v>136х456</v>
      </c>
      <c r="V115" s="409">
        <f t="shared" si="2"/>
        <v>0</v>
      </c>
      <c r="Z115" s="242">
        <v>4</v>
      </c>
    </row>
    <row r="116" spans="1:26" ht="15.75" customHeight="1" x14ac:dyDescent="0.25">
      <c r="A116" s="294">
        <v>25</v>
      </c>
      <c r="B116" s="243" t="s">
        <v>451</v>
      </c>
      <c r="C116" s="242" t="s">
        <v>2854</v>
      </c>
      <c r="D116" s="538"/>
      <c r="E116" s="408">
        <v>3509.9120000000003</v>
      </c>
      <c r="F116" s="243"/>
      <c r="G116" s="243"/>
      <c r="H116" s="243"/>
      <c r="I116" s="243"/>
      <c r="J116" s="243"/>
      <c r="K116" s="242">
        <v>356</v>
      </c>
      <c r="L116" s="242">
        <v>396</v>
      </c>
      <c r="M116" s="288"/>
      <c r="N116" s="242">
        <v>2</v>
      </c>
      <c r="O116" s="242">
        <v>0</v>
      </c>
      <c r="P116" s="242">
        <v>0</v>
      </c>
      <c r="Q116" s="288"/>
      <c r="R116" s="242">
        <v>0</v>
      </c>
      <c r="S116" s="242">
        <v>0</v>
      </c>
      <c r="T116" s="242">
        <v>2</v>
      </c>
      <c r="U116" s="409" t="str">
        <f t="shared" si="1"/>
        <v>316х356</v>
      </c>
      <c r="V116" s="409">
        <f t="shared" si="2"/>
        <v>0</v>
      </c>
      <c r="Z116" s="242">
        <v>2</v>
      </c>
    </row>
    <row r="117" spans="1:26" ht="15.75" customHeight="1" x14ac:dyDescent="0.25">
      <c r="A117" s="294">
        <v>26</v>
      </c>
      <c r="B117" s="243" t="s">
        <v>452</v>
      </c>
      <c r="C117" s="242" t="s">
        <v>2855</v>
      </c>
      <c r="D117" s="539"/>
      <c r="E117" s="408">
        <v>3632.2369999999996</v>
      </c>
      <c r="F117" s="243"/>
      <c r="G117" s="243"/>
      <c r="H117" s="243"/>
      <c r="I117" s="243"/>
      <c r="J117" s="243"/>
      <c r="K117" s="242">
        <v>356</v>
      </c>
      <c r="L117" s="242">
        <v>446</v>
      </c>
      <c r="M117" s="288"/>
      <c r="N117" s="242">
        <v>2</v>
      </c>
      <c r="O117" s="242">
        <v>0</v>
      </c>
      <c r="P117" s="242">
        <v>0</v>
      </c>
      <c r="Q117" s="288"/>
      <c r="R117" s="242">
        <v>0</v>
      </c>
      <c r="S117" s="242">
        <v>0</v>
      </c>
      <c r="T117" s="242">
        <v>2</v>
      </c>
      <c r="U117" s="409" t="str">
        <f t="shared" si="1"/>
        <v>316х406</v>
      </c>
      <c r="V117" s="409">
        <f t="shared" si="2"/>
        <v>0</v>
      </c>
      <c r="Z117" s="242">
        <v>2</v>
      </c>
    </row>
    <row r="118" spans="1:26" ht="15.75" customHeight="1" x14ac:dyDescent="0.25">
      <c r="A118" s="294">
        <v>27</v>
      </c>
      <c r="B118" s="243" t="s">
        <v>453</v>
      </c>
      <c r="C118" s="242" t="s">
        <v>2856</v>
      </c>
      <c r="D118" s="540"/>
      <c r="E118" s="408">
        <v>3756.1930000000007</v>
      </c>
      <c r="F118" s="243"/>
      <c r="G118" s="243"/>
      <c r="H118" s="243"/>
      <c r="I118" s="243"/>
      <c r="J118" s="243"/>
      <c r="K118" s="242">
        <v>356</v>
      </c>
      <c r="L118" s="242">
        <v>496</v>
      </c>
      <c r="M118" s="288"/>
      <c r="N118" s="242">
        <v>2</v>
      </c>
      <c r="O118" s="242">
        <v>0</v>
      </c>
      <c r="P118" s="242">
        <v>0</v>
      </c>
      <c r="Q118" s="288"/>
      <c r="R118" s="242">
        <v>0</v>
      </c>
      <c r="S118" s="242">
        <v>0</v>
      </c>
      <c r="T118" s="242">
        <v>2</v>
      </c>
      <c r="U118" s="409" t="str">
        <f t="shared" si="1"/>
        <v>316х456</v>
      </c>
      <c r="V118" s="409">
        <f t="shared" si="2"/>
        <v>0</v>
      </c>
      <c r="Z118" s="242">
        <v>2</v>
      </c>
    </row>
    <row r="119" spans="1:26" ht="15.75" customHeight="1" x14ac:dyDescent="0.25">
      <c r="A119" s="294">
        <v>28</v>
      </c>
      <c r="B119" s="243" t="s">
        <v>454</v>
      </c>
      <c r="C119" s="242" t="s">
        <v>2854</v>
      </c>
      <c r="D119" s="538"/>
      <c r="E119" s="408">
        <v>3642.0230000000006</v>
      </c>
      <c r="F119" s="243"/>
      <c r="G119" s="243"/>
      <c r="H119" s="243"/>
      <c r="I119" s="243"/>
      <c r="J119" s="243"/>
      <c r="K119" s="242">
        <v>176</v>
      </c>
      <c r="L119" s="242">
        <v>396</v>
      </c>
      <c r="M119" s="288"/>
      <c r="N119" s="242">
        <v>2</v>
      </c>
      <c r="O119" s="242">
        <v>356</v>
      </c>
      <c r="P119" s="242">
        <v>396</v>
      </c>
      <c r="Q119" s="288"/>
      <c r="R119" s="242">
        <v>1</v>
      </c>
      <c r="S119" s="242">
        <v>0</v>
      </c>
      <c r="T119" s="242">
        <v>3</v>
      </c>
      <c r="U119" s="409" t="str">
        <f t="shared" si="1"/>
        <v>136х356</v>
      </c>
      <c r="V119" s="409" t="str">
        <f t="shared" si="2"/>
        <v>176х396</v>
      </c>
      <c r="Z119" s="242">
        <v>3</v>
      </c>
    </row>
    <row r="120" spans="1:26" ht="15.75" customHeight="1" x14ac:dyDescent="0.25">
      <c r="A120" s="294">
        <v>29</v>
      </c>
      <c r="B120" s="243" t="s">
        <v>455</v>
      </c>
      <c r="C120" s="242" t="s">
        <v>2855</v>
      </c>
      <c r="D120" s="539"/>
      <c r="E120" s="408">
        <v>3787.1820000000002</v>
      </c>
      <c r="F120" s="243"/>
      <c r="G120" s="243"/>
      <c r="H120" s="243"/>
      <c r="I120" s="243"/>
      <c r="J120" s="243"/>
      <c r="K120" s="242">
        <v>176</v>
      </c>
      <c r="L120" s="242">
        <v>446</v>
      </c>
      <c r="M120" s="288"/>
      <c r="N120" s="242">
        <v>2</v>
      </c>
      <c r="O120" s="242">
        <v>356</v>
      </c>
      <c r="P120" s="242">
        <v>446</v>
      </c>
      <c r="Q120" s="288"/>
      <c r="R120" s="242">
        <v>1</v>
      </c>
      <c r="S120" s="242">
        <v>0</v>
      </c>
      <c r="T120" s="242">
        <v>3</v>
      </c>
      <c r="U120" s="409" t="str">
        <f t="shared" si="1"/>
        <v>136х406</v>
      </c>
      <c r="V120" s="409" t="str">
        <f t="shared" si="2"/>
        <v>176х446</v>
      </c>
      <c r="Z120" s="242">
        <v>3</v>
      </c>
    </row>
    <row r="121" spans="1:26" ht="15.75" customHeight="1" x14ac:dyDescent="0.25">
      <c r="A121" s="294">
        <v>30</v>
      </c>
      <c r="B121" s="243" t="s">
        <v>456</v>
      </c>
      <c r="C121" s="242" t="s">
        <v>2856</v>
      </c>
      <c r="D121" s="540"/>
      <c r="E121" s="408">
        <v>3932.3410000000003</v>
      </c>
      <c r="F121" s="243"/>
      <c r="G121" s="243"/>
      <c r="H121" s="243"/>
      <c r="I121" s="243"/>
      <c r="J121" s="243"/>
      <c r="K121" s="242">
        <v>176</v>
      </c>
      <c r="L121" s="242">
        <v>496</v>
      </c>
      <c r="M121" s="288"/>
      <c r="N121" s="242">
        <v>2</v>
      </c>
      <c r="O121" s="242">
        <v>356</v>
      </c>
      <c r="P121" s="242">
        <v>496</v>
      </c>
      <c r="Q121" s="288"/>
      <c r="R121" s="242">
        <v>1</v>
      </c>
      <c r="S121" s="242">
        <v>0</v>
      </c>
      <c r="T121" s="242">
        <v>3</v>
      </c>
      <c r="U121" s="409" t="str">
        <f t="shared" si="1"/>
        <v>136х456</v>
      </c>
      <c r="V121" s="409" t="str">
        <f t="shared" si="2"/>
        <v>176х496</v>
      </c>
      <c r="Z121" s="242">
        <v>3</v>
      </c>
    </row>
    <row r="122" spans="1:26" ht="15.75" customHeight="1" x14ac:dyDescent="0.25">
      <c r="A122" s="294">
        <v>31</v>
      </c>
      <c r="B122" s="243" t="s">
        <v>457</v>
      </c>
      <c r="C122" s="242" t="s">
        <v>2854</v>
      </c>
      <c r="D122" s="538"/>
      <c r="E122" s="408">
        <v>3774.1340000000005</v>
      </c>
      <c r="F122" s="243"/>
      <c r="G122" s="243"/>
      <c r="H122" s="243"/>
      <c r="I122" s="243"/>
      <c r="J122" s="243"/>
      <c r="K122" s="242">
        <v>176</v>
      </c>
      <c r="L122" s="242">
        <v>396</v>
      </c>
      <c r="M122" s="288"/>
      <c r="N122" s="242">
        <v>4</v>
      </c>
      <c r="O122" s="242">
        <v>0</v>
      </c>
      <c r="P122" s="242">
        <v>0</v>
      </c>
      <c r="Q122" s="288"/>
      <c r="R122" s="242">
        <v>0</v>
      </c>
      <c r="S122" s="242">
        <v>0</v>
      </c>
      <c r="T122" s="242">
        <v>4</v>
      </c>
      <c r="U122" s="409" t="str">
        <f t="shared" si="1"/>
        <v>136х356</v>
      </c>
      <c r="V122" s="409">
        <f t="shared" si="2"/>
        <v>0</v>
      </c>
      <c r="Z122" s="242">
        <v>4</v>
      </c>
    </row>
    <row r="123" spans="1:26" ht="15.75" customHeight="1" x14ac:dyDescent="0.25">
      <c r="A123" s="294">
        <v>32</v>
      </c>
      <c r="B123" s="243" t="s">
        <v>458</v>
      </c>
      <c r="C123" s="242" t="s">
        <v>2855</v>
      </c>
      <c r="D123" s="539"/>
      <c r="E123" s="408">
        <v>3940.4960000000005</v>
      </c>
      <c r="F123" s="243"/>
      <c r="G123" s="243"/>
      <c r="H123" s="243"/>
      <c r="I123" s="243"/>
      <c r="J123" s="243"/>
      <c r="K123" s="242">
        <v>176</v>
      </c>
      <c r="L123" s="242">
        <v>446</v>
      </c>
      <c r="M123" s="288"/>
      <c r="N123" s="242">
        <v>4</v>
      </c>
      <c r="O123" s="242">
        <v>0</v>
      </c>
      <c r="P123" s="242">
        <v>0</v>
      </c>
      <c r="Q123" s="288"/>
      <c r="R123" s="242">
        <v>0</v>
      </c>
      <c r="S123" s="242">
        <v>0</v>
      </c>
      <c r="T123" s="242">
        <v>4</v>
      </c>
      <c r="U123" s="409" t="str">
        <f t="shared" si="1"/>
        <v>136х406</v>
      </c>
      <c r="V123" s="409">
        <f t="shared" si="2"/>
        <v>0</v>
      </c>
      <c r="Z123" s="242">
        <v>4</v>
      </c>
    </row>
    <row r="124" spans="1:26" ht="15.75" customHeight="1" x14ac:dyDescent="0.25">
      <c r="A124" s="294">
        <v>33</v>
      </c>
      <c r="B124" s="243" t="s">
        <v>459</v>
      </c>
      <c r="C124" s="242" t="s">
        <v>2856</v>
      </c>
      <c r="D124" s="540"/>
      <c r="E124" s="408">
        <v>4108.4890000000005</v>
      </c>
      <c r="F124" s="243"/>
      <c r="G124" s="243"/>
      <c r="H124" s="243"/>
      <c r="I124" s="243"/>
      <c r="J124" s="243"/>
      <c r="K124" s="242">
        <v>176</v>
      </c>
      <c r="L124" s="242">
        <v>496</v>
      </c>
      <c r="M124" s="288"/>
      <c r="N124" s="242">
        <v>4</v>
      </c>
      <c r="O124" s="242">
        <v>0</v>
      </c>
      <c r="P124" s="242">
        <v>0</v>
      </c>
      <c r="Q124" s="288"/>
      <c r="R124" s="242">
        <v>0</v>
      </c>
      <c r="S124" s="242">
        <v>0</v>
      </c>
      <c r="T124" s="242">
        <v>4</v>
      </c>
      <c r="U124" s="409" t="str">
        <f t="shared" si="1"/>
        <v>136х456</v>
      </c>
      <c r="V124" s="409">
        <f t="shared" si="2"/>
        <v>0</v>
      </c>
      <c r="Z124" s="242">
        <v>4</v>
      </c>
    </row>
    <row r="125" spans="1:26" ht="15.75" customHeight="1" x14ac:dyDescent="0.25">
      <c r="A125" s="294">
        <v>34</v>
      </c>
      <c r="B125" s="243" t="s">
        <v>460</v>
      </c>
      <c r="C125" s="242" t="s">
        <v>2854</v>
      </c>
      <c r="D125" s="538"/>
      <c r="E125" s="408">
        <v>1825.0890000000002</v>
      </c>
      <c r="F125" s="243"/>
      <c r="G125" s="243"/>
      <c r="H125" s="243"/>
      <c r="I125" s="243"/>
      <c r="J125" s="243"/>
      <c r="K125" s="242">
        <v>356</v>
      </c>
      <c r="L125" s="242">
        <v>396</v>
      </c>
      <c r="M125" s="288"/>
      <c r="N125" s="242">
        <v>2</v>
      </c>
      <c r="O125" s="242">
        <v>0</v>
      </c>
      <c r="P125" s="242">
        <v>0</v>
      </c>
      <c r="Q125" s="288"/>
      <c r="R125" s="242">
        <v>0</v>
      </c>
      <c r="S125" s="242">
        <v>0</v>
      </c>
      <c r="T125" s="242">
        <v>2</v>
      </c>
      <c r="U125" s="409" t="str">
        <f t="shared" si="1"/>
        <v>316х356</v>
      </c>
      <c r="V125" s="409">
        <f t="shared" si="2"/>
        <v>0</v>
      </c>
      <c r="Z125" s="242">
        <v>2</v>
      </c>
    </row>
    <row r="126" spans="1:26" ht="15.75" customHeight="1" x14ac:dyDescent="0.25">
      <c r="A126" s="294">
        <v>35</v>
      </c>
      <c r="B126" s="243" t="s">
        <v>461</v>
      </c>
      <c r="C126" s="242" t="s">
        <v>2854</v>
      </c>
      <c r="D126" s="539"/>
      <c r="E126" s="408">
        <v>1826.72</v>
      </c>
      <c r="F126" s="243"/>
      <c r="G126" s="243"/>
      <c r="H126" s="243"/>
      <c r="I126" s="243"/>
      <c r="J126" s="243"/>
      <c r="K126" s="242">
        <v>356</v>
      </c>
      <c r="L126" s="242">
        <v>396</v>
      </c>
      <c r="M126" s="288"/>
      <c r="N126" s="242">
        <v>2</v>
      </c>
      <c r="O126" s="242">
        <v>0</v>
      </c>
      <c r="P126" s="242">
        <v>0</v>
      </c>
      <c r="Q126" s="288"/>
      <c r="R126" s="242">
        <v>0</v>
      </c>
      <c r="S126" s="242">
        <v>0</v>
      </c>
      <c r="T126" s="242">
        <v>2</v>
      </c>
      <c r="U126" s="409" t="str">
        <f t="shared" si="1"/>
        <v>316х356</v>
      </c>
      <c r="V126" s="409">
        <f t="shared" si="2"/>
        <v>0</v>
      </c>
      <c r="Z126" s="242">
        <v>2</v>
      </c>
    </row>
    <row r="127" spans="1:26" ht="15.75" customHeight="1" x14ac:dyDescent="0.25">
      <c r="A127" s="294">
        <v>36</v>
      </c>
      <c r="B127" s="243" t="s">
        <v>462</v>
      </c>
      <c r="C127" s="242" t="s">
        <v>2855</v>
      </c>
      <c r="D127" s="539"/>
      <c r="E127" s="408">
        <v>1945.7830000000001</v>
      </c>
      <c r="F127" s="243"/>
      <c r="G127" s="243"/>
      <c r="H127" s="243"/>
      <c r="I127" s="243"/>
      <c r="J127" s="243"/>
      <c r="K127" s="242">
        <v>356</v>
      </c>
      <c r="L127" s="242">
        <v>446</v>
      </c>
      <c r="M127" s="288"/>
      <c r="N127" s="242">
        <v>2</v>
      </c>
      <c r="O127" s="242">
        <v>0</v>
      </c>
      <c r="P127" s="242">
        <v>0</v>
      </c>
      <c r="Q127" s="288"/>
      <c r="R127" s="242">
        <v>0</v>
      </c>
      <c r="S127" s="242">
        <v>0</v>
      </c>
      <c r="T127" s="242">
        <v>2</v>
      </c>
      <c r="U127" s="409" t="str">
        <f t="shared" si="1"/>
        <v>316х406</v>
      </c>
      <c r="V127" s="409">
        <f t="shared" si="2"/>
        <v>0</v>
      </c>
      <c r="Z127" s="242">
        <v>2</v>
      </c>
    </row>
    <row r="128" spans="1:26" ht="15.75" customHeight="1" x14ac:dyDescent="0.25">
      <c r="A128" s="294">
        <v>37</v>
      </c>
      <c r="B128" s="243" t="s">
        <v>463</v>
      </c>
      <c r="C128" s="242" t="s">
        <v>2855</v>
      </c>
      <c r="D128" s="539"/>
      <c r="E128" s="408">
        <v>1945.7830000000001</v>
      </c>
      <c r="F128" s="243"/>
      <c r="G128" s="243"/>
      <c r="H128" s="243"/>
      <c r="I128" s="243"/>
      <c r="J128" s="243"/>
      <c r="K128" s="242">
        <v>356</v>
      </c>
      <c r="L128" s="242">
        <v>446</v>
      </c>
      <c r="M128" s="288"/>
      <c r="N128" s="242">
        <v>2</v>
      </c>
      <c r="O128" s="242">
        <v>0</v>
      </c>
      <c r="P128" s="242">
        <v>0</v>
      </c>
      <c r="Q128" s="288"/>
      <c r="R128" s="242">
        <v>0</v>
      </c>
      <c r="S128" s="242">
        <v>0</v>
      </c>
      <c r="T128" s="242">
        <v>2</v>
      </c>
      <c r="U128" s="409" t="str">
        <f t="shared" si="1"/>
        <v>316х406</v>
      </c>
      <c r="V128" s="409">
        <f t="shared" si="2"/>
        <v>0</v>
      </c>
      <c r="Z128" s="242">
        <v>2</v>
      </c>
    </row>
    <row r="129" spans="1:26" ht="15.75" customHeight="1" x14ac:dyDescent="0.25">
      <c r="A129" s="294">
        <v>38</v>
      </c>
      <c r="B129" s="243" t="s">
        <v>464</v>
      </c>
      <c r="C129" s="242" t="s">
        <v>2856</v>
      </c>
      <c r="D129" s="539"/>
      <c r="E129" s="408">
        <v>2066.4770000000003</v>
      </c>
      <c r="F129" s="243"/>
      <c r="G129" s="243"/>
      <c r="H129" s="243"/>
      <c r="I129" s="243"/>
      <c r="J129" s="243"/>
      <c r="K129" s="242">
        <v>356</v>
      </c>
      <c r="L129" s="242">
        <v>496</v>
      </c>
      <c r="M129" s="288"/>
      <c r="N129" s="242">
        <v>2</v>
      </c>
      <c r="O129" s="242">
        <v>0</v>
      </c>
      <c r="P129" s="242">
        <v>0</v>
      </c>
      <c r="Q129" s="288"/>
      <c r="R129" s="242">
        <v>0</v>
      </c>
      <c r="S129" s="242">
        <v>0</v>
      </c>
      <c r="T129" s="242">
        <v>2</v>
      </c>
      <c r="U129" s="409" t="str">
        <f t="shared" si="1"/>
        <v>316х456</v>
      </c>
      <c r="V129" s="409">
        <f t="shared" si="2"/>
        <v>0</v>
      </c>
      <c r="Z129" s="242">
        <v>2</v>
      </c>
    </row>
    <row r="130" spans="1:26" ht="15.75" customHeight="1" x14ac:dyDescent="0.25">
      <c r="A130" s="294">
        <v>39</v>
      </c>
      <c r="B130" s="243" t="s">
        <v>465</v>
      </c>
      <c r="C130" s="242" t="s">
        <v>2856</v>
      </c>
      <c r="D130" s="540"/>
      <c r="E130" s="408">
        <v>2082.7870000000003</v>
      </c>
      <c r="F130" s="243"/>
      <c r="G130" s="243"/>
      <c r="H130" s="243"/>
      <c r="I130" s="243"/>
      <c r="J130" s="243"/>
      <c r="K130" s="242">
        <v>356</v>
      </c>
      <c r="L130" s="242">
        <v>496</v>
      </c>
      <c r="M130" s="288"/>
      <c r="N130" s="242">
        <v>2</v>
      </c>
      <c r="O130" s="242">
        <v>0</v>
      </c>
      <c r="P130" s="242">
        <v>0</v>
      </c>
      <c r="Q130" s="288"/>
      <c r="R130" s="242">
        <v>0</v>
      </c>
      <c r="S130" s="242">
        <v>0</v>
      </c>
      <c r="T130" s="242">
        <v>2</v>
      </c>
      <c r="U130" s="409" t="str">
        <f t="shared" si="1"/>
        <v>316х456</v>
      </c>
      <c r="V130" s="409">
        <f t="shared" si="2"/>
        <v>0</v>
      </c>
      <c r="Z130" s="242">
        <v>2</v>
      </c>
    </row>
    <row r="131" spans="1:26" ht="15.75" customHeight="1" x14ac:dyDescent="0.25">
      <c r="A131" s="294">
        <v>40</v>
      </c>
      <c r="B131" s="243" t="s">
        <v>466</v>
      </c>
      <c r="C131" s="242" t="s">
        <v>2854</v>
      </c>
      <c r="D131" s="538"/>
      <c r="E131" s="408">
        <v>1991.451</v>
      </c>
      <c r="F131" s="243"/>
      <c r="G131" s="243"/>
      <c r="H131" s="243"/>
      <c r="I131" s="243"/>
      <c r="J131" s="243"/>
      <c r="K131" s="242">
        <v>176</v>
      </c>
      <c r="L131" s="242">
        <v>396</v>
      </c>
      <c r="M131" s="288"/>
      <c r="N131" s="242">
        <v>2</v>
      </c>
      <c r="O131" s="242">
        <v>356</v>
      </c>
      <c r="P131" s="242">
        <v>396</v>
      </c>
      <c r="Q131" s="288"/>
      <c r="R131" s="242">
        <v>1</v>
      </c>
      <c r="S131" s="242">
        <v>0</v>
      </c>
      <c r="T131" s="242">
        <v>3</v>
      </c>
      <c r="U131" s="409" t="str">
        <f t="shared" si="1"/>
        <v>136х356</v>
      </c>
      <c r="V131" s="409" t="str">
        <f t="shared" si="2"/>
        <v>176х396</v>
      </c>
      <c r="Z131" s="242">
        <v>3</v>
      </c>
    </row>
    <row r="132" spans="1:26" ht="15.75" customHeight="1" x14ac:dyDescent="0.25">
      <c r="A132" s="294">
        <v>41</v>
      </c>
      <c r="B132" s="243" t="s">
        <v>467</v>
      </c>
      <c r="C132" s="242" t="s">
        <v>2854</v>
      </c>
      <c r="D132" s="539"/>
      <c r="E132" s="408">
        <v>1994.7130000000004</v>
      </c>
      <c r="F132" s="243"/>
      <c r="G132" s="243"/>
      <c r="H132" s="243"/>
      <c r="I132" s="243"/>
      <c r="J132" s="243"/>
      <c r="K132" s="242">
        <v>176</v>
      </c>
      <c r="L132" s="242">
        <v>396</v>
      </c>
      <c r="M132" s="288"/>
      <c r="N132" s="242">
        <v>2</v>
      </c>
      <c r="O132" s="242">
        <v>356</v>
      </c>
      <c r="P132" s="242">
        <v>396</v>
      </c>
      <c r="Q132" s="288"/>
      <c r="R132" s="242">
        <v>1</v>
      </c>
      <c r="S132" s="242">
        <v>0</v>
      </c>
      <c r="T132" s="242">
        <v>3</v>
      </c>
      <c r="U132" s="409" t="str">
        <f t="shared" si="1"/>
        <v>136х356</v>
      </c>
      <c r="V132" s="409" t="str">
        <f t="shared" si="2"/>
        <v>176х396</v>
      </c>
      <c r="Z132" s="242">
        <v>3</v>
      </c>
    </row>
    <row r="133" spans="1:26" ht="15.75" customHeight="1" x14ac:dyDescent="0.25">
      <c r="A133" s="294">
        <v>42</v>
      </c>
      <c r="B133" s="243" t="s">
        <v>468</v>
      </c>
      <c r="C133" s="242" t="s">
        <v>2855</v>
      </c>
      <c r="D133" s="539"/>
      <c r="E133" s="408">
        <v>2136.61</v>
      </c>
      <c r="F133" s="243"/>
      <c r="G133" s="243"/>
      <c r="H133" s="243"/>
      <c r="I133" s="243"/>
      <c r="J133" s="243"/>
      <c r="K133" s="242">
        <v>176</v>
      </c>
      <c r="L133" s="242">
        <v>446</v>
      </c>
      <c r="M133" s="288"/>
      <c r="N133" s="242">
        <v>2</v>
      </c>
      <c r="O133" s="242">
        <v>356</v>
      </c>
      <c r="P133" s="242">
        <v>446</v>
      </c>
      <c r="Q133" s="288"/>
      <c r="R133" s="242">
        <v>1</v>
      </c>
      <c r="S133" s="242">
        <v>0</v>
      </c>
      <c r="T133" s="242">
        <v>3</v>
      </c>
      <c r="U133" s="409" t="str">
        <f t="shared" si="1"/>
        <v>136х406</v>
      </c>
      <c r="V133" s="409" t="str">
        <f t="shared" si="2"/>
        <v>176х446</v>
      </c>
      <c r="Z133" s="242">
        <v>3</v>
      </c>
    </row>
    <row r="134" spans="1:26" ht="15.75" customHeight="1" x14ac:dyDescent="0.25">
      <c r="A134" s="294">
        <v>43</v>
      </c>
      <c r="B134" s="243" t="s">
        <v>469</v>
      </c>
      <c r="C134" s="242" t="s">
        <v>2855</v>
      </c>
      <c r="D134" s="539"/>
      <c r="E134" s="408">
        <v>2138.241</v>
      </c>
      <c r="F134" s="243"/>
      <c r="G134" s="243"/>
      <c r="H134" s="243"/>
      <c r="I134" s="243"/>
      <c r="J134" s="243"/>
      <c r="K134" s="242">
        <v>176</v>
      </c>
      <c r="L134" s="242">
        <v>446</v>
      </c>
      <c r="M134" s="288"/>
      <c r="N134" s="242">
        <v>2</v>
      </c>
      <c r="O134" s="242">
        <v>356</v>
      </c>
      <c r="P134" s="242">
        <v>446</v>
      </c>
      <c r="Q134" s="288"/>
      <c r="R134" s="242">
        <v>1</v>
      </c>
      <c r="S134" s="242">
        <v>0</v>
      </c>
      <c r="T134" s="242">
        <v>3</v>
      </c>
      <c r="U134" s="409" t="str">
        <f t="shared" si="1"/>
        <v>136х406</v>
      </c>
      <c r="V134" s="409" t="str">
        <f t="shared" si="2"/>
        <v>176х446</v>
      </c>
      <c r="Z134" s="242">
        <v>3</v>
      </c>
    </row>
    <row r="135" spans="1:26" ht="15.75" customHeight="1" x14ac:dyDescent="0.25">
      <c r="A135" s="294">
        <v>44</v>
      </c>
      <c r="B135" s="243" t="s">
        <v>470</v>
      </c>
      <c r="C135" s="242" t="s">
        <v>2856</v>
      </c>
      <c r="D135" s="539"/>
      <c r="E135" s="408">
        <v>2283.4</v>
      </c>
      <c r="F135" s="243"/>
      <c r="G135" s="243"/>
      <c r="H135" s="243"/>
      <c r="I135" s="243"/>
      <c r="J135" s="243"/>
      <c r="K135" s="242">
        <v>176</v>
      </c>
      <c r="L135" s="242">
        <v>496</v>
      </c>
      <c r="M135" s="288"/>
      <c r="N135" s="242">
        <v>2</v>
      </c>
      <c r="O135" s="242">
        <v>356</v>
      </c>
      <c r="P135" s="242">
        <v>496</v>
      </c>
      <c r="Q135" s="288"/>
      <c r="R135" s="242">
        <v>1</v>
      </c>
      <c r="S135" s="242">
        <v>0</v>
      </c>
      <c r="T135" s="242">
        <v>3</v>
      </c>
      <c r="U135" s="409" t="str">
        <f t="shared" si="1"/>
        <v>136х456</v>
      </c>
      <c r="V135" s="409" t="str">
        <f t="shared" si="2"/>
        <v>176х496</v>
      </c>
      <c r="Z135" s="242">
        <v>3</v>
      </c>
    </row>
    <row r="136" spans="1:26" ht="15.75" customHeight="1" x14ac:dyDescent="0.25">
      <c r="A136" s="294">
        <v>45</v>
      </c>
      <c r="B136" s="243" t="s">
        <v>471</v>
      </c>
      <c r="C136" s="242" t="s">
        <v>2856</v>
      </c>
      <c r="D136" s="540"/>
      <c r="E136" s="408">
        <v>2299.71</v>
      </c>
      <c r="F136" s="243"/>
      <c r="G136" s="243"/>
      <c r="H136" s="243"/>
      <c r="I136" s="243"/>
      <c r="J136" s="243"/>
      <c r="K136" s="242">
        <v>176</v>
      </c>
      <c r="L136" s="242">
        <v>496</v>
      </c>
      <c r="M136" s="288"/>
      <c r="N136" s="242">
        <v>2</v>
      </c>
      <c r="O136" s="242">
        <v>356</v>
      </c>
      <c r="P136" s="242">
        <v>496</v>
      </c>
      <c r="Q136" s="288"/>
      <c r="R136" s="242">
        <v>1</v>
      </c>
      <c r="S136" s="242">
        <v>0</v>
      </c>
      <c r="T136" s="242">
        <v>3</v>
      </c>
      <c r="U136" s="409" t="str">
        <f t="shared" si="1"/>
        <v>136х456</v>
      </c>
      <c r="V136" s="409" t="str">
        <f t="shared" si="2"/>
        <v>176х496</v>
      </c>
      <c r="Z136" s="242">
        <v>3</v>
      </c>
    </row>
    <row r="137" spans="1:26" ht="15.75" customHeight="1" x14ac:dyDescent="0.25">
      <c r="A137" s="294">
        <v>46</v>
      </c>
      <c r="B137" s="243" t="s">
        <v>472</v>
      </c>
      <c r="C137" s="242" t="s">
        <v>2854</v>
      </c>
      <c r="D137" s="538"/>
      <c r="E137" s="408">
        <v>2159.444</v>
      </c>
      <c r="F137" s="243"/>
      <c r="G137" s="243"/>
      <c r="H137" s="243"/>
      <c r="I137" s="243"/>
      <c r="J137" s="243"/>
      <c r="K137" s="242">
        <v>176</v>
      </c>
      <c r="L137" s="242">
        <v>396</v>
      </c>
      <c r="M137" s="288"/>
      <c r="N137" s="242">
        <v>4</v>
      </c>
      <c r="O137" s="242">
        <v>0</v>
      </c>
      <c r="P137" s="242">
        <v>0</v>
      </c>
      <c r="Q137" s="288"/>
      <c r="R137" s="242">
        <v>0</v>
      </c>
      <c r="S137" s="242">
        <v>0</v>
      </c>
      <c r="T137" s="242">
        <v>4</v>
      </c>
      <c r="U137" s="409" t="str">
        <f t="shared" si="1"/>
        <v>136х356</v>
      </c>
      <c r="V137" s="409">
        <f t="shared" si="2"/>
        <v>0</v>
      </c>
      <c r="Z137" s="242">
        <v>4</v>
      </c>
    </row>
    <row r="138" spans="1:26" ht="15.75" customHeight="1" x14ac:dyDescent="0.25">
      <c r="A138" s="294">
        <v>47</v>
      </c>
      <c r="B138" s="243" t="s">
        <v>473</v>
      </c>
      <c r="C138" s="242" t="s">
        <v>2854</v>
      </c>
      <c r="D138" s="539"/>
      <c r="E138" s="408">
        <v>2162.7060000000001</v>
      </c>
      <c r="F138" s="243"/>
      <c r="G138" s="243"/>
      <c r="H138" s="243"/>
      <c r="I138" s="243"/>
      <c r="J138" s="243"/>
      <c r="K138" s="242">
        <v>176</v>
      </c>
      <c r="L138" s="242">
        <v>396</v>
      </c>
      <c r="M138" s="288"/>
      <c r="N138" s="242">
        <v>4</v>
      </c>
      <c r="O138" s="242">
        <v>0</v>
      </c>
      <c r="P138" s="242">
        <v>0</v>
      </c>
      <c r="Q138" s="288"/>
      <c r="R138" s="242">
        <v>0</v>
      </c>
      <c r="S138" s="242">
        <v>0</v>
      </c>
      <c r="T138" s="242">
        <v>4</v>
      </c>
      <c r="U138" s="409" t="str">
        <f t="shared" si="1"/>
        <v>136х356</v>
      </c>
      <c r="V138" s="409">
        <f t="shared" si="2"/>
        <v>0</v>
      </c>
      <c r="Z138" s="242">
        <v>4</v>
      </c>
    </row>
    <row r="139" spans="1:26" ht="15.75" customHeight="1" x14ac:dyDescent="0.25">
      <c r="A139" s="294">
        <v>48</v>
      </c>
      <c r="B139" s="243" t="s">
        <v>474</v>
      </c>
      <c r="C139" s="242" t="s">
        <v>2855</v>
      </c>
      <c r="D139" s="539"/>
      <c r="E139" s="408">
        <v>2329.0680000000002</v>
      </c>
      <c r="F139" s="243"/>
      <c r="G139" s="243"/>
      <c r="H139" s="243"/>
      <c r="I139" s="243"/>
      <c r="J139" s="243"/>
      <c r="K139" s="242">
        <v>176</v>
      </c>
      <c r="L139" s="242">
        <v>446</v>
      </c>
      <c r="M139" s="288"/>
      <c r="N139" s="242">
        <v>4</v>
      </c>
      <c r="O139" s="242">
        <v>0</v>
      </c>
      <c r="P139" s="242">
        <v>0</v>
      </c>
      <c r="Q139" s="288"/>
      <c r="R139" s="242">
        <v>0</v>
      </c>
      <c r="S139" s="242">
        <v>0</v>
      </c>
      <c r="T139" s="242">
        <v>4</v>
      </c>
      <c r="U139" s="409" t="str">
        <f t="shared" si="1"/>
        <v>136х406</v>
      </c>
      <c r="V139" s="409">
        <f t="shared" si="2"/>
        <v>0</v>
      </c>
      <c r="Z139" s="242">
        <v>4</v>
      </c>
    </row>
    <row r="140" spans="1:26" ht="15.75" customHeight="1" x14ac:dyDescent="0.25">
      <c r="A140" s="294">
        <v>49</v>
      </c>
      <c r="B140" s="243" t="s">
        <v>475</v>
      </c>
      <c r="C140" s="242" t="s">
        <v>2855</v>
      </c>
      <c r="D140" s="539"/>
      <c r="E140" s="408">
        <v>2330.6990000000001</v>
      </c>
      <c r="F140" s="243"/>
      <c r="G140" s="243"/>
      <c r="H140" s="243"/>
      <c r="I140" s="243"/>
      <c r="J140" s="243"/>
      <c r="K140" s="242">
        <v>176</v>
      </c>
      <c r="L140" s="242">
        <v>446</v>
      </c>
      <c r="M140" s="288"/>
      <c r="N140" s="242">
        <v>4</v>
      </c>
      <c r="O140" s="242">
        <v>0</v>
      </c>
      <c r="P140" s="242">
        <v>0</v>
      </c>
      <c r="Q140" s="288"/>
      <c r="R140" s="242">
        <v>0</v>
      </c>
      <c r="S140" s="242">
        <v>0</v>
      </c>
      <c r="T140" s="242">
        <v>4</v>
      </c>
      <c r="U140" s="409" t="str">
        <f t="shared" si="1"/>
        <v>136х406</v>
      </c>
      <c r="V140" s="409">
        <f t="shared" si="2"/>
        <v>0</v>
      </c>
      <c r="Z140" s="242">
        <v>4</v>
      </c>
    </row>
    <row r="141" spans="1:26" ht="15.75" customHeight="1" x14ac:dyDescent="0.25">
      <c r="A141" s="294">
        <v>50</v>
      </c>
      <c r="B141" s="243" t="s">
        <v>476</v>
      </c>
      <c r="C141" s="242" t="s">
        <v>2856</v>
      </c>
      <c r="D141" s="539"/>
      <c r="E141" s="408">
        <v>2498.6920000000005</v>
      </c>
      <c r="F141" s="243"/>
      <c r="G141" s="243"/>
      <c r="H141" s="243"/>
      <c r="I141" s="243"/>
      <c r="J141" s="243"/>
      <c r="K141" s="242">
        <v>176</v>
      </c>
      <c r="L141" s="242">
        <v>496</v>
      </c>
      <c r="M141" s="288"/>
      <c r="N141" s="242">
        <v>4</v>
      </c>
      <c r="O141" s="242">
        <v>0</v>
      </c>
      <c r="P141" s="242">
        <v>0</v>
      </c>
      <c r="Q141" s="288"/>
      <c r="R141" s="242">
        <v>0</v>
      </c>
      <c r="S141" s="242">
        <v>0</v>
      </c>
      <c r="T141" s="242">
        <v>4</v>
      </c>
      <c r="U141" s="409" t="str">
        <f t="shared" si="1"/>
        <v>136х456</v>
      </c>
      <c r="V141" s="409">
        <f t="shared" si="2"/>
        <v>0</v>
      </c>
      <c r="Z141" s="242">
        <v>4</v>
      </c>
    </row>
    <row r="142" spans="1:26" ht="15.75" customHeight="1" x14ac:dyDescent="0.25">
      <c r="A142" s="294">
        <v>51</v>
      </c>
      <c r="B142" s="243" t="s">
        <v>477</v>
      </c>
      <c r="C142" s="242" t="s">
        <v>2856</v>
      </c>
      <c r="D142" s="540"/>
      <c r="E142" s="408">
        <v>2515.0020000000004</v>
      </c>
      <c r="F142" s="243"/>
      <c r="G142" s="243"/>
      <c r="H142" s="243"/>
      <c r="I142" s="243"/>
      <c r="J142" s="243"/>
      <c r="K142" s="242">
        <v>176</v>
      </c>
      <c r="L142" s="242">
        <v>496</v>
      </c>
      <c r="M142" s="288"/>
      <c r="N142" s="242">
        <v>4</v>
      </c>
      <c r="O142" s="242">
        <v>0</v>
      </c>
      <c r="P142" s="242">
        <v>0</v>
      </c>
      <c r="Q142" s="288"/>
      <c r="R142" s="242">
        <v>0</v>
      </c>
      <c r="S142" s="242">
        <v>0</v>
      </c>
      <c r="T142" s="242">
        <v>4</v>
      </c>
      <c r="U142" s="409" t="str">
        <f t="shared" si="1"/>
        <v>136х456</v>
      </c>
      <c r="V142" s="409">
        <f t="shared" si="2"/>
        <v>0</v>
      </c>
      <c r="Z142" s="242">
        <v>4</v>
      </c>
    </row>
    <row r="143" spans="1:26" ht="15.75" customHeight="1" x14ac:dyDescent="0.25">
      <c r="A143" s="294">
        <v>52</v>
      </c>
      <c r="B143" s="243" t="s">
        <v>478</v>
      </c>
      <c r="C143" s="242" t="s">
        <v>2857</v>
      </c>
      <c r="D143" s="538"/>
      <c r="E143" s="408">
        <v>1559.2360000000001</v>
      </c>
      <c r="F143" s="243"/>
      <c r="G143" s="243"/>
      <c r="H143" s="243"/>
      <c r="I143" s="243"/>
      <c r="J143" s="243"/>
      <c r="K143" s="298">
        <v>0</v>
      </c>
      <c r="L143" s="298">
        <v>0</v>
      </c>
      <c r="M143" s="288"/>
      <c r="N143" s="242">
        <v>0</v>
      </c>
      <c r="O143" s="242">
        <v>0</v>
      </c>
      <c r="P143" s="242">
        <v>0</v>
      </c>
      <c r="Q143" s="288"/>
      <c r="R143" s="242">
        <v>0</v>
      </c>
      <c r="S143" s="298">
        <v>0</v>
      </c>
      <c r="T143" s="298">
        <v>0</v>
      </c>
      <c r="U143" s="409">
        <f t="shared" si="1"/>
        <v>0</v>
      </c>
      <c r="V143" s="409">
        <f t="shared" si="2"/>
        <v>0</v>
      </c>
      <c r="Z143" s="298">
        <v>0</v>
      </c>
    </row>
    <row r="144" spans="1:26" ht="15.75" customHeight="1" x14ac:dyDescent="0.25">
      <c r="A144" s="294">
        <v>53</v>
      </c>
      <c r="B144" s="243" t="s">
        <v>479</v>
      </c>
      <c r="C144" s="242" t="s">
        <v>2858</v>
      </c>
      <c r="D144" s="539"/>
      <c r="E144" s="408">
        <v>1660.3580000000002</v>
      </c>
      <c r="F144" s="243"/>
      <c r="G144" s="243"/>
      <c r="H144" s="243"/>
      <c r="I144" s="243"/>
      <c r="J144" s="243"/>
      <c r="K144" s="298">
        <v>0</v>
      </c>
      <c r="L144" s="298">
        <v>0</v>
      </c>
      <c r="M144" s="288"/>
      <c r="N144" s="242">
        <v>0</v>
      </c>
      <c r="O144" s="242">
        <v>0</v>
      </c>
      <c r="P144" s="242">
        <v>0</v>
      </c>
      <c r="Q144" s="288"/>
      <c r="R144" s="242">
        <v>0</v>
      </c>
      <c r="S144" s="298">
        <v>0</v>
      </c>
      <c r="T144" s="298">
        <v>0</v>
      </c>
      <c r="U144" s="409">
        <f t="shared" si="1"/>
        <v>0</v>
      </c>
      <c r="V144" s="409">
        <f t="shared" si="2"/>
        <v>0</v>
      </c>
      <c r="Z144" s="298">
        <v>0</v>
      </c>
    </row>
    <row r="145" spans="1:26" ht="15.75" customHeight="1" x14ac:dyDescent="0.25">
      <c r="A145" s="294">
        <v>54</v>
      </c>
      <c r="B145" s="243" t="s">
        <v>480</v>
      </c>
      <c r="C145" s="242" t="s">
        <v>2859</v>
      </c>
      <c r="D145" s="539"/>
      <c r="E145" s="408">
        <v>1763.1109999999999</v>
      </c>
      <c r="F145" s="243"/>
      <c r="G145" s="243"/>
      <c r="H145" s="243"/>
      <c r="I145" s="243"/>
      <c r="J145" s="243"/>
      <c r="K145" s="298">
        <v>0</v>
      </c>
      <c r="L145" s="298">
        <v>0</v>
      </c>
      <c r="M145" s="288"/>
      <c r="N145" s="242">
        <v>0</v>
      </c>
      <c r="O145" s="242">
        <v>0</v>
      </c>
      <c r="P145" s="242">
        <v>0</v>
      </c>
      <c r="Q145" s="288"/>
      <c r="R145" s="242">
        <v>0</v>
      </c>
      <c r="S145" s="298">
        <v>0</v>
      </c>
      <c r="T145" s="298">
        <v>0</v>
      </c>
      <c r="U145" s="409">
        <f t="shared" si="1"/>
        <v>0</v>
      </c>
      <c r="V145" s="409">
        <f t="shared" si="2"/>
        <v>0</v>
      </c>
      <c r="Z145" s="298">
        <v>0</v>
      </c>
    </row>
    <row r="146" spans="1:26" ht="15.75" customHeight="1" x14ac:dyDescent="0.25">
      <c r="A146" s="294">
        <v>55</v>
      </c>
      <c r="B146" s="243" t="s">
        <v>481</v>
      </c>
      <c r="C146" s="242" t="s">
        <v>2860</v>
      </c>
      <c r="D146" s="540"/>
      <c r="E146" s="408">
        <v>1865.8640000000003</v>
      </c>
      <c r="F146" s="243"/>
      <c r="G146" s="243"/>
      <c r="H146" s="243"/>
      <c r="I146" s="243"/>
      <c r="J146" s="243"/>
      <c r="K146" s="298">
        <v>0</v>
      </c>
      <c r="L146" s="298">
        <v>0</v>
      </c>
      <c r="M146" s="288"/>
      <c r="N146" s="242">
        <v>0</v>
      </c>
      <c r="O146" s="242">
        <v>0</v>
      </c>
      <c r="P146" s="242">
        <v>0</v>
      </c>
      <c r="Q146" s="288"/>
      <c r="R146" s="242">
        <v>0</v>
      </c>
      <c r="S146" s="298">
        <v>0</v>
      </c>
      <c r="T146" s="298">
        <v>0</v>
      </c>
      <c r="U146" s="409">
        <f t="shared" si="1"/>
        <v>0</v>
      </c>
      <c r="V146" s="409">
        <f t="shared" si="2"/>
        <v>0</v>
      </c>
      <c r="Z146" s="298">
        <v>0</v>
      </c>
    </row>
    <row r="147" spans="1:26" ht="15.75" customHeight="1" x14ac:dyDescent="0.25">
      <c r="A147" s="294">
        <v>56</v>
      </c>
      <c r="B147" s="243" t="s">
        <v>482</v>
      </c>
      <c r="C147" s="242" t="s">
        <v>2857</v>
      </c>
      <c r="D147" s="538"/>
      <c r="E147" s="408">
        <v>1872.3880000000001</v>
      </c>
      <c r="F147" s="243"/>
      <c r="G147" s="243"/>
      <c r="H147" s="243"/>
      <c r="I147" s="243"/>
      <c r="J147" s="243"/>
      <c r="K147" s="242">
        <v>716</v>
      </c>
      <c r="L147" s="242">
        <v>596</v>
      </c>
      <c r="M147" s="288"/>
      <c r="N147" s="242">
        <v>1</v>
      </c>
      <c r="O147" s="242">
        <v>0</v>
      </c>
      <c r="P147" s="242">
        <v>0</v>
      </c>
      <c r="Q147" s="288"/>
      <c r="R147" s="242">
        <v>0</v>
      </c>
      <c r="S147" s="242">
        <v>2</v>
      </c>
      <c r="T147" s="242">
        <v>1</v>
      </c>
      <c r="U147" s="409" t="str">
        <f t="shared" si="1"/>
        <v>676х556</v>
      </c>
      <c r="V147" s="409">
        <f t="shared" si="2"/>
        <v>0</v>
      </c>
      <c r="Z147" s="242">
        <v>0</v>
      </c>
    </row>
    <row r="148" spans="1:26" ht="15.75" customHeight="1" x14ac:dyDescent="0.25">
      <c r="A148" s="294">
        <v>57</v>
      </c>
      <c r="B148" s="243" t="s">
        <v>483</v>
      </c>
      <c r="C148" s="242" t="s">
        <v>2857</v>
      </c>
      <c r="D148" s="539"/>
      <c r="E148" s="408">
        <v>1872.3880000000001</v>
      </c>
      <c r="F148" s="243"/>
      <c r="G148" s="243"/>
      <c r="H148" s="243"/>
      <c r="I148" s="243"/>
      <c r="J148" s="243"/>
      <c r="K148" s="242">
        <v>716</v>
      </c>
      <c r="L148" s="242">
        <v>296</v>
      </c>
      <c r="M148" s="288"/>
      <c r="N148" s="242">
        <v>2</v>
      </c>
      <c r="O148" s="242">
        <v>0</v>
      </c>
      <c r="P148" s="242">
        <v>0</v>
      </c>
      <c r="Q148" s="288"/>
      <c r="R148" s="242">
        <v>0</v>
      </c>
      <c r="S148" s="242">
        <v>4</v>
      </c>
      <c r="T148" s="242">
        <v>2</v>
      </c>
      <c r="U148" s="409" t="str">
        <f t="shared" si="1"/>
        <v>676х256</v>
      </c>
      <c r="V148" s="409">
        <f t="shared" si="2"/>
        <v>0</v>
      </c>
      <c r="Z148" s="242">
        <v>0</v>
      </c>
    </row>
    <row r="149" spans="1:26" ht="15.75" customHeight="1" x14ac:dyDescent="0.25">
      <c r="A149" s="294">
        <v>58</v>
      </c>
      <c r="B149" s="243" t="s">
        <v>484</v>
      </c>
      <c r="C149" s="242" t="s">
        <v>2858</v>
      </c>
      <c r="D149" s="539"/>
      <c r="E149" s="408">
        <v>2025.7020000000002</v>
      </c>
      <c r="F149" s="243"/>
      <c r="G149" s="243"/>
      <c r="H149" s="243"/>
      <c r="I149" s="243"/>
      <c r="J149" s="243"/>
      <c r="K149" s="242">
        <v>716</v>
      </c>
      <c r="L149" s="242">
        <v>346</v>
      </c>
      <c r="M149" s="288"/>
      <c r="N149" s="242">
        <v>2</v>
      </c>
      <c r="O149" s="242">
        <v>0</v>
      </c>
      <c r="P149" s="242">
        <v>0</v>
      </c>
      <c r="Q149" s="288"/>
      <c r="R149" s="242">
        <v>0</v>
      </c>
      <c r="S149" s="242">
        <v>4</v>
      </c>
      <c r="T149" s="242">
        <v>2</v>
      </c>
      <c r="U149" s="409" t="str">
        <f t="shared" si="1"/>
        <v>676х306</v>
      </c>
      <c r="V149" s="409">
        <f t="shared" si="2"/>
        <v>0</v>
      </c>
      <c r="Z149" s="242">
        <v>0</v>
      </c>
    </row>
    <row r="150" spans="1:26" ht="15.75" customHeight="1" x14ac:dyDescent="0.25">
      <c r="A150" s="294">
        <v>59</v>
      </c>
      <c r="B150" s="243" t="s">
        <v>485</v>
      </c>
      <c r="C150" s="242" t="s">
        <v>2859</v>
      </c>
      <c r="D150" s="539"/>
      <c r="E150" s="408">
        <v>2177.3849999999998</v>
      </c>
      <c r="F150" s="243"/>
      <c r="G150" s="243"/>
      <c r="H150" s="243"/>
      <c r="I150" s="243"/>
      <c r="J150" s="243"/>
      <c r="K150" s="242">
        <v>716</v>
      </c>
      <c r="L150" s="242">
        <v>396</v>
      </c>
      <c r="M150" s="288"/>
      <c r="N150" s="242">
        <v>2</v>
      </c>
      <c r="O150" s="242">
        <v>0</v>
      </c>
      <c r="P150" s="242">
        <v>0</v>
      </c>
      <c r="Q150" s="288"/>
      <c r="R150" s="242">
        <v>0</v>
      </c>
      <c r="S150" s="242">
        <v>4</v>
      </c>
      <c r="T150" s="242">
        <v>2</v>
      </c>
      <c r="U150" s="409" t="str">
        <f t="shared" si="1"/>
        <v>676х356</v>
      </c>
      <c r="V150" s="409">
        <f t="shared" si="2"/>
        <v>0</v>
      </c>
      <c r="Z150" s="242">
        <v>0</v>
      </c>
    </row>
    <row r="151" spans="1:26" ht="15.75" customHeight="1" x14ac:dyDescent="0.25">
      <c r="A151" s="294">
        <v>60</v>
      </c>
      <c r="B151" s="243" t="s">
        <v>486</v>
      </c>
      <c r="C151" s="242" t="s">
        <v>2860</v>
      </c>
      <c r="D151" s="540"/>
      <c r="E151" s="408">
        <v>2330.6990000000001</v>
      </c>
      <c r="F151" s="243"/>
      <c r="G151" s="243"/>
      <c r="H151" s="243"/>
      <c r="I151" s="243"/>
      <c r="J151" s="243"/>
      <c r="K151" s="242">
        <v>716</v>
      </c>
      <c r="L151" s="242">
        <v>446</v>
      </c>
      <c r="M151" s="288"/>
      <c r="N151" s="242">
        <v>2</v>
      </c>
      <c r="O151" s="242">
        <v>0</v>
      </c>
      <c r="P151" s="242">
        <v>0</v>
      </c>
      <c r="Q151" s="288"/>
      <c r="R151" s="242">
        <v>0</v>
      </c>
      <c r="S151" s="242">
        <v>4</v>
      </c>
      <c r="T151" s="242">
        <v>2</v>
      </c>
      <c r="U151" s="409" t="str">
        <f t="shared" si="1"/>
        <v>676х406</v>
      </c>
      <c r="V151" s="409">
        <f t="shared" si="2"/>
        <v>0</v>
      </c>
      <c r="Z151" s="242">
        <v>0</v>
      </c>
    </row>
    <row r="152" spans="1:26" ht="15.75" customHeight="1" x14ac:dyDescent="0.25">
      <c r="A152" s="294">
        <v>61</v>
      </c>
      <c r="B152" s="243" t="s">
        <v>487</v>
      </c>
      <c r="C152" s="242" t="s">
        <v>2857</v>
      </c>
      <c r="D152" s="538"/>
      <c r="E152" s="408">
        <v>3377.8010000000008</v>
      </c>
      <c r="F152" s="243"/>
      <c r="G152" s="243"/>
      <c r="H152" s="243"/>
      <c r="I152" s="243"/>
      <c r="J152" s="243"/>
      <c r="K152" s="242">
        <v>356</v>
      </c>
      <c r="L152" s="242">
        <v>596</v>
      </c>
      <c r="M152" s="288"/>
      <c r="N152" s="242">
        <v>2</v>
      </c>
      <c r="O152" s="242">
        <v>0</v>
      </c>
      <c r="P152" s="242">
        <v>0</v>
      </c>
      <c r="Q152" s="288"/>
      <c r="R152" s="242">
        <v>0</v>
      </c>
      <c r="S152" s="242">
        <v>0</v>
      </c>
      <c r="T152" s="242">
        <v>2</v>
      </c>
      <c r="U152" s="409" t="str">
        <f t="shared" si="1"/>
        <v>316х556</v>
      </c>
      <c r="V152" s="409">
        <f t="shared" si="2"/>
        <v>0</v>
      </c>
      <c r="Z152" s="242">
        <v>2</v>
      </c>
    </row>
    <row r="153" spans="1:26" ht="15.75" customHeight="1" x14ac:dyDescent="0.25">
      <c r="A153" s="294">
        <v>62</v>
      </c>
      <c r="B153" s="243" t="s">
        <v>488</v>
      </c>
      <c r="C153" s="242" t="s">
        <v>2858</v>
      </c>
      <c r="D153" s="539"/>
      <c r="E153" s="408">
        <v>3560.473</v>
      </c>
      <c r="F153" s="243"/>
      <c r="G153" s="243"/>
      <c r="H153" s="243"/>
      <c r="I153" s="243"/>
      <c r="J153" s="243"/>
      <c r="K153" s="242">
        <v>356</v>
      </c>
      <c r="L153" s="242">
        <v>696</v>
      </c>
      <c r="M153" s="288"/>
      <c r="N153" s="242">
        <v>2</v>
      </c>
      <c r="O153" s="242">
        <v>0</v>
      </c>
      <c r="P153" s="242">
        <v>0</v>
      </c>
      <c r="Q153" s="288"/>
      <c r="R153" s="242">
        <v>0</v>
      </c>
      <c r="S153" s="242">
        <v>0</v>
      </c>
      <c r="T153" s="242">
        <v>2</v>
      </c>
      <c r="U153" s="409" t="str">
        <f t="shared" si="1"/>
        <v>316х656</v>
      </c>
      <c r="V153" s="409">
        <f t="shared" si="2"/>
        <v>0</v>
      </c>
      <c r="Z153" s="242">
        <v>2</v>
      </c>
    </row>
    <row r="154" spans="1:26" ht="15.75" customHeight="1" x14ac:dyDescent="0.25">
      <c r="A154" s="294">
        <v>63</v>
      </c>
      <c r="B154" s="243" t="s">
        <v>489</v>
      </c>
      <c r="C154" s="242" t="s">
        <v>2859</v>
      </c>
      <c r="D154" s="539"/>
      <c r="E154" s="408">
        <v>3810.0160000000001</v>
      </c>
      <c r="F154" s="243"/>
      <c r="G154" s="243"/>
      <c r="H154" s="243"/>
      <c r="I154" s="243"/>
      <c r="J154" s="243"/>
      <c r="K154" s="242">
        <v>356</v>
      </c>
      <c r="L154" s="242">
        <v>796</v>
      </c>
      <c r="M154" s="288"/>
      <c r="N154" s="242">
        <v>2</v>
      </c>
      <c r="O154" s="242">
        <v>0</v>
      </c>
      <c r="P154" s="242">
        <v>0</v>
      </c>
      <c r="Q154" s="288"/>
      <c r="R154" s="242">
        <v>0</v>
      </c>
      <c r="S154" s="242">
        <v>0</v>
      </c>
      <c r="T154" s="242">
        <v>2</v>
      </c>
      <c r="U154" s="409" t="str">
        <f t="shared" si="1"/>
        <v>316х756</v>
      </c>
      <c r="V154" s="409">
        <f t="shared" si="2"/>
        <v>0</v>
      </c>
      <c r="Z154" s="242">
        <v>2</v>
      </c>
    </row>
    <row r="155" spans="1:26" ht="15.75" customHeight="1" x14ac:dyDescent="0.25">
      <c r="A155" s="294">
        <v>64</v>
      </c>
      <c r="B155" s="243" t="s">
        <v>490</v>
      </c>
      <c r="C155" s="242" t="s">
        <v>2860</v>
      </c>
      <c r="D155" s="540"/>
      <c r="E155" s="408">
        <v>3992.6880000000001</v>
      </c>
      <c r="F155" s="243"/>
      <c r="G155" s="243"/>
      <c r="H155" s="243"/>
      <c r="I155" s="243"/>
      <c r="J155" s="243"/>
      <c r="K155" s="242">
        <v>356</v>
      </c>
      <c r="L155" s="242">
        <v>896</v>
      </c>
      <c r="M155" s="288"/>
      <c r="N155" s="242">
        <v>2</v>
      </c>
      <c r="O155" s="242">
        <v>0</v>
      </c>
      <c r="P155" s="242">
        <v>0</v>
      </c>
      <c r="Q155" s="288"/>
      <c r="R155" s="242">
        <v>0</v>
      </c>
      <c r="S155" s="242">
        <v>0</v>
      </c>
      <c r="T155" s="242">
        <v>2</v>
      </c>
      <c r="U155" s="409" t="str">
        <f t="shared" si="1"/>
        <v>316х856</v>
      </c>
      <c r="V155" s="409">
        <f t="shared" si="2"/>
        <v>0</v>
      </c>
      <c r="Z155" s="242">
        <v>2</v>
      </c>
    </row>
    <row r="156" spans="1:26" ht="15.75" customHeight="1" x14ac:dyDescent="0.25">
      <c r="A156" s="294">
        <v>65</v>
      </c>
      <c r="B156" s="243" t="s">
        <v>491</v>
      </c>
      <c r="C156" s="242" t="s">
        <v>2857</v>
      </c>
      <c r="D156" s="538"/>
      <c r="E156" s="408">
        <v>3850.7910000000006</v>
      </c>
      <c r="F156" s="243"/>
      <c r="G156" s="243"/>
      <c r="H156" s="243"/>
      <c r="I156" s="243"/>
      <c r="J156" s="243"/>
      <c r="K156" s="242">
        <v>176</v>
      </c>
      <c r="L156" s="242">
        <v>596</v>
      </c>
      <c r="M156" s="288"/>
      <c r="N156" s="242">
        <v>2</v>
      </c>
      <c r="O156" s="242">
        <v>356</v>
      </c>
      <c r="P156" s="242">
        <v>596</v>
      </c>
      <c r="Q156" s="288"/>
      <c r="R156" s="242">
        <v>1</v>
      </c>
      <c r="S156" s="242">
        <v>0</v>
      </c>
      <c r="T156" s="242">
        <v>3</v>
      </c>
      <c r="U156" s="409" t="str">
        <f t="shared" si="1"/>
        <v>136х556</v>
      </c>
      <c r="V156" s="409" t="str">
        <f t="shared" si="2"/>
        <v>176х596</v>
      </c>
      <c r="Z156" s="242">
        <v>3</v>
      </c>
    </row>
    <row r="157" spans="1:26" ht="15.75" customHeight="1" x14ac:dyDescent="0.25">
      <c r="A157" s="294">
        <v>66</v>
      </c>
      <c r="B157" s="243" t="s">
        <v>492</v>
      </c>
      <c r="C157" s="242" t="s">
        <v>2858</v>
      </c>
      <c r="D157" s="539"/>
      <c r="E157" s="408">
        <v>4048.1419999999998</v>
      </c>
      <c r="F157" s="243"/>
      <c r="G157" s="243"/>
      <c r="H157" s="243"/>
      <c r="I157" s="243"/>
      <c r="J157" s="243"/>
      <c r="K157" s="242">
        <v>176</v>
      </c>
      <c r="L157" s="242">
        <v>696</v>
      </c>
      <c r="M157" s="288"/>
      <c r="N157" s="242">
        <v>2</v>
      </c>
      <c r="O157" s="242">
        <v>356</v>
      </c>
      <c r="P157" s="242">
        <v>596</v>
      </c>
      <c r="Q157" s="288"/>
      <c r="R157" s="242">
        <v>1</v>
      </c>
      <c r="S157" s="242">
        <v>0</v>
      </c>
      <c r="T157" s="242">
        <v>3</v>
      </c>
      <c r="U157" s="409" t="str">
        <f t="shared" si="1"/>
        <v>136х656</v>
      </c>
      <c r="V157" s="409" t="str">
        <f t="shared" si="2"/>
        <v>176х596</v>
      </c>
      <c r="Z157" s="242">
        <v>3</v>
      </c>
    </row>
    <row r="158" spans="1:26" ht="15.75" customHeight="1" x14ac:dyDescent="0.25">
      <c r="A158" s="294">
        <v>67</v>
      </c>
      <c r="B158" s="243" t="s">
        <v>493</v>
      </c>
      <c r="C158" s="242" t="s">
        <v>2859</v>
      </c>
      <c r="D158" s="539"/>
      <c r="E158" s="408">
        <v>4331.9360000000006</v>
      </c>
      <c r="F158" s="243"/>
      <c r="G158" s="243"/>
      <c r="H158" s="243"/>
      <c r="I158" s="243"/>
      <c r="J158" s="243"/>
      <c r="K158" s="242">
        <v>176</v>
      </c>
      <c r="L158" s="242">
        <v>796</v>
      </c>
      <c r="M158" s="288"/>
      <c r="N158" s="242">
        <v>2</v>
      </c>
      <c r="O158" s="242">
        <v>356</v>
      </c>
      <c r="P158" s="242">
        <v>596</v>
      </c>
      <c r="Q158" s="288"/>
      <c r="R158" s="242">
        <v>1</v>
      </c>
      <c r="S158" s="242">
        <v>0</v>
      </c>
      <c r="T158" s="242">
        <v>3</v>
      </c>
      <c r="U158" s="409" t="str">
        <f t="shared" si="1"/>
        <v>136х756</v>
      </c>
      <c r="V158" s="409" t="str">
        <f t="shared" si="2"/>
        <v>176х596</v>
      </c>
      <c r="Z158" s="242">
        <v>3</v>
      </c>
    </row>
    <row r="159" spans="1:26" ht="15.75" customHeight="1" x14ac:dyDescent="0.25">
      <c r="A159" s="294">
        <v>68</v>
      </c>
      <c r="B159" s="243" t="s">
        <v>494</v>
      </c>
      <c r="C159" s="242" t="s">
        <v>2860</v>
      </c>
      <c r="D159" s="540"/>
      <c r="E159" s="408">
        <v>4529.2870000000003</v>
      </c>
      <c r="F159" s="243"/>
      <c r="G159" s="243"/>
      <c r="H159" s="243"/>
      <c r="I159" s="243"/>
      <c r="J159" s="243"/>
      <c r="K159" s="242">
        <v>176</v>
      </c>
      <c r="L159" s="242">
        <v>896</v>
      </c>
      <c r="M159" s="288"/>
      <c r="N159" s="242">
        <v>2</v>
      </c>
      <c r="O159" s="242">
        <v>356</v>
      </c>
      <c r="P159" s="242">
        <v>596</v>
      </c>
      <c r="Q159" s="288"/>
      <c r="R159" s="242">
        <v>1</v>
      </c>
      <c r="S159" s="242">
        <v>0</v>
      </c>
      <c r="T159" s="242">
        <v>3</v>
      </c>
      <c r="U159" s="409" t="str">
        <f t="shared" si="1"/>
        <v>136х856</v>
      </c>
      <c r="V159" s="409" t="str">
        <f t="shared" si="2"/>
        <v>176х596</v>
      </c>
      <c r="Z159" s="242">
        <v>3</v>
      </c>
    </row>
    <row r="160" spans="1:26" ht="15.75" customHeight="1" x14ac:dyDescent="0.25">
      <c r="A160" s="294">
        <v>69</v>
      </c>
      <c r="B160" s="243" t="s">
        <v>495</v>
      </c>
      <c r="C160" s="242" t="s">
        <v>2857</v>
      </c>
      <c r="D160" s="538"/>
      <c r="E160" s="408">
        <v>4318.8879999999999</v>
      </c>
      <c r="F160" s="243"/>
      <c r="G160" s="243"/>
      <c r="H160" s="243"/>
      <c r="I160" s="243"/>
      <c r="J160" s="243"/>
      <c r="K160" s="242">
        <v>176</v>
      </c>
      <c r="L160" s="242">
        <v>596</v>
      </c>
      <c r="M160" s="288"/>
      <c r="N160" s="242">
        <v>4</v>
      </c>
      <c r="O160" s="242">
        <v>0</v>
      </c>
      <c r="P160" s="242">
        <v>0</v>
      </c>
      <c r="Q160" s="288"/>
      <c r="R160" s="242">
        <v>0</v>
      </c>
      <c r="S160" s="242">
        <v>0</v>
      </c>
      <c r="T160" s="242">
        <v>4</v>
      </c>
      <c r="U160" s="409" t="str">
        <f t="shared" si="1"/>
        <v>136х556</v>
      </c>
      <c r="V160" s="409">
        <f t="shared" si="2"/>
        <v>0</v>
      </c>
      <c r="Z160" s="242">
        <v>4</v>
      </c>
    </row>
    <row r="161" spans="1:26" ht="15.75" customHeight="1" x14ac:dyDescent="0.25">
      <c r="A161" s="294">
        <v>70</v>
      </c>
      <c r="B161" s="243" t="s">
        <v>496</v>
      </c>
      <c r="C161" s="242" t="s">
        <v>2858</v>
      </c>
      <c r="D161" s="539"/>
      <c r="E161" s="408">
        <v>4532.549</v>
      </c>
      <c r="F161" s="243"/>
      <c r="G161" s="243"/>
      <c r="H161" s="243"/>
      <c r="I161" s="243"/>
      <c r="J161" s="243"/>
      <c r="K161" s="242">
        <v>176</v>
      </c>
      <c r="L161" s="242">
        <v>696</v>
      </c>
      <c r="M161" s="288"/>
      <c r="N161" s="242">
        <v>4</v>
      </c>
      <c r="O161" s="242">
        <v>0</v>
      </c>
      <c r="P161" s="242">
        <v>0</v>
      </c>
      <c r="Q161" s="288"/>
      <c r="R161" s="242">
        <v>0</v>
      </c>
      <c r="S161" s="242">
        <v>0</v>
      </c>
      <c r="T161" s="242">
        <v>4</v>
      </c>
      <c r="U161" s="409" t="str">
        <f t="shared" si="1"/>
        <v>136х656</v>
      </c>
      <c r="V161" s="409">
        <f t="shared" si="2"/>
        <v>0</v>
      </c>
      <c r="Z161" s="242">
        <v>4</v>
      </c>
    </row>
    <row r="162" spans="1:26" ht="15.75" customHeight="1" x14ac:dyDescent="0.25">
      <c r="A162" s="294">
        <v>71</v>
      </c>
      <c r="B162" s="243" t="s">
        <v>497</v>
      </c>
      <c r="C162" s="242" t="s">
        <v>2859</v>
      </c>
      <c r="D162" s="539"/>
      <c r="E162" s="408">
        <v>4853.8560000000007</v>
      </c>
      <c r="F162" s="243"/>
      <c r="G162" s="243"/>
      <c r="H162" s="243"/>
      <c r="I162" s="243"/>
      <c r="J162" s="243"/>
      <c r="K162" s="242">
        <v>176</v>
      </c>
      <c r="L162" s="242">
        <v>796</v>
      </c>
      <c r="M162" s="288"/>
      <c r="N162" s="242">
        <v>4</v>
      </c>
      <c r="O162" s="242">
        <v>0</v>
      </c>
      <c r="P162" s="242">
        <v>0</v>
      </c>
      <c r="Q162" s="288"/>
      <c r="R162" s="242">
        <v>0</v>
      </c>
      <c r="S162" s="242">
        <v>0</v>
      </c>
      <c r="T162" s="242">
        <v>4</v>
      </c>
      <c r="U162" s="409" t="str">
        <f t="shared" si="1"/>
        <v>136х756</v>
      </c>
      <c r="V162" s="409">
        <f t="shared" si="2"/>
        <v>0</v>
      </c>
      <c r="Z162" s="242">
        <v>4</v>
      </c>
    </row>
    <row r="163" spans="1:26" ht="15.75" customHeight="1" x14ac:dyDescent="0.25">
      <c r="A163" s="294">
        <v>72</v>
      </c>
      <c r="B163" s="243" t="s">
        <v>498</v>
      </c>
      <c r="C163" s="242" t="s">
        <v>2860</v>
      </c>
      <c r="D163" s="540"/>
      <c r="E163" s="408">
        <v>5067.5170000000007</v>
      </c>
      <c r="F163" s="243"/>
      <c r="G163" s="243"/>
      <c r="H163" s="243"/>
      <c r="I163" s="243"/>
      <c r="J163" s="243"/>
      <c r="K163" s="242">
        <v>176</v>
      </c>
      <c r="L163" s="242">
        <v>896</v>
      </c>
      <c r="M163" s="288"/>
      <c r="N163" s="242">
        <v>4</v>
      </c>
      <c r="O163" s="242">
        <v>0</v>
      </c>
      <c r="P163" s="242">
        <v>0</v>
      </c>
      <c r="Q163" s="288"/>
      <c r="R163" s="242">
        <v>0</v>
      </c>
      <c r="S163" s="242">
        <v>0</v>
      </c>
      <c r="T163" s="242">
        <v>4</v>
      </c>
      <c r="U163" s="409" t="str">
        <f t="shared" si="1"/>
        <v>136х856</v>
      </c>
      <c r="V163" s="409">
        <f t="shared" si="2"/>
        <v>0</v>
      </c>
      <c r="Z163" s="242">
        <v>4</v>
      </c>
    </row>
    <row r="164" spans="1:26" ht="15.75" customHeight="1" x14ac:dyDescent="0.25">
      <c r="A164" s="294">
        <v>73</v>
      </c>
      <c r="B164" s="243" t="s">
        <v>499</v>
      </c>
      <c r="C164" s="242" t="s">
        <v>2857</v>
      </c>
      <c r="D164" s="538"/>
      <c r="E164" s="408">
        <v>4072.607</v>
      </c>
      <c r="F164" s="243"/>
      <c r="G164" s="243"/>
      <c r="H164" s="243"/>
      <c r="I164" s="243"/>
      <c r="J164" s="243"/>
      <c r="K164" s="242">
        <v>356</v>
      </c>
      <c r="L164" s="242">
        <v>596</v>
      </c>
      <c r="M164" s="288"/>
      <c r="N164" s="242">
        <v>2</v>
      </c>
      <c r="O164" s="242">
        <v>0</v>
      </c>
      <c r="P164" s="242">
        <v>0</v>
      </c>
      <c r="Q164" s="288"/>
      <c r="R164" s="242">
        <v>0</v>
      </c>
      <c r="S164" s="242">
        <v>0</v>
      </c>
      <c r="T164" s="242">
        <v>2</v>
      </c>
      <c r="U164" s="409" t="str">
        <f t="shared" si="1"/>
        <v>316х556</v>
      </c>
      <c r="V164" s="409">
        <f t="shared" si="2"/>
        <v>0</v>
      </c>
      <c r="Z164" s="242">
        <v>2</v>
      </c>
    </row>
    <row r="165" spans="1:26" ht="15.75" customHeight="1" x14ac:dyDescent="0.25">
      <c r="A165" s="294">
        <v>74</v>
      </c>
      <c r="B165" s="243" t="s">
        <v>500</v>
      </c>
      <c r="C165" s="242" t="s">
        <v>2858</v>
      </c>
      <c r="D165" s="539"/>
      <c r="E165" s="408">
        <v>4318.8879999999999</v>
      </c>
      <c r="F165" s="243"/>
      <c r="G165" s="243"/>
      <c r="H165" s="243"/>
      <c r="I165" s="243"/>
      <c r="J165" s="243"/>
      <c r="K165" s="242">
        <v>356</v>
      </c>
      <c r="L165" s="242">
        <v>696</v>
      </c>
      <c r="M165" s="288"/>
      <c r="N165" s="242">
        <v>2</v>
      </c>
      <c r="O165" s="242">
        <v>0</v>
      </c>
      <c r="P165" s="242">
        <v>0</v>
      </c>
      <c r="Q165" s="288"/>
      <c r="R165" s="242">
        <v>0</v>
      </c>
      <c r="S165" s="242">
        <v>0</v>
      </c>
      <c r="T165" s="242">
        <v>2</v>
      </c>
      <c r="U165" s="409" t="str">
        <f t="shared" si="1"/>
        <v>316х656</v>
      </c>
      <c r="V165" s="409">
        <f t="shared" si="2"/>
        <v>0</v>
      </c>
      <c r="Z165" s="242">
        <v>2</v>
      </c>
    </row>
    <row r="166" spans="1:26" ht="15.75" customHeight="1" x14ac:dyDescent="0.25">
      <c r="A166" s="294">
        <v>75</v>
      </c>
      <c r="B166" s="243" t="s">
        <v>501</v>
      </c>
      <c r="C166" s="242" t="s">
        <v>2859</v>
      </c>
      <c r="D166" s="539"/>
      <c r="E166" s="408">
        <v>4565.1690000000008</v>
      </c>
      <c r="F166" s="243"/>
      <c r="G166" s="243"/>
      <c r="H166" s="243"/>
      <c r="I166" s="243"/>
      <c r="J166" s="243"/>
      <c r="K166" s="242">
        <v>356</v>
      </c>
      <c r="L166" s="242">
        <v>796</v>
      </c>
      <c r="M166" s="288"/>
      <c r="N166" s="242">
        <v>2</v>
      </c>
      <c r="O166" s="242">
        <v>0</v>
      </c>
      <c r="P166" s="242">
        <v>0</v>
      </c>
      <c r="Q166" s="288"/>
      <c r="R166" s="242">
        <v>0</v>
      </c>
      <c r="S166" s="242">
        <v>0</v>
      </c>
      <c r="T166" s="242">
        <v>2</v>
      </c>
      <c r="U166" s="409" t="str">
        <f t="shared" si="1"/>
        <v>316х756</v>
      </c>
      <c r="V166" s="409">
        <f t="shared" si="2"/>
        <v>0</v>
      </c>
      <c r="Z166" s="242">
        <v>2</v>
      </c>
    </row>
    <row r="167" spans="1:26" ht="15.75" customHeight="1" x14ac:dyDescent="0.25">
      <c r="A167" s="294">
        <v>76</v>
      </c>
      <c r="B167" s="243" t="s">
        <v>502</v>
      </c>
      <c r="C167" s="242" t="s">
        <v>2860</v>
      </c>
      <c r="D167" s="540"/>
      <c r="E167" s="408">
        <v>4811.45</v>
      </c>
      <c r="F167" s="243"/>
      <c r="G167" s="243"/>
      <c r="H167" s="243"/>
      <c r="I167" s="243"/>
      <c r="J167" s="243"/>
      <c r="K167" s="242">
        <v>356</v>
      </c>
      <c r="L167" s="242">
        <v>896</v>
      </c>
      <c r="M167" s="288"/>
      <c r="N167" s="242">
        <v>2</v>
      </c>
      <c r="O167" s="242">
        <v>0</v>
      </c>
      <c r="P167" s="242">
        <v>0</v>
      </c>
      <c r="Q167" s="288"/>
      <c r="R167" s="242">
        <v>0</v>
      </c>
      <c r="S167" s="242">
        <v>0</v>
      </c>
      <c r="T167" s="242">
        <v>2</v>
      </c>
      <c r="U167" s="409" t="str">
        <f t="shared" si="1"/>
        <v>316х856</v>
      </c>
      <c r="V167" s="409">
        <f t="shared" si="2"/>
        <v>0</v>
      </c>
      <c r="Z167" s="242">
        <v>2</v>
      </c>
    </row>
    <row r="168" spans="1:26" ht="15.75" customHeight="1" x14ac:dyDescent="0.25">
      <c r="A168" s="294">
        <v>77</v>
      </c>
      <c r="B168" s="243" t="s">
        <v>503</v>
      </c>
      <c r="C168" s="242" t="s">
        <v>2857</v>
      </c>
      <c r="D168" s="538"/>
      <c r="E168" s="408">
        <v>4292.7920000000004</v>
      </c>
      <c r="F168" s="243"/>
      <c r="G168" s="243"/>
      <c r="H168" s="243"/>
      <c r="I168" s="243"/>
      <c r="J168" s="243"/>
      <c r="K168" s="242">
        <v>176</v>
      </c>
      <c r="L168" s="242">
        <v>596</v>
      </c>
      <c r="M168" s="288"/>
      <c r="N168" s="242">
        <v>2</v>
      </c>
      <c r="O168" s="242">
        <v>356</v>
      </c>
      <c r="P168" s="242">
        <v>596</v>
      </c>
      <c r="Q168" s="288"/>
      <c r="R168" s="242">
        <v>1</v>
      </c>
      <c r="S168" s="242">
        <v>0</v>
      </c>
      <c r="T168" s="242">
        <v>3</v>
      </c>
      <c r="U168" s="409" t="str">
        <f t="shared" si="1"/>
        <v>136х556</v>
      </c>
      <c r="V168" s="409" t="str">
        <f t="shared" si="2"/>
        <v>176х596</v>
      </c>
      <c r="Z168" s="242">
        <v>3</v>
      </c>
    </row>
    <row r="169" spans="1:26" ht="15.75" customHeight="1" x14ac:dyDescent="0.25">
      <c r="A169" s="294">
        <v>78</v>
      </c>
      <c r="B169" s="243" t="s">
        <v>504</v>
      </c>
      <c r="C169" s="242" t="s">
        <v>2858</v>
      </c>
      <c r="D169" s="539"/>
      <c r="E169" s="408">
        <v>4583.1099999999997</v>
      </c>
      <c r="F169" s="243"/>
      <c r="G169" s="243"/>
      <c r="H169" s="243"/>
      <c r="I169" s="243"/>
      <c r="J169" s="243"/>
      <c r="K169" s="242">
        <v>176</v>
      </c>
      <c r="L169" s="242">
        <v>696</v>
      </c>
      <c r="M169" s="288"/>
      <c r="N169" s="242">
        <v>2</v>
      </c>
      <c r="O169" s="242">
        <v>356</v>
      </c>
      <c r="P169" s="242">
        <v>596</v>
      </c>
      <c r="Q169" s="288"/>
      <c r="R169" s="242">
        <v>1</v>
      </c>
      <c r="S169" s="242">
        <v>0</v>
      </c>
      <c r="T169" s="242">
        <v>3</v>
      </c>
      <c r="U169" s="409" t="str">
        <f t="shared" si="1"/>
        <v>136х656</v>
      </c>
      <c r="V169" s="409" t="str">
        <f t="shared" si="2"/>
        <v>176х596</v>
      </c>
      <c r="Z169" s="242">
        <v>3</v>
      </c>
    </row>
    <row r="170" spans="1:26" ht="15.75" customHeight="1" x14ac:dyDescent="0.25">
      <c r="A170" s="294">
        <v>79</v>
      </c>
      <c r="B170" s="243" t="s">
        <v>505</v>
      </c>
      <c r="C170" s="242" t="s">
        <v>2859</v>
      </c>
      <c r="D170" s="539"/>
      <c r="E170" s="408">
        <v>4875.0590000000002</v>
      </c>
      <c r="F170" s="243"/>
      <c r="G170" s="243"/>
      <c r="H170" s="243"/>
      <c r="I170" s="243"/>
      <c r="J170" s="243"/>
      <c r="K170" s="242">
        <v>176</v>
      </c>
      <c r="L170" s="242">
        <v>796</v>
      </c>
      <c r="M170" s="288"/>
      <c r="N170" s="242">
        <v>2</v>
      </c>
      <c r="O170" s="242">
        <v>356</v>
      </c>
      <c r="P170" s="242">
        <v>596</v>
      </c>
      <c r="Q170" s="288"/>
      <c r="R170" s="242">
        <v>1</v>
      </c>
      <c r="S170" s="242">
        <v>0</v>
      </c>
      <c r="T170" s="242">
        <v>3</v>
      </c>
      <c r="U170" s="409" t="str">
        <f t="shared" si="1"/>
        <v>136х756</v>
      </c>
      <c r="V170" s="409" t="str">
        <f t="shared" si="2"/>
        <v>176х596</v>
      </c>
      <c r="Z170" s="242">
        <v>3</v>
      </c>
    </row>
    <row r="171" spans="1:26" ht="15.75" customHeight="1" x14ac:dyDescent="0.25">
      <c r="A171" s="294">
        <v>80</v>
      </c>
      <c r="B171" s="243" t="s">
        <v>506</v>
      </c>
      <c r="C171" s="242" t="s">
        <v>2860</v>
      </c>
      <c r="D171" s="540"/>
      <c r="E171" s="408">
        <v>5165.3770000000013</v>
      </c>
      <c r="F171" s="243"/>
      <c r="G171" s="243"/>
      <c r="H171" s="243"/>
      <c r="I171" s="243"/>
      <c r="J171" s="243"/>
      <c r="K171" s="242">
        <v>176</v>
      </c>
      <c r="L171" s="242">
        <v>896</v>
      </c>
      <c r="M171" s="288"/>
      <c r="N171" s="242">
        <v>2</v>
      </c>
      <c r="O171" s="242">
        <v>356</v>
      </c>
      <c r="P171" s="242">
        <v>596</v>
      </c>
      <c r="Q171" s="288"/>
      <c r="R171" s="242">
        <v>1</v>
      </c>
      <c r="S171" s="242">
        <v>0</v>
      </c>
      <c r="T171" s="242">
        <v>3</v>
      </c>
      <c r="U171" s="409" t="str">
        <f t="shared" si="1"/>
        <v>136х856</v>
      </c>
      <c r="V171" s="409" t="str">
        <f t="shared" si="2"/>
        <v>176х596</v>
      </c>
      <c r="Z171" s="242">
        <v>3</v>
      </c>
    </row>
    <row r="172" spans="1:26" ht="15.75" customHeight="1" x14ac:dyDescent="0.25">
      <c r="A172" s="294">
        <v>81</v>
      </c>
      <c r="B172" s="243" t="s">
        <v>507</v>
      </c>
      <c r="C172" s="242" t="s">
        <v>2857</v>
      </c>
      <c r="D172" s="538"/>
      <c r="E172" s="408">
        <v>4512.9769999999999</v>
      </c>
      <c r="F172" s="243"/>
      <c r="G172" s="243"/>
      <c r="H172" s="243"/>
      <c r="I172" s="243"/>
      <c r="J172" s="243"/>
      <c r="K172" s="242">
        <v>176</v>
      </c>
      <c r="L172" s="242">
        <v>596</v>
      </c>
      <c r="M172" s="288"/>
      <c r="N172" s="242">
        <v>4</v>
      </c>
      <c r="O172" s="242">
        <v>0</v>
      </c>
      <c r="P172" s="242">
        <v>0</v>
      </c>
      <c r="Q172" s="288"/>
      <c r="R172" s="242">
        <v>0</v>
      </c>
      <c r="S172" s="242">
        <v>0</v>
      </c>
      <c r="T172" s="242">
        <v>4</v>
      </c>
      <c r="U172" s="409" t="str">
        <f t="shared" si="1"/>
        <v>136х556</v>
      </c>
      <c r="V172" s="409">
        <f t="shared" si="2"/>
        <v>0</v>
      </c>
      <c r="Z172" s="242">
        <v>4</v>
      </c>
    </row>
    <row r="173" spans="1:26" ht="15.75" customHeight="1" x14ac:dyDescent="0.25">
      <c r="A173" s="294">
        <v>82</v>
      </c>
      <c r="B173" s="243" t="s">
        <v>508</v>
      </c>
      <c r="C173" s="242" t="s">
        <v>2858</v>
      </c>
      <c r="D173" s="539"/>
      <c r="E173" s="408">
        <v>4848.9630000000006</v>
      </c>
      <c r="F173" s="243"/>
      <c r="G173" s="243"/>
      <c r="H173" s="243"/>
      <c r="I173" s="243"/>
      <c r="J173" s="243"/>
      <c r="K173" s="242">
        <v>176</v>
      </c>
      <c r="L173" s="242">
        <v>696</v>
      </c>
      <c r="M173" s="288"/>
      <c r="N173" s="242">
        <v>4</v>
      </c>
      <c r="O173" s="242">
        <v>0</v>
      </c>
      <c r="P173" s="242">
        <v>0</v>
      </c>
      <c r="Q173" s="288"/>
      <c r="R173" s="242">
        <v>0</v>
      </c>
      <c r="S173" s="242">
        <v>0</v>
      </c>
      <c r="T173" s="242">
        <v>4</v>
      </c>
      <c r="U173" s="409" t="str">
        <f t="shared" si="1"/>
        <v>136х656</v>
      </c>
      <c r="V173" s="409">
        <f t="shared" si="2"/>
        <v>0</v>
      </c>
      <c r="Z173" s="242">
        <v>4</v>
      </c>
    </row>
    <row r="174" spans="1:26" ht="15.75" customHeight="1" x14ac:dyDescent="0.25">
      <c r="A174" s="294">
        <v>83</v>
      </c>
      <c r="B174" s="243" t="s">
        <v>509</v>
      </c>
      <c r="C174" s="242" t="s">
        <v>2859</v>
      </c>
      <c r="D174" s="539"/>
      <c r="E174" s="408">
        <v>5184.9490000000005</v>
      </c>
      <c r="F174" s="243"/>
      <c r="G174" s="243"/>
      <c r="H174" s="243"/>
      <c r="I174" s="243"/>
      <c r="J174" s="243"/>
      <c r="K174" s="242">
        <v>176</v>
      </c>
      <c r="L174" s="242">
        <v>796</v>
      </c>
      <c r="M174" s="288"/>
      <c r="N174" s="242">
        <v>4</v>
      </c>
      <c r="O174" s="242">
        <v>0</v>
      </c>
      <c r="P174" s="242">
        <v>0</v>
      </c>
      <c r="Q174" s="288"/>
      <c r="R174" s="242">
        <v>0</v>
      </c>
      <c r="S174" s="242">
        <v>0</v>
      </c>
      <c r="T174" s="242">
        <v>4</v>
      </c>
      <c r="U174" s="409" t="str">
        <f t="shared" si="1"/>
        <v>136х756</v>
      </c>
      <c r="V174" s="409">
        <f t="shared" si="2"/>
        <v>0</v>
      </c>
      <c r="Z174" s="242">
        <v>4</v>
      </c>
    </row>
    <row r="175" spans="1:26" ht="15.75" customHeight="1" x14ac:dyDescent="0.25">
      <c r="A175" s="294">
        <v>84</v>
      </c>
      <c r="B175" s="243" t="s">
        <v>510</v>
      </c>
      <c r="C175" s="242" t="s">
        <v>2860</v>
      </c>
      <c r="D175" s="540"/>
      <c r="E175" s="408">
        <v>5519.3040000000001</v>
      </c>
      <c r="F175" s="243"/>
      <c r="G175" s="243"/>
      <c r="H175" s="243"/>
      <c r="I175" s="243"/>
      <c r="J175" s="243"/>
      <c r="K175" s="242">
        <v>176</v>
      </c>
      <c r="L175" s="242">
        <v>896</v>
      </c>
      <c r="M175" s="288"/>
      <c r="N175" s="242">
        <v>4</v>
      </c>
      <c r="O175" s="242">
        <v>0</v>
      </c>
      <c r="P175" s="242">
        <v>0</v>
      </c>
      <c r="Q175" s="288"/>
      <c r="R175" s="242">
        <v>0</v>
      </c>
      <c r="S175" s="242">
        <v>0</v>
      </c>
      <c r="T175" s="242">
        <v>4</v>
      </c>
      <c r="U175" s="409" t="str">
        <f t="shared" si="1"/>
        <v>136х856</v>
      </c>
      <c r="V175" s="409">
        <f t="shared" si="2"/>
        <v>0</v>
      </c>
      <c r="Z175" s="242">
        <v>4</v>
      </c>
    </row>
    <row r="176" spans="1:26" ht="15.75" customHeight="1" x14ac:dyDescent="0.25">
      <c r="A176" s="294">
        <v>85</v>
      </c>
      <c r="B176" s="243" t="s">
        <v>511</v>
      </c>
      <c r="C176" s="242" t="s">
        <v>2857</v>
      </c>
      <c r="D176" s="538"/>
      <c r="E176" s="408">
        <v>2340.4850000000001</v>
      </c>
      <c r="F176" s="243"/>
      <c r="G176" s="243"/>
      <c r="H176" s="243"/>
      <c r="I176" s="243"/>
      <c r="J176" s="243"/>
      <c r="K176" s="242">
        <v>356</v>
      </c>
      <c r="L176" s="242">
        <v>596</v>
      </c>
      <c r="M176" s="288"/>
      <c r="N176" s="242">
        <v>2</v>
      </c>
      <c r="O176" s="242">
        <v>0</v>
      </c>
      <c r="P176" s="242">
        <v>0</v>
      </c>
      <c r="Q176" s="288"/>
      <c r="R176" s="242">
        <v>0</v>
      </c>
      <c r="S176" s="242">
        <v>0</v>
      </c>
      <c r="T176" s="242">
        <v>2</v>
      </c>
      <c r="U176" s="409" t="str">
        <f t="shared" si="1"/>
        <v>316х556</v>
      </c>
      <c r="V176" s="409">
        <f t="shared" si="2"/>
        <v>0</v>
      </c>
      <c r="Z176" s="242">
        <v>2</v>
      </c>
    </row>
    <row r="177" spans="1:26" ht="15.75" customHeight="1" x14ac:dyDescent="0.25">
      <c r="A177" s="294">
        <v>86</v>
      </c>
      <c r="B177" s="243" t="s">
        <v>512</v>
      </c>
      <c r="C177" s="242" t="s">
        <v>2857</v>
      </c>
      <c r="D177" s="539"/>
      <c r="E177" s="408">
        <v>2335.5920000000001</v>
      </c>
      <c r="F177" s="243"/>
      <c r="G177" s="243"/>
      <c r="H177" s="243"/>
      <c r="I177" s="243"/>
      <c r="J177" s="243"/>
      <c r="K177" s="242">
        <v>356</v>
      </c>
      <c r="L177" s="242">
        <v>596</v>
      </c>
      <c r="M177" s="288"/>
      <c r="N177" s="242">
        <v>2</v>
      </c>
      <c r="O177" s="242">
        <v>0</v>
      </c>
      <c r="P177" s="242">
        <v>0</v>
      </c>
      <c r="Q177" s="288"/>
      <c r="R177" s="242">
        <v>0</v>
      </c>
      <c r="S177" s="242">
        <v>0</v>
      </c>
      <c r="T177" s="242">
        <v>2</v>
      </c>
      <c r="U177" s="409" t="str">
        <f t="shared" si="1"/>
        <v>316х556</v>
      </c>
      <c r="V177" s="409">
        <f t="shared" si="2"/>
        <v>0</v>
      </c>
      <c r="Z177" s="242">
        <v>2</v>
      </c>
    </row>
    <row r="178" spans="1:26" ht="15.75" customHeight="1" x14ac:dyDescent="0.25">
      <c r="A178" s="294">
        <v>87</v>
      </c>
      <c r="B178" s="243" t="s">
        <v>513</v>
      </c>
      <c r="C178" s="242" t="s">
        <v>2858</v>
      </c>
      <c r="D178" s="539"/>
      <c r="E178" s="408">
        <v>2583.5040000000004</v>
      </c>
      <c r="F178" s="243"/>
      <c r="G178" s="243"/>
      <c r="H178" s="243"/>
      <c r="I178" s="243"/>
      <c r="J178" s="243"/>
      <c r="K178" s="242">
        <v>356</v>
      </c>
      <c r="L178" s="242">
        <v>696</v>
      </c>
      <c r="M178" s="288"/>
      <c r="N178" s="242">
        <v>2</v>
      </c>
      <c r="O178" s="242">
        <v>0</v>
      </c>
      <c r="P178" s="242">
        <v>0</v>
      </c>
      <c r="Q178" s="288"/>
      <c r="R178" s="242">
        <v>0</v>
      </c>
      <c r="S178" s="242">
        <v>0</v>
      </c>
      <c r="T178" s="242">
        <v>2</v>
      </c>
      <c r="U178" s="409" t="str">
        <f t="shared" si="1"/>
        <v>316х656</v>
      </c>
      <c r="V178" s="409">
        <f t="shared" si="2"/>
        <v>0</v>
      </c>
      <c r="Z178" s="242">
        <v>2</v>
      </c>
    </row>
    <row r="179" spans="1:26" ht="15.75" customHeight="1" x14ac:dyDescent="0.25">
      <c r="A179" s="294">
        <v>88</v>
      </c>
      <c r="B179" s="243" t="s">
        <v>514</v>
      </c>
      <c r="C179" s="242" t="s">
        <v>2858</v>
      </c>
      <c r="D179" s="539"/>
      <c r="E179" s="408">
        <v>2575.3490000000002</v>
      </c>
      <c r="F179" s="243"/>
      <c r="G179" s="243"/>
      <c r="H179" s="243"/>
      <c r="I179" s="243"/>
      <c r="J179" s="243"/>
      <c r="K179" s="242">
        <v>356</v>
      </c>
      <c r="L179" s="242">
        <v>696</v>
      </c>
      <c r="M179" s="288"/>
      <c r="N179" s="242">
        <v>2</v>
      </c>
      <c r="O179" s="242">
        <v>0</v>
      </c>
      <c r="P179" s="242">
        <v>0</v>
      </c>
      <c r="Q179" s="288"/>
      <c r="R179" s="242">
        <v>0</v>
      </c>
      <c r="S179" s="242">
        <v>0</v>
      </c>
      <c r="T179" s="242">
        <v>2</v>
      </c>
      <c r="U179" s="409" t="str">
        <f t="shared" si="1"/>
        <v>316х656</v>
      </c>
      <c r="V179" s="409">
        <f t="shared" si="2"/>
        <v>0</v>
      </c>
      <c r="Z179" s="242">
        <v>2</v>
      </c>
    </row>
    <row r="180" spans="1:26" ht="15.75" customHeight="1" x14ac:dyDescent="0.25">
      <c r="A180" s="294">
        <v>89</v>
      </c>
      <c r="B180" s="243" t="s">
        <v>515</v>
      </c>
      <c r="C180" s="242" t="s">
        <v>2859</v>
      </c>
      <c r="D180" s="539"/>
      <c r="E180" s="408">
        <v>2824.8920000000003</v>
      </c>
      <c r="F180" s="243"/>
      <c r="G180" s="243"/>
      <c r="H180" s="243"/>
      <c r="I180" s="243"/>
      <c r="J180" s="243"/>
      <c r="K180" s="242">
        <v>356</v>
      </c>
      <c r="L180" s="242">
        <v>796</v>
      </c>
      <c r="M180" s="288"/>
      <c r="N180" s="242">
        <v>2</v>
      </c>
      <c r="O180" s="242">
        <v>0</v>
      </c>
      <c r="P180" s="242">
        <v>0</v>
      </c>
      <c r="Q180" s="288"/>
      <c r="R180" s="242">
        <v>0</v>
      </c>
      <c r="S180" s="242">
        <v>0</v>
      </c>
      <c r="T180" s="242">
        <v>2</v>
      </c>
      <c r="U180" s="409" t="str">
        <f t="shared" si="1"/>
        <v>316х756</v>
      </c>
      <c r="V180" s="409">
        <f t="shared" si="2"/>
        <v>0</v>
      </c>
      <c r="Z180" s="242">
        <v>2</v>
      </c>
    </row>
    <row r="181" spans="1:26" ht="15.75" customHeight="1" x14ac:dyDescent="0.25">
      <c r="A181" s="294">
        <v>90</v>
      </c>
      <c r="B181" s="243" t="s">
        <v>516</v>
      </c>
      <c r="C181" s="242" t="s">
        <v>2859</v>
      </c>
      <c r="D181" s="539"/>
      <c r="E181" s="408">
        <v>2850.9879999999998</v>
      </c>
      <c r="F181" s="243"/>
      <c r="G181" s="243"/>
      <c r="H181" s="243"/>
      <c r="I181" s="243"/>
      <c r="J181" s="243"/>
      <c r="K181" s="242">
        <v>356</v>
      </c>
      <c r="L181" s="242">
        <v>796</v>
      </c>
      <c r="M181" s="288"/>
      <c r="N181" s="242">
        <v>2</v>
      </c>
      <c r="O181" s="242">
        <v>0</v>
      </c>
      <c r="P181" s="242">
        <v>0</v>
      </c>
      <c r="Q181" s="288"/>
      <c r="R181" s="242">
        <v>0</v>
      </c>
      <c r="S181" s="242">
        <v>0</v>
      </c>
      <c r="T181" s="242">
        <v>2</v>
      </c>
      <c r="U181" s="409" t="str">
        <f t="shared" si="1"/>
        <v>316х756</v>
      </c>
      <c r="V181" s="409">
        <f t="shared" si="2"/>
        <v>0</v>
      </c>
      <c r="Z181" s="242">
        <v>2</v>
      </c>
    </row>
    <row r="182" spans="1:26" ht="15.75" customHeight="1" x14ac:dyDescent="0.25">
      <c r="A182" s="294">
        <v>91</v>
      </c>
      <c r="B182" s="243" t="s">
        <v>517</v>
      </c>
      <c r="C182" s="242" t="s">
        <v>2860</v>
      </c>
      <c r="D182" s="539"/>
      <c r="E182" s="408">
        <v>3126.6270000000004</v>
      </c>
      <c r="F182" s="243"/>
      <c r="G182" s="243"/>
      <c r="H182" s="243"/>
      <c r="I182" s="243"/>
      <c r="J182" s="243"/>
      <c r="K182" s="242">
        <v>356</v>
      </c>
      <c r="L182" s="242">
        <v>896</v>
      </c>
      <c r="M182" s="288"/>
      <c r="N182" s="242">
        <v>2</v>
      </c>
      <c r="O182" s="242">
        <v>0</v>
      </c>
      <c r="P182" s="242">
        <v>0</v>
      </c>
      <c r="Q182" s="288"/>
      <c r="R182" s="242">
        <v>0</v>
      </c>
      <c r="S182" s="242">
        <v>0</v>
      </c>
      <c r="T182" s="242">
        <v>2</v>
      </c>
      <c r="U182" s="409" t="str">
        <f t="shared" si="1"/>
        <v>316х856</v>
      </c>
      <c r="V182" s="409">
        <f t="shared" si="2"/>
        <v>0</v>
      </c>
      <c r="Z182" s="242">
        <v>2</v>
      </c>
    </row>
    <row r="183" spans="1:26" ht="15.75" customHeight="1" x14ac:dyDescent="0.25">
      <c r="A183" s="294">
        <v>92</v>
      </c>
      <c r="B183" s="243" t="s">
        <v>518</v>
      </c>
      <c r="C183" s="242" t="s">
        <v>2860</v>
      </c>
      <c r="D183" s="540"/>
      <c r="E183" s="408">
        <v>3089.114</v>
      </c>
      <c r="F183" s="243"/>
      <c r="G183" s="243"/>
      <c r="H183" s="243"/>
      <c r="I183" s="243"/>
      <c r="J183" s="243"/>
      <c r="K183" s="242">
        <v>356</v>
      </c>
      <c r="L183" s="242">
        <v>896</v>
      </c>
      <c r="M183" s="288"/>
      <c r="N183" s="242">
        <v>2</v>
      </c>
      <c r="O183" s="242">
        <v>0</v>
      </c>
      <c r="P183" s="242">
        <v>0</v>
      </c>
      <c r="Q183" s="288"/>
      <c r="R183" s="242">
        <v>0</v>
      </c>
      <c r="S183" s="242">
        <v>0</v>
      </c>
      <c r="T183" s="242">
        <v>2</v>
      </c>
      <c r="U183" s="409" t="str">
        <f t="shared" si="1"/>
        <v>316х856</v>
      </c>
      <c r="V183" s="409">
        <f t="shared" si="2"/>
        <v>0</v>
      </c>
      <c r="Z183" s="242">
        <v>2</v>
      </c>
    </row>
    <row r="184" spans="1:26" ht="15.75" customHeight="1" x14ac:dyDescent="0.25">
      <c r="A184" s="294">
        <v>93</v>
      </c>
      <c r="B184" s="243" t="s">
        <v>519</v>
      </c>
      <c r="C184" s="242" t="s">
        <v>2857</v>
      </c>
      <c r="D184" s="538"/>
      <c r="E184" s="408">
        <v>2606.3380000000002</v>
      </c>
      <c r="F184" s="243"/>
      <c r="G184" s="243"/>
      <c r="H184" s="243"/>
      <c r="I184" s="243"/>
      <c r="J184" s="243"/>
      <c r="K184" s="242">
        <v>176</v>
      </c>
      <c r="L184" s="242">
        <v>596</v>
      </c>
      <c r="M184" s="288"/>
      <c r="N184" s="242">
        <v>2</v>
      </c>
      <c r="O184" s="242">
        <v>356</v>
      </c>
      <c r="P184" s="242">
        <v>596</v>
      </c>
      <c r="Q184" s="288"/>
      <c r="R184" s="242">
        <v>1</v>
      </c>
      <c r="S184" s="242">
        <v>0</v>
      </c>
      <c r="T184" s="242">
        <v>3</v>
      </c>
      <c r="U184" s="409" t="str">
        <f t="shared" si="1"/>
        <v>136х556</v>
      </c>
      <c r="V184" s="409" t="str">
        <f t="shared" si="2"/>
        <v>176х596</v>
      </c>
      <c r="Z184" s="242">
        <v>3</v>
      </c>
    </row>
    <row r="185" spans="1:26" ht="15.75" customHeight="1" x14ac:dyDescent="0.25">
      <c r="A185" s="294">
        <v>94</v>
      </c>
      <c r="B185" s="243" t="s">
        <v>520</v>
      </c>
      <c r="C185" s="242" t="s">
        <v>2857</v>
      </c>
      <c r="D185" s="539"/>
      <c r="E185" s="408">
        <v>2586.7660000000001</v>
      </c>
      <c r="F185" s="243"/>
      <c r="G185" s="243"/>
      <c r="H185" s="243"/>
      <c r="I185" s="243"/>
      <c r="J185" s="243"/>
      <c r="K185" s="242">
        <v>176</v>
      </c>
      <c r="L185" s="242">
        <v>596</v>
      </c>
      <c r="M185" s="288"/>
      <c r="N185" s="242">
        <v>2</v>
      </c>
      <c r="O185" s="242">
        <v>356</v>
      </c>
      <c r="P185" s="242">
        <v>596</v>
      </c>
      <c r="Q185" s="288"/>
      <c r="R185" s="242">
        <v>1</v>
      </c>
      <c r="S185" s="242">
        <v>0</v>
      </c>
      <c r="T185" s="242">
        <v>3</v>
      </c>
      <c r="U185" s="409" t="str">
        <f t="shared" si="1"/>
        <v>136х556</v>
      </c>
      <c r="V185" s="409" t="str">
        <f t="shared" si="2"/>
        <v>176х596</v>
      </c>
      <c r="Z185" s="242">
        <v>3</v>
      </c>
    </row>
    <row r="186" spans="1:26" ht="15.75" customHeight="1" x14ac:dyDescent="0.25">
      <c r="A186" s="294">
        <v>95</v>
      </c>
      <c r="B186" s="243" t="s">
        <v>521</v>
      </c>
      <c r="C186" s="242" t="s">
        <v>2858</v>
      </c>
      <c r="D186" s="539"/>
      <c r="E186" s="408">
        <v>2896.6560000000004</v>
      </c>
      <c r="F186" s="243"/>
      <c r="G186" s="243"/>
      <c r="H186" s="243"/>
      <c r="I186" s="243"/>
      <c r="J186" s="243"/>
      <c r="K186" s="242">
        <v>176</v>
      </c>
      <c r="L186" s="242">
        <v>696</v>
      </c>
      <c r="M186" s="288"/>
      <c r="N186" s="242">
        <v>2</v>
      </c>
      <c r="O186" s="242">
        <v>356</v>
      </c>
      <c r="P186" s="242">
        <v>596</v>
      </c>
      <c r="Q186" s="288"/>
      <c r="R186" s="242">
        <v>1</v>
      </c>
      <c r="S186" s="242">
        <v>0</v>
      </c>
      <c r="T186" s="242">
        <v>3</v>
      </c>
      <c r="U186" s="409" t="str">
        <f t="shared" si="1"/>
        <v>136х656</v>
      </c>
      <c r="V186" s="409" t="str">
        <f t="shared" si="2"/>
        <v>176х596</v>
      </c>
      <c r="Z186" s="242">
        <v>3</v>
      </c>
    </row>
    <row r="187" spans="1:26" ht="15.75" customHeight="1" x14ac:dyDescent="0.25">
      <c r="A187" s="294">
        <v>96</v>
      </c>
      <c r="B187" s="243" t="s">
        <v>522</v>
      </c>
      <c r="C187" s="242" t="s">
        <v>2858</v>
      </c>
      <c r="D187" s="539"/>
      <c r="E187" s="408">
        <v>2872.1910000000003</v>
      </c>
      <c r="F187" s="243"/>
      <c r="G187" s="243"/>
      <c r="H187" s="243"/>
      <c r="I187" s="243"/>
      <c r="J187" s="243"/>
      <c r="K187" s="242">
        <v>176</v>
      </c>
      <c r="L187" s="242">
        <v>696</v>
      </c>
      <c r="M187" s="288"/>
      <c r="N187" s="242">
        <v>2</v>
      </c>
      <c r="O187" s="242">
        <v>356</v>
      </c>
      <c r="P187" s="242">
        <v>596</v>
      </c>
      <c r="Q187" s="288"/>
      <c r="R187" s="242">
        <v>1</v>
      </c>
      <c r="S187" s="242">
        <v>0</v>
      </c>
      <c r="T187" s="242">
        <v>3</v>
      </c>
      <c r="U187" s="409" t="str">
        <f t="shared" si="1"/>
        <v>136х656</v>
      </c>
      <c r="V187" s="409" t="str">
        <f t="shared" si="2"/>
        <v>176х596</v>
      </c>
      <c r="Z187" s="242">
        <v>3</v>
      </c>
    </row>
    <row r="188" spans="1:26" ht="15.75" customHeight="1" x14ac:dyDescent="0.25">
      <c r="A188" s="294">
        <v>97</v>
      </c>
      <c r="B188" s="243" t="s">
        <v>523</v>
      </c>
      <c r="C188" s="242" t="s">
        <v>2859</v>
      </c>
      <c r="D188" s="539"/>
      <c r="E188" s="408">
        <v>3247.3210000000004</v>
      </c>
      <c r="F188" s="243"/>
      <c r="G188" s="243"/>
      <c r="H188" s="243"/>
      <c r="I188" s="243"/>
      <c r="J188" s="243"/>
      <c r="K188" s="242">
        <v>176</v>
      </c>
      <c r="L188" s="242">
        <v>796</v>
      </c>
      <c r="M188" s="288"/>
      <c r="N188" s="242">
        <v>2</v>
      </c>
      <c r="O188" s="242">
        <v>356</v>
      </c>
      <c r="P188" s="242">
        <v>596</v>
      </c>
      <c r="Q188" s="288"/>
      <c r="R188" s="242">
        <v>1</v>
      </c>
      <c r="S188" s="242">
        <v>0</v>
      </c>
      <c r="T188" s="242">
        <v>3</v>
      </c>
      <c r="U188" s="409" t="str">
        <f t="shared" si="1"/>
        <v>136х756</v>
      </c>
      <c r="V188" s="409" t="str">
        <f t="shared" si="2"/>
        <v>176х596</v>
      </c>
      <c r="Z188" s="242">
        <v>3</v>
      </c>
    </row>
    <row r="189" spans="1:26" ht="15.75" customHeight="1" x14ac:dyDescent="0.25">
      <c r="A189" s="294">
        <v>98</v>
      </c>
      <c r="B189" s="243" t="s">
        <v>524</v>
      </c>
      <c r="C189" s="242" t="s">
        <v>2859</v>
      </c>
      <c r="D189" s="539"/>
      <c r="E189" s="408">
        <v>3209.8080000000004</v>
      </c>
      <c r="F189" s="243"/>
      <c r="G189" s="243"/>
      <c r="H189" s="243"/>
      <c r="I189" s="243"/>
      <c r="J189" s="243"/>
      <c r="K189" s="242">
        <v>176</v>
      </c>
      <c r="L189" s="242">
        <v>796</v>
      </c>
      <c r="M189" s="288"/>
      <c r="N189" s="242">
        <v>2</v>
      </c>
      <c r="O189" s="242">
        <v>356</v>
      </c>
      <c r="P189" s="242">
        <v>596</v>
      </c>
      <c r="Q189" s="288"/>
      <c r="R189" s="242">
        <v>1</v>
      </c>
      <c r="S189" s="242">
        <v>0</v>
      </c>
      <c r="T189" s="242">
        <v>3</v>
      </c>
      <c r="U189" s="409" t="str">
        <f t="shared" si="1"/>
        <v>136х756</v>
      </c>
      <c r="V189" s="409" t="str">
        <f t="shared" si="2"/>
        <v>176х596</v>
      </c>
      <c r="Z189" s="242">
        <v>3</v>
      </c>
    </row>
    <row r="190" spans="1:26" ht="15.75" customHeight="1" x14ac:dyDescent="0.25">
      <c r="A190" s="294">
        <v>99</v>
      </c>
      <c r="B190" s="243" t="s">
        <v>525</v>
      </c>
      <c r="C190" s="242" t="s">
        <v>2860</v>
      </c>
      <c r="D190" s="539"/>
      <c r="E190" s="408">
        <v>3537.6390000000006</v>
      </c>
      <c r="F190" s="243"/>
      <c r="G190" s="243"/>
      <c r="H190" s="243"/>
      <c r="I190" s="243"/>
      <c r="J190" s="243"/>
      <c r="K190" s="242">
        <v>176</v>
      </c>
      <c r="L190" s="242">
        <v>896</v>
      </c>
      <c r="M190" s="288"/>
      <c r="N190" s="242">
        <v>2</v>
      </c>
      <c r="O190" s="242">
        <v>356</v>
      </c>
      <c r="P190" s="242">
        <v>596</v>
      </c>
      <c r="Q190" s="288"/>
      <c r="R190" s="242">
        <v>1</v>
      </c>
      <c r="S190" s="242">
        <v>0</v>
      </c>
      <c r="T190" s="242">
        <v>3</v>
      </c>
      <c r="U190" s="409" t="str">
        <f t="shared" si="1"/>
        <v>136х856</v>
      </c>
      <c r="V190" s="409" t="str">
        <f t="shared" si="2"/>
        <v>176х596</v>
      </c>
      <c r="Z190" s="242">
        <v>3</v>
      </c>
    </row>
    <row r="191" spans="1:26" ht="15.75" customHeight="1" x14ac:dyDescent="0.25">
      <c r="A191" s="294">
        <v>100</v>
      </c>
      <c r="B191" s="243" t="s">
        <v>526</v>
      </c>
      <c r="C191" s="242" t="s">
        <v>2860</v>
      </c>
      <c r="D191" s="540"/>
      <c r="E191" s="408">
        <v>3496.8640000000009</v>
      </c>
      <c r="F191" s="243"/>
      <c r="G191" s="243"/>
      <c r="H191" s="243"/>
      <c r="I191" s="243"/>
      <c r="J191" s="243"/>
      <c r="K191" s="242">
        <v>176</v>
      </c>
      <c r="L191" s="242">
        <v>896</v>
      </c>
      <c r="M191" s="288"/>
      <c r="N191" s="242">
        <v>2</v>
      </c>
      <c r="O191" s="242">
        <v>356</v>
      </c>
      <c r="P191" s="242">
        <v>596</v>
      </c>
      <c r="Q191" s="288"/>
      <c r="R191" s="242">
        <v>1</v>
      </c>
      <c r="S191" s="242">
        <v>0</v>
      </c>
      <c r="T191" s="242">
        <v>3</v>
      </c>
      <c r="U191" s="409" t="str">
        <f t="shared" si="1"/>
        <v>136х856</v>
      </c>
      <c r="V191" s="409" t="str">
        <f t="shared" si="2"/>
        <v>176х596</v>
      </c>
      <c r="Z191" s="242">
        <v>3</v>
      </c>
    </row>
    <row r="192" spans="1:26" ht="15.75" customHeight="1" x14ac:dyDescent="0.25">
      <c r="A192" s="294">
        <v>101</v>
      </c>
      <c r="B192" s="243" t="s">
        <v>527</v>
      </c>
      <c r="C192" s="242" t="s">
        <v>2857</v>
      </c>
      <c r="D192" s="538"/>
      <c r="E192" s="408">
        <v>2870.56</v>
      </c>
      <c r="F192" s="243"/>
      <c r="G192" s="243"/>
      <c r="H192" s="243"/>
      <c r="I192" s="243"/>
      <c r="J192" s="243"/>
      <c r="K192" s="242">
        <v>176</v>
      </c>
      <c r="L192" s="242">
        <v>596</v>
      </c>
      <c r="M192" s="288"/>
      <c r="N192" s="242">
        <v>4</v>
      </c>
      <c r="O192" s="242">
        <v>0</v>
      </c>
      <c r="P192" s="242">
        <v>0</v>
      </c>
      <c r="Q192" s="288"/>
      <c r="R192" s="242">
        <v>0</v>
      </c>
      <c r="S192" s="242">
        <v>0</v>
      </c>
      <c r="T192" s="242">
        <v>4</v>
      </c>
      <c r="U192" s="409" t="str">
        <f t="shared" si="1"/>
        <v>136х556</v>
      </c>
      <c r="V192" s="409">
        <f t="shared" si="2"/>
        <v>0</v>
      </c>
      <c r="Z192" s="242">
        <v>4</v>
      </c>
    </row>
    <row r="193" spans="1:26" ht="15.75" customHeight="1" x14ac:dyDescent="0.25">
      <c r="A193" s="294">
        <v>102</v>
      </c>
      <c r="B193" s="243" t="s">
        <v>528</v>
      </c>
      <c r="C193" s="242" t="s">
        <v>2857</v>
      </c>
      <c r="D193" s="539"/>
      <c r="E193" s="408">
        <v>2864.0360000000005</v>
      </c>
      <c r="F193" s="243"/>
      <c r="G193" s="243"/>
      <c r="H193" s="243"/>
      <c r="I193" s="243"/>
      <c r="J193" s="243"/>
      <c r="K193" s="242">
        <v>176</v>
      </c>
      <c r="L193" s="242">
        <v>596</v>
      </c>
      <c r="M193" s="288"/>
      <c r="N193" s="242">
        <v>4</v>
      </c>
      <c r="O193" s="242">
        <v>0</v>
      </c>
      <c r="P193" s="242">
        <v>0</v>
      </c>
      <c r="Q193" s="288"/>
      <c r="R193" s="242">
        <v>0</v>
      </c>
      <c r="S193" s="242">
        <v>0</v>
      </c>
      <c r="T193" s="242">
        <v>4</v>
      </c>
      <c r="U193" s="409" t="str">
        <f t="shared" si="1"/>
        <v>136х556</v>
      </c>
      <c r="V193" s="409">
        <f t="shared" si="2"/>
        <v>0</v>
      </c>
      <c r="Z193" s="242">
        <v>4</v>
      </c>
    </row>
    <row r="194" spans="1:26" ht="15.75" customHeight="1" x14ac:dyDescent="0.25">
      <c r="A194" s="294">
        <v>103</v>
      </c>
      <c r="B194" s="243" t="s">
        <v>529</v>
      </c>
      <c r="C194" s="242" t="s">
        <v>2858</v>
      </c>
      <c r="D194" s="539"/>
      <c r="E194" s="408">
        <v>3211.4390000000003</v>
      </c>
      <c r="F194" s="243"/>
      <c r="G194" s="243"/>
      <c r="H194" s="243"/>
      <c r="I194" s="243"/>
      <c r="J194" s="243"/>
      <c r="K194" s="242">
        <v>176</v>
      </c>
      <c r="L194" s="242">
        <v>696</v>
      </c>
      <c r="M194" s="288"/>
      <c r="N194" s="242">
        <v>4</v>
      </c>
      <c r="O194" s="242">
        <v>0</v>
      </c>
      <c r="P194" s="242">
        <v>0</v>
      </c>
      <c r="Q194" s="288"/>
      <c r="R194" s="242">
        <v>0</v>
      </c>
      <c r="S194" s="242">
        <v>0</v>
      </c>
      <c r="T194" s="242">
        <v>4</v>
      </c>
      <c r="U194" s="409" t="str">
        <f t="shared" si="1"/>
        <v>136х656</v>
      </c>
      <c r="V194" s="409">
        <f t="shared" si="2"/>
        <v>0</v>
      </c>
      <c r="Z194" s="242">
        <v>4</v>
      </c>
    </row>
    <row r="195" spans="1:26" ht="15.75" customHeight="1" x14ac:dyDescent="0.25">
      <c r="A195" s="294">
        <v>104</v>
      </c>
      <c r="B195" s="243" t="s">
        <v>530</v>
      </c>
      <c r="C195" s="242" t="s">
        <v>2858</v>
      </c>
      <c r="D195" s="539"/>
      <c r="E195" s="408">
        <v>3198.3910000000001</v>
      </c>
      <c r="F195" s="243"/>
      <c r="G195" s="243"/>
      <c r="H195" s="243"/>
      <c r="I195" s="243"/>
      <c r="J195" s="243"/>
      <c r="K195" s="242">
        <v>176</v>
      </c>
      <c r="L195" s="242">
        <v>696</v>
      </c>
      <c r="M195" s="288"/>
      <c r="N195" s="242">
        <v>4</v>
      </c>
      <c r="O195" s="242">
        <v>0</v>
      </c>
      <c r="P195" s="242">
        <v>0</v>
      </c>
      <c r="Q195" s="288"/>
      <c r="R195" s="242">
        <v>0</v>
      </c>
      <c r="S195" s="242">
        <v>0</v>
      </c>
      <c r="T195" s="242">
        <v>4</v>
      </c>
      <c r="U195" s="409" t="str">
        <f t="shared" si="1"/>
        <v>136х656</v>
      </c>
      <c r="V195" s="409">
        <f t="shared" si="2"/>
        <v>0</v>
      </c>
      <c r="Z195" s="242">
        <v>4</v>
      </c>
    </row>
    <row r="196" spans="1:26" ht="15.75" customHeight="1" x14ac:dyDescent="0.25">
      <c r="A196" s="294">
        <v>105</v>
      </c>
      <c r="B196" s="243" t="s">
        <v>531</v>
      </c>
      <c r="C196" s="242" t="s">
        <v>2859</v>
      </c>
      <c r="D196" s="539"/>
      <c r="E196" s="408">
        <v>3550.6869999999999</v>
      </c>
      <c r="F196" s="243"/>
      <c r="G196" s="243"/>
      <c r="H196" s="243"/>
      <c r="I196" s="243"/>
      <c r="J196" s="243"/>
      <c r="K196" s="242">
        <v>176</v>
      </c>
      <c r="L196" s="242">
        <v>796</v>
      </c>
      <c r="M196" s="288"/>
      <c r="N196" s="242">
        <v>4</v>
      </c>
      <c r="O196" s="242">
        <v>0</v>
      </c>
      <c r="P196" s="242">
        <v>0</v>
      </c>
      <c r="Q196" s="288"/>
      <c r="R196" s="242">
        <v>0</v>
      </c>
      <c r="S196" s="242">
        <v>0</v>
      </c>
      <c r="T196" s="242">
        <v>4</v>
      </c>
      <c r="U196" s="409" t="str">
        <f t="shared" si="1"/>
        <v>136х756</v>
      </c>
      <c r="V196" s="409">
        <f t="shared" si="2"/>
        <v>0</v>
      </c>
      <c r="Z196" s="242">
        <v>4</v>
      </c>
    </row>
    <row r="197" spans="1:26" ht="15.75" customHeight="1" x14ac:dyDescent="0.25">
      <c r="A197" s="294">
        <v>106</v>
      </c>
      <c r="B197" s="243" t="s">
        <v>532</v>
      </c>
      <c r="C197" s="242" t="s">
        <v>2859</v>
      </c>
      <c r="D197" s="539"/>
      <c r="E197" s="408">
        <v>3570.2590000000005</v>
      </c>
      <c r="F197" s="243"/>
      <c r="G197" s="243"/>
      <c r="H197" s="243"/>
      <c r="I197" s="243"/>
      <c r="J197" s="243"/>
      <c r="K197" s="242">
        <v>176</v>
      </c>
      <c r="L197" s="242">
        <v>796</v>
      </c>
      <c r="M197" s="288"/>
      <c r="N197" s="242">
        <v>4</v>
      </c>
      <c r="O197" s="242">
        <v>0</v>
      </c>
      <c r="P197" s="242">
        <v>0</v>
      </c>
      <c r="Q197" s="288"/>
      <c r="R197" s="242">
        <v>0</v>
      </c>
      <c r="S197" s="242">
        <v>0</v>
      </c>
      <c r="T197" s="242">
        <v>4</v>
      </c>
      <c r="U197" s="409" t="str">
        <f t="shared" si="1"/>
        <v>136х756</v>
      </c>
      <c r="V197" s="409">
        <f t="shared" si="2"/>
        <v>0</v>
      </c>
      <c r="Z197" s="242">
        <v>4</v>
      </c>
    </row>
    <row r="198" spans="1:26" ht="15.75" customHeight="1" x14ac:dyDescent="0.25">
      <c r="A198" s="294">
        <v>107</v>
      </c>
      <c r="B198" s="243" t="s">
        <v>533</v>
      </c>
      <c r="C198" s="242" t="s">
        <v>2860</v>
      </c>
      <c r="D198" s="539"/>
      <c r="E198" s="408">
        <v>3904.6140000000009</v>
      </c>
      <c r="F198" s="243"/>
      <c r="G198" s="243"/>
      <c r="H198" s="243"/>
      <c r="I198" s="243"/>
      <c r="J198" s="243"/>
      <c r="K198" s="242">
        <v>176</v>
      </c>
      <c r="L198" s="242">
        <v>896</v>
      </c>
      <c r="M198" s="288"/>
      <c r="N198" s="242">
        <v>4</v>
      </c>
      <c r="O198" s="242">
        <v>0</v>
      </c>
      <c r="P198" s="242">
        <v>0</v>
      </c>
      <c r="Q198" s="288"/>
      <c r="R198" s="242">
        <v>0</v>
      </c>
      <c r="S198" s="242">
        <v>0</v>
      </c>
      <c r="T198" s="242">
        <v>4</v>
      </c>
      <c r="U198" s="409" t="str">
        <f t="shared" si="1"/>
        <v>136х856</v>
      </c>
      <c r="V198" s="409">
        <f t="shared" si="2"/>
        <v>0</v>
      </c>
      <c r="Z198" s="242">
        <v>4</v>
      </c>
    </row>
    <row r="199" spans="1:26" ht="15.75" customHeight="1" x14ac:dyDescent="0.25">
      <c r="A199" s="294">
        <v>108</v>
      </c>
      <c r="B199" s="243" t="s">
        <v>534</v>
      </c>
      <c r="C199" s="242" t="s">
        <v>2860</v>
      </c>
      <c r="D199" s="540"/>
      <c r="E199" s="408">
        <v>3904.6140000000009</v>
      </c>
      <c r="F199" s="243"/>
      <c r="G199" s="243"/>
      <c r="H199" s="243"/>
      <c r="I199" s="243"/>
      <c r="J199" s="243"/>
      <c r="K199" s="242">
        <v>176</v>
      </c>
      <c r="L199" s="242">
        <v>896</v>
      </c>
      <c r="M199" s="288"/>
      <c r="N199" s="242">
        <v>4</v>
      </c>
      <c r="O199" s="242">
        <v>0</v>
      </c>
      <c r="P199" s="242">
        <v>0</v>
      </c>
      <c r="Q199" s="288"/>
      <c r="R199" s="242">
        <v>0</v>
      </c>
      <c r="S199" s="242">
        <v>0</v>
      </c>
      <c r="T199" s="242">
        <v>4</v>
      </c>
      <c r="U199" s="409" t="str">
        <f t="shared" si="1"/>
        <v>136х856</v>
      </c>
      <c r="V199" s="409">
        <f t="shared" si="2"/>
        <v>0</v>
      </c>
      <c r="Z199" s="242">
        <v>4</v>
      </c>
    </row>
    <row r="200" spans="1:26" ht="15.75" customHeight="1" x14ac:dyDescent="0.25">
      <c r="A200" s="294">
        <v>109</v>
      </c>
      <c r="B200" s="243" t="s">
        <v>535</v>
      </c>
      <c r="C200" s="242" t="s">
        <v>2856</v>
      </c>
      <c r="D200" s="538"/>
      <c r="E200" s="408">
        <v>1360.2540000000001</v>
      </c>
      <c r="F200" s="243"/>
      <c r="G200" s="243"/>
      <c r="H200" s="243"/>
      <c r="I200" s="243"/>
      <c r="J200" s="243"/>
      <c r="K200" s="242">
        <v>716</v>
      </c>
      <c r="L200" s="242">
        <v>496</v>
      </c>
      <c r="M200" s="288"/>
      <c r="N200" s="242">
        <v>1</v>
      </c>
      <c r="O200" s="242">
        <v>0</v>
      </c>
      <c r="P200" s="242">
        <v>0</v>
      </c>
      <c r="Q200" s="288"/>
      <c r="R200" s="242">
        <v>0</v>
      </c>
      <c r="S200" s="242">
        <v>2</v>
      </c>
      <c r="T200" s="242">
        <v>1</v>
      </c>
      <c r="U200" s="409" t="str">
        <f t="shared" si="1"/>
        <v>676х456</v>
      </c>
      <c r="V200" s="409">
        <f t="shared" si="2"/>
        <v>0</v>
      </c>
      <c r="Z200" s="242">
        <v>0</v>
      </c>
    </row>
    <row r="201" spans="1:26" ht="15.75" customHeight="1" x14ac:dyDescent="0.25">
      <c r="A201" s="294">
        <v>110</v>
      </c>
      <c r="B201" s="243" t="s">
        <v>536</v>
      </c>
      <c r="C201" s="242" t="s">
        <v>2856</v>
      </c>
      <c r="D201" s="539"/>
      <c r="E201" s="408">
        <v>1360.2540000000001</v>
      </c>
      <c r="F201" s="243"/>
      <c r="G201" s="243"/>
      <c r="H201" s="243"/>
      <c r="I201" s="243"/>
      <c r="J201" s="243"/>
      <c r="K201" s="242">
        <v>716</v>
      </c>
      <c r="L201" s="242">
        <v>246</v>
      </c>
      <c r="M201" s="288"/>
      <c r="N201" s="242">
        <v>2</v>
      </c>
      <c r="O201" s="242">
        <v>0</v>
      </c>
      <c r="P201" s="242">
        <v>0</v>
      </c>
      <c r="Q201" s="288"/>
      <c r="R201" s="242">
        <v>0</v>
      </c>
      <c r="S201" s="242">
        <v>4</v>
      </c>
      <c r="T201" s="242">
        <v>2</v>
      </c>
      <c r="U201" s="409" t="str">
        <f t="shared" si="1"/>
        <v>676х206</v>
      </c>
      <c r="V201" s="409">
        <f t="shared" si="2"/>
        <v>0</v>
      </c>
      <c r="Z201" s="242">
        <v>0</v>
      </c>
    </row>
    <row r="202" spans="1:26" ht="15.75" customHeight="1" x14ac:dyDescent="0.25">
      <c r="A202" s="294">
        <v>111</v>
      </c>
      <c r="B202" s="243" t="s">
        <v>537</v>
      </c>
      <c r="C202" s="242" t="s">
        <v>2857</v>
      </c>
      <c r="D202" s="539"/>
      <c r="E202" s="408">
        <v>1433.6490000000001</v>
      </c>
      <c r="F202" s="243"/>
      <c r="G202" s="243"/>
      <c r="H202" s="243"/>
      <c r="I202" s="243"/>
      <c r="J202" s="243"/>
      <c r="K202" s="242">
        <v>716</v>
      </c>
      <c r="L202" s="242">
        <v>596</v>
      </c>
      <c r="M202" s="288"/>
      <c r="N202" s="242">
        <v>1</v>
      </c>
      <c r="O202" s="242">
        <v>0</v>
      </c>
      <c r="P202" s="242">
        <v>0</v>
      </c>
      <c r="Q202" s="288"/>
      <c r="R202" s="242">
        <v>0</v>
      </c>
      <c r="S202" s="242">
        <v>2</v>
      </c>
      <c r="T202" s="242">
        <v>1</v>
      </c>
      <c r="U202" s="409" t="str">
        <f t="shared" si="1"/>
        <v>676х556</v>
      </c>
      <c r="V202" s="409">
        <f t="shared" si="2"/>
        <v>0</v>
      </c>
      <c r="Z202" s="242">
        <v>0</v>
      </c>
    </row>
    <row r="203" spans="1:26" ht="15.75" customHeight="1" x14ac:dyDescent="0.25">
      <c r="A203" s="294">
        <v>112</v>
      </c>
      <c r="B203" s="243" t="s">
        <v>538</v>
      </c>
      <c r="C203" s="242" t="s">
        <v>2857</v>
      </c>
      <c r="D203" s="539"/>
      <c r="E203" s="408">
        <v>1433.6490000000001</v>
      </c>
      <c r="F203" s="243"/>
      <c r="G203" s="243"/>
      <c r="H203" s="243"/>
      <c r="I203" s="243"/>
      <c r="J203" s="243"/>
      <c r="K203" s="242">
        <v>716</v>
      </c>
      <c r="L203" s="242">
        <v>296</v>
      </c>
      <c r="M203" s="288"/>
      <c r="N203" s="242">
        <v>2</v>
      </c>
      <c r="O203" s="242">
        <v>0</v>
      </c>
      <c r="P203" s="242">
        <v>0</v>
      </c>
      <c r="Q203" s="288"/>
      <c r="R203" s="242">
        <v>0</v>
      </c>
      <c r="S203" s="242">
        <v>4</v>
      </c>
      <c r="T203" s="242">
        <v>2</v>
      </c>
      <c r="U203" s="409" t="str">
        <f t="shared" si="1"/>
        <v>676х256</v>
      </c>
      <c r="V203" s="409">
        <f t="shared" si="2"/>
        <v>0</v>
      </c>
      <c r="Z203" s="242">
        <v>0</v>
      </c>
    </row>
    <row r="204" spans="1:26" ht="15.75" customHeight="1" x14ac:dyDescent="0.25">
      <c r="A204" s="294">
        <v>113</v>
      </c>
      <c r="B204" s="243" t="s">
        <v>539</v>
      </c>
      <c r="C204" s="242" t="s">
        <v>2858</v>
      </c>
      <c r="D204" s="539"/>
      <c r="E204" s="408">
        <v>1508.6750000000002</v>
      </c>
      <c r="F204" s="243"/>
      <c r="G204" s="243"/>
      <c r="H204" s="243"/>
      <c r="I204" s="243"/>
      <c r="J204" s="243"/>
      <c r="K204" s="242">
        <v>716</v>
      </c>
      <c r="L204" s="242">
        <v>346</v>
      </c>
      <c r="M204" s="288"/>
      <c r="N204" s="242">
        <v>2</v>
      </c>
      <c r="O204" s="242">
        <v>0</v>
      </c>
      <c r="P204" s="242">
        <v>0</v>
      </c>
      <c r="Q204" s="288"/>
      <c r="R204" s="242">
        <v>0</v>
      </c>
      <c r="S204" s="242">
        <v>4</v>
      </c>
      <c r="T204" s="242">
        <v>2</v>
      </c>
      <c r="U204" s="409" t="str">
        <f t="shared" si="1"/>
        <v>676х306</v>
      </c>
      <c r="V204" s="409">
        <f t="shared" si="2"/>
        <v>0</v>
      </c>
      <c r="Z204" s="242">
        <v>0</v>
      </c>
    </row>
    <row r="205" spans="1:26" ht="15.75" customHeight="1" x14ac:dyDescent="0.25">
      <c r="A205" s="294">
        <v>114</v>
      </c>
      <c r="B205" s="243" t="s">
        <v>540</v>
      </c>
      <c r="C205" s="242" t="s">
        <v>2859</v>
      </c>
      <c r="D205" s="539"/>
      <c r="E205" s="408">
        <v>1673.4059999999999</v>
      </c>
      <c r="F205" s="243"/>
      <c r="G205" s="243"/>
      <c r="H205" s="243"/>
      <c r="I205" s="243"/>
      <c r="J205" s="243"/>
      <c r="K205" s="242">
        <v>716</v>
      </c>
      <c r="L205" s="242">
        <v>396</v>
      </c>
      <c r="M205" s="288"/>
      <c r="N205" s="242">
        <v>2</v>
      </c>
      <c r="O205" s="242">
        <v>0</v>
      </c>
      <c r="P205" s="242">
        <v>0</v>
      </c>
      <c r="Q205" s="288"/>
      <c r="R205" s="242">
        <v>0</v>
      </c>
      <c r="S205" s="242">
        <v>4</v>
      </c>
      <c r="T205" s="242">
        <v>2</v>
      </c>
      <c r="U205" s="409" t="str">
        <f t="shared" si="1"/>
        <v>676х356</v>
      </c>
      <c r="V205" s="409">
        <f t="shared" si="2"/>
        <v>0</v>
      </c>
      <c r="Z205" s="242">
        <v>0</v>
      </c>
    </row>
    <row r="206" spans="1:26" ht="15.75" customHeight="1" x14ac:dyDescent="0.25">
      <c r="A206" s="294">
        <v>115</v>
      </c>
      <c r="B206" s="243" t="s">
        <v>541</v>
      </c>
      <c r="C206" s="242" t="s">
        <v>2860</v>
      </c>
      <c r="D206" s="540"/>
      <c r="E206" s="408">
        <v>1746.8010000000002</v>
      </c>
      <c r="F206" s="243"/>
      <c r="G206" s="243"/>
      <c r="H206" s="243"/>
      <c r="I206" s="243"/>
      <c r="J206" s="243"/>
      <c r="K206" s="242">
        <v>716</v>
      </c>
      <c r="L206" s="242">
        <v>446</v>
      </c>
      <c r="M206" s="288"/>
      <c r="N206" s="242">
        <v>2</v>
      </c>
      <c r="O206" s="242">
        <v>0</v>
      </c>
      <c r="P206" s="242">
        <v>0</v>
      </c>
      <c r="Q206" s="288"/>
      <c r="R206" s="242">
        <v>0</v>
      </c>
      <c r="S206" s="242">
        <v>4</v>
      </c>
      <c r="T206" s="242">
        <v>2</v>
      </c>
      <c r="U206" s="409" t="str">
        <f t="shared" si="1"/>
        <v>676х406</v>
      </c>
      <c r="V206" s="409">
        <f t="shared" si="2"/>
        <v>0</v>
      </c>
      <c r="Z206" s="242">
        <v>0</v>
      </c>
    </row>
    <row r="207" spans="1:26" ht="15.75" customHeight="1" x14ac:dyDescent="0.25">
      <c r="A207" s="294">
        <v>116</v>
      </c>
      <c r="B207" s="243" t="s">
        <v>542</v>
      </c>
      <c r="C207" s="242" t="s">
        <v>2857</v>
      </c>
      <c r="D207" s="244"/>
      <c r="E207" s="408">
        <v>2343.7470000000003</v>
      </c>
      <c r="F207" s="243"/>
      <c r="G207" s="243"/>
      <c r="H207" s="243"/>
      <c r="I207" s="243"/>
      <c r="J207" s="243"/>
      <c r="K207" s="242">
        <v>116</v>
      </c>
      <c r="L207" s="242">
        <v>596</v>
      </c>
      <c r="M207" s="288"/>
      <c r="N207" s="242">
        <v>1</v>
      </c>
      <c r="O207" s="242">
        <v>0</v>
      </c>
      <c r="P207" s="242">
        <v>0</v>
      </c>
      <c r="Q207" s="288"/>
      <c r="R207" s="242">
        <v>0</v>
      </c>
      <c r="S207" s="242">
        <v>0</v>
      </c>
      <c r="T207" s="242">
        <v>1</v>
      </c>
      <c r="U207" s="409" t="str">
        <f t="shared" si="1"/>
        <v>76х556</v>
      </c>
      <c r="V207" s="409">
        <f t="shared" si="2"/>
        <v>0</v>
      </c>
      <c r="Z207" s="242">
        <v>1</v>
      </c>
    </row>
    <row r="208" spans="1:26" ht="15.75" customHeight="1" x14ac:dyDescent="0.25">
      <c r="A208" s="294">
        <v>117</v>
      </c>
      <c r="B208" s="295" t="s">
        <v>543</v>
      </c>
      <c r="C208" s="294" t="s">
        <v>2861</v>
      </c>
      <c r="D208" s="297"/>
      <c r="E208" s="410">
        <v>2249.1489999999999</v>
      </c>
      <c r="F208" s="295"/>
      <c r="G208" s="295"/>
      <c r="H208" s="295"/>
      <c r="I208" s="295"/>
      <c r="J208" s="295"/>
      <c r="K208" s="294">
        <v>716</v>
      </c>
      <c r="L208" s="294">
        <v>446</v>
      </c>
      <c r="M208" s="294"/>
      <c r="N208" s="294">
        <v>2</v>
      </c>
      <c r="O208" s="294">
        <v>716</v>
      </c>
      <c r="P208" s="294">
        <v>100</v>
      </c>
      <c r="Q208" s="294"/>
      <c r="R208" s="294">
        <v>2</v>
      </c>
      <c r="S208" s="294">
        <v>2</v>
      </c>
      <c r="T208" s="294">
        <v>1</v>
      </c>
      <c r="U208" s="409" t="str">
        <f t="shared" si="1"/>
        <v>676х406</v>
      </c>
      <c r="V208" s="409" t="str">
        <f t="shared" si="2"/>
        <v>716х100</v>
      </c>
      <c r="Z208" s="294">
        <v>0</v>
      </c>
    </row>
    <row r="209" spans="1:26" ht="15.75" customHeight="1" x14ac:dyDescent="0.25">
      <c r="A209" s="294">
        <v>118</v>
      </c>
      <c r="B209" s="295" t="s">
        <v>544</v>
      </c>
      <c r="C209" s="294" t="s">
        <v>2861</v>
      </c>
      <c r="D209" s="297"/>
      <c r="E209" s="410">
        <v>2249.1489999999999</v>
      </c>
      <c r="F209" s="295"/>
      <c r="G209" s="295"/>
      <c r="H209" s="295"/>
      <c r="I209" s="295"/>
      <c r="J209" s="295"/>
      <c r="K209" s="294">
        <v>716</v>
      </c>
      <c r="L209" s="294">
        <v>446</v>
      </c>
      <c r="M209" s="294"/>
      <c r="N209" s="294">
        <v>2</v>
      </c>
      <c r="O209" s="294">
        <v>716</v>
      </c>
      <c r="P209" s="294">
        <v>100</v>
      </c>
      <c r="Q209" s="294"/>
      <c r="R209" s="294">
        <v>2</v>
      </c>
      <c r="S209" s="294">
        <v>2</v>
      </c>
      <c r="T209" s="294">
        <v>1</v>
      </c>
      <c r="U209" s="409" t="str">
        <f t="shared" si="1"/>
        <v>676х406</v>
      </c>
      <c r="V209" s="409" t="str">
        <f t="shared" si="2"/>
        <v>716х100</v>
      </c>
      <c r="Z209" s="294">
        <v>0</v>
      </c>
    </row>
    <row r="210" spans="1:26" ht="15.75" customHeight="1" x14ac:dyDescent="0.25">
      <c r="A210" s="294">
        <v>119</v>
      </c>
      <c r="B210" s="252" t="s">
        <v>545</v>
      </c>
      <c r="C210" s="298" t="s">
        <v>2862</v>
      </c>
      <c r="D210" s="411"/>
      <c r="E210" s="412">
        <v>1609.7970000000003</v>
      </c>
      <c r="F210" s="252"/>
      <c r="G210" s="252"/>
      <c r="H210" s="252"/>
      <c r="I210" s="252"/>
      <c r="J210" s="252"/>
      <c r="K210" s="298">
        <v>716</v>
      </c>
      <c r="L210" s="298">
        <v>300</v>
      </c>
      <c r="M210" s="298"/>
      <c r="N210" s="298">
        <v>1</v>
      </c>
      <c r="O210" s="298">
        <v>716</v>
      </c>
      <c r="P210" s="298">
        <v>259</v>
      </c>
      <c r="Q210" s="298"/>
      <c r="R210" s="298">
        <v>1</v>
      </c>
      <c r="S210" s="298">
        <v>2</v>
      </c>
      <c r="T210" s="298">
        <v>1</v>
      </c>
      <c r="U210" s="409" t="str">
        <f t="shared" si="1"/>
        <v>676х260</v>
      </c>
      <c r="V210" s="409" t="str">
        <f t="shared" si="2"/>
        <v>716х259</v>
      </c>
      <c r="Z210" s="298">
        <v>0</v>
      </c>
    </row>
    <row r="211" spans="1:26" ht="15.75" customHeight="1" x14ac:dyDescent="0.25">
      <c r="A211" s="294">
        <v>120</v>
      </c>
      <c r="B211" s="252" t="s">
        <v>546</v>
      </c>
      <c r="C211" s="298" t="s">
        <v>2862</v>
      </c>
      <c r="D211" s="411"/>
      <c r="E211" s="412">
        <v>1609.7970000000003</v>
      </c>
      <c r="F211" s="252"/>
      <c r="G211" s="252"/>
      <c r="H211" s="252"/>
      <c r="I211" s="252"/>
      <c r="J211" s="252"/>
      <c r="K211" s="298">
        <v>716</v>
      </c>
      <c r="L211" s="298">
        <v>300</v>
      </c>
      <c r="M211" s="298"/>
      <c r="N211" s="298">
        <v>1</v>
      </c>
      <c r="O211" s="298">
        <v>716</v>
      </c>
      <c r="P211" s="298">
        <v>259</v>
      </c>
      <c r="Q211" s="298"/>
      <c r="R211" s="298">
        <v>1</v>
      </c>
      <c r="S211" s="298">
        <v>2</v>
      </c>
      <c r="T211" s="298">
        <v>1</v>
      </c>
      <c r="U211" s="409" t="str">
        <f t="shared" si="1"/>
        <v>676х260</v>
      </c>
      <c r="V211" s="409" t="str">
        <f t="shared" si="2"/>
        <v>716х259</v>
      </c>
      <c r="Z211" s="298">
        <v>0</v>
      </c>
    </row>
    <row r="212" spans="1:26" ht="15.75" customHeight="1" x14ac:dyDescent="0.25">
      <c r="A212" s="294">
        <v>121</v>
      </c>
      <c r="B212" s="243" t="s">
        <v>547</v>
      </c>
      <c r="C212" s="242" t="s">
        <v>2863</v>
      </c>
      <c r="D212" s="244"/>
      <c r="E212" s="408">
        <v>5387.1930000000002</v>
      </c>
      <c r="F212" s="243"/>
      <c r="G212" s="243"/>
      <c r="H212" s="243"/>
      <c r="I212" s="243"/>
      <c r="J212" s="243"/>
      <c r="K212" s="242">
        <v>734</v>
      </c>
      <c r="L212" s="242">
        <v>596</v>
      </c>
      <c r="M212" s="288"/>
      <c r="N212" s="242">
        <v>1</v>
      </c>
      <c r="O212" s="242">
        <v>356</v>
      </c>
      <c r="P212" s="242">
        <v>596</v>
      </c>
      <c r="Q212" s="288"/>
      <c r="R212" s="242">
        <v>1</v>
      </c>
      <c r="S212" s="242">
        <v>2</v>
      </c>
      <c r="T212" s="242">
        <v>2</v>
      </c>
      <c r="U212" s="409" t="str">
        <f t="shared" si="1"/>
        <v>694х556</v>
      </c>
      <c r="V212" s="409" t="str">
        <f t="shared" si="2"/>
        <v>734х596</v>
      </c>
      <c r="Z212" s="242">
        <v>1</v>
      </c>
    </row>
    <row r="213" spans="1:26" ht="15.75" customHeight="1" x14ac:dyDescent="0.25">
      <c r="A213" s="294">
        <v>122</v>
      </c>
      <c r="B213" s="243" t="s">
        <v>548</v>
      </c>
      <c r="C213" s="242" t="s">
        <v>2863</v>
      </c>
      <c r="D213" s="244"/>
      <c r="E213" s="408">
        <v>5711.7620000000015</v>
      </c>
      <c r="F213" s="243"/>
      <c r="G213" s="243"/>
      <c r="H213" s="243"/>
      <c r="I213" s="243"/>
      <c r="J213" s="243"/>
      <c r="K213" s="242">
        <v>734</v>
      </c>
      <c r="L213" s="242">
        <v>596</v>
      </c>
      <c r="M213" s="288"/>
      <c r="N213" s="242">
        <v>1</v>
      </c>
      <c r="O213" s="242">
        <v>356</v>
      </c>
      <c r="P213" s="242">
        <v>596</v>
      </c>
      <c r="Q213" s="288"/>
      <c r="R213" s="242">
        <v>1</v>
      </c>
      <c r="S213" s="242">
        <v>2</v>
      </c>
      <c r="T213" s="242">
        <v>2</v>
      </c>
      <c r="U213" s="409" t="str">
        <f t="shared" si="1"/>
        <v>694х556</v>
      </c>
      <c r="V213" s="409" t="str">
        <f t="shared" si="2"/>
        <v>734х596</v>
      </c>
      <c r="Z213" s="242">
        <v>1</v>
      </c>
    </row>
    <row r="214" spans="1:26" ht="15.75" customHeight="1" x14ac:dyDescent="0.25">
      <c r="A214" s="294">
        <v>123</v>
      </c>
      <c r="B214" s="243" t="s">
        <v>549</v>
      </c>
      <c r="C214" s="242" t="s">
        <v>2863</v>
      </c>
      <c r="D214" s="244"/>
      <c r="E214" s="408">
        <v>6026.545000000001</v>
      </c>
      <c r="F214" s="243"/>
      <c r="G214" s="243"/>
      <c r="H214" s="243"/>
      <c r="I214" s="243"/>
      <c r="J214" s="243"/>
      <c r="K214" s="242">
        <v>756</v>
      </c>
      <c r="L214" s="242">
        <v>596</v>
      </c>
      <c r="M214" s="288"/>
      <c r="N214" s="242">
        <v>1</v>
      </c>
      <c r="O214" s="242">
        <v>356</v>
      </c>
      <c r="P214" s="242">
        <v>596</v>
      </c>
      <c r="Q214" s="288"/>
      <c r="R214" s="242">
        <v>2</v>
      </c>
      <c r="S214" s="242">
        <v>2</v>
      </c>
      <c r="T214" s="242">
        <v>3</v>
      </c>
      <c r="U214" s="409" t="str">
        <f t="shared" si="1"/>
        <v>716х556</v>
      </c>
      <c r="V214" s="409" t="str">
        <f t="shared" si="2"/>
        <v>756х596</v>
      </c>
      <c r="Z214" s="242">
        <v>2</v>
      </c>
    </row>
    <row r="215" spans="1:26" ht="15.75" customHeight="1" x14ac:dyDescent="0.25">
      <c r="A215" s="294">
        <v>124</v>
      </c>
      <c r="B215" s="243" t="s">
        <v>550</v>
      </c>
      <c r="C215" s="242" t="s">
        <v>2863</v>
      </c>
      <c r="D215" s="244"/>
      <c r="E215" s="408">
        <v>6675.6830000000009</v>
      </c>
      <c r="F215" s="243"/>
      <c r="G215" s="243"/>
      <c r="H215" s="243"/>
      <c r="I215" s="243"/>
      <c r="J215" s="243"/>
      <c r="K215" s="242">
        <v>756</v>
      </c>
      <c r="L215" s="242">
        <v>596</v>
      </c>
      <c r="M215" s="288"/>
      <c r="N215" s="242">
        <v>1</v>
      </c>
      <c r="O215" s="242">
        <v>356</v>
      </c>
      <c r="P215" s="242">
        <v>596</v>
      </c>
      <c r="Q215" s="288"/>
      <c r="R215" s="242">
        <v>2</v>
      </c>
      <c r="S215" s="242">
        <v>2</v>
      </c>
      <c r="T215" s="242">
        <v>3</v>
      </c>
      <c r="U215" s="409" t="str">
        <f t="shared" si="1"/>
        <v>716х556</v>
      </c>
      <c r="V215" s="409" t="str">
        <f t="shared" si="2"/>
        <v>756х596</v>
      </c>
      <c r="Z215" s="242">
        <v>2</v>
      </c>
    </row>
    <row r="216" spans="1:26" ht="15.75" customHeight="1" x14ac:dyDescent="0.25">
      <c r="A216" s="294">
        <v>125</v>
      </c>
      <c r="B216" s="243" t="s">
        <v>551</v>
      </c>
      <c r="C216" s="242" t="s">
        <v>2864</v>
      </c>
      <c r="D216" s="244"/>
      <c r="E216" s="408">
        <v>5592.6990000000005</v>
      </c>
      <c r="F216" s="243"/>
      <c r="G216" s="243"/>
      <c r="H216" s="243"/>
      <c r="I216" s="243"/>
      <c r="J216" s="243"/>
      <c r="K216" s="242">
        <v>916</v>
      </c>
      <c r="L216" s="242">
        <v>596</v>
      </c>
      <c r="M216" s="288"/>
      <c r="N216" s="242">
        <v>1</v>
      </c>
      <c r="O216" s="242">
        <v>356</v>
      </c>
      <c r="P216" s="242">
        <v>596</v>
      </c>
      <c r="Q216" s="288"/>
      <c r="R216" s="242">
        <v>1</v>
      </c>
      <c r="S216" s="242">
        <v>2</v>
      </c>
      <c r="T216" s="242">
        <v>2</v>
      </c>
      <c r="U216" s="409" t="str">
        <f t="shared" si="1"/>
        <v>876х556</v>
      </c>
      <c r="V216" s="409" t="str">
        <f t="shared" si="2"/>
        <v>916х596</v>
      </c>
      <c r="Z216" s="242">
        <v>1</v>
      </c>
    </row>
    <row r="217" spans="1:26" ht="15.75" customHeight="1" x14ac:dyDescent="0.25">
      <c r="A217" s="294">
        <v>126</v>
      </c>
      <c r="B217" s="243" t="s">
        <v>552</v>
      </c>
      <c r="C217" s="242" t="s">
        <v>2864</v>
      </c>
      <c r="D217" s="244"/>
      <c r="E217" s="408">
        <v>5917.268</v>
      </c>
      <c r="F217" s="243"/>
      <c r="G217" s="243"/>
      <c r="H217" s="243"/>
      <c r="I217" s="243"/>
      <c r="J217" s="243"/>
      <c r="K217" s="242">
        <v>916</v>
      </c>
      <c r="L217" s="242">
        <v>596</v>
      </c>
      <c r="M217" s="288"/>
      <c r="N217" s="242">
        <v>1</v>
      </c>
      <c r="O217" s="242">
        <v>356</v>
      </c>
      <c r="P217" s="242">
        <v>596</v>
      </c>
      <c r="Q217" s="288"/>
      <c r="R217" s="242">
        <v>1</v>
      </c>
      <c r="S217" s="242">
        <v>2</v>
      </c>
      <c r="T217" s="242">
        <v>2</v>
      </c>
      <c r="U217" s="409" t="str">
        <f t="shared" si="1"/>
        <v>876х556</v>
      </c>
      <c r="V217" s="409" t="str">
        <f t="shared" si="2"/>
        <v>916х596</v>
      </c>
      <c r="Z217" s="242">
        <v>1</v>
      </c>
    </row>
    <row r="218" spans="1:26" ht="15.75" customHeight="1" x14ac:dyDescent="0.25">
      <c r="A218" s="294">
        <v>127</v>
      </c>
      <c r="B218" s="243" t="s">
        <v>553</v>
      </c>
      <c r="C218" s="242" t="s">
        <v>2864</v>
      </c>
      <c r="D218" s="244"/>
      <c r="E218" s="408">
        <v>6243.4680000000008</v>
      </c>
      <c r="F218" s="243"/>
      <c r="G218" s="243"/>
      <c r="H218" s="243"/>
      <c r="I218" s="243"/>
      <c r="J218" s="243"/>
      <c r="K218" s="242">
        <v>934</v>
      </c>
      <c r="L218" s="242">
        <v>596</v>
      </c>
      <c r="M218" s="288"/>
      <c r="N218" s="242">
        <v>1</v>
      </c>
      <c r="O218" s="242">
        <v>356</v>
      </c>
      <c r="P218" s="242">
        <v>596</v>
      </c>
      <c r="Q218" s="288"/>
      <c r="R218" s="242">
        <v>2</v>
      </c>
      <c r="S218" s="242">
        <v>2</v>
      </c>
      <c r="T218" s="242">
        <v>3</v>
      </c>
      <c r="U218" s="409" t="str">
        <f t="shared" si="1"/>
        <v>894х556</v>
      </c>
      <c r="V218" s="409" t="str">
        <f t="shared" si="2"/>
        <v>934х596</v>
      </c>
      <c r="Z218" s="242">
        <v>2</v>
      </c>
    </row>
    <row r="219" spans="1:26" ht="15.75" customHeight="1" x14ac:dyDescent="0.25">
      <c r="A219" s="294">
        <v>128</v>
      </c>
      <c r="B219" s="243" t="s">
        <v>554</v>
      </c>
      <c r="C219" s="242" t="s">
        <v>2864</v>
      </c>
      <c r="D219" s="244"/>
      <c r="E219" s="408">
        <v>6894.237000000001</v>
      </c>
      <c r="F219" s="243"/>
      <c r="G219" s="243"/>
      <c r="H219" s="243"/>
      <c r="I219" s="243"/>
      <c r="J219" s="243"/>
      <c r="K219" s="242">
        <v>934</v>
      </c>
      <c r="L219" s="242">
        <v>596</v>
      </c>
      <c r="M219" s="288"/>
      <c r="N219" s="242">
        <v>1</v>
      </c>
      <c r="O219" s="242">
        <v>356</v>
      </c>
      <c r="P219" s="242">
        <v>596</v>
      </c>
      <c r="Q219" s="288"/>
      <c r="R219" s="242">
        <v>2</v>
      </c>
      <c r="S219" s="242">
        <v>2</v>
      </c>
      <c r="T219" s="242">
        <v>3</v>
      </c>
      <c r="U219" s="409" t="str">
        <f t="shared" si="1"/>
        <v>894х556</v>
      </c>
      <c r="V219" s="409" t="str">
        <f t="shared" si="2"/>
        <v>934х596</v>
      </c>
      <c r="Z219" s="242">
        <v>2</v>
      </c>
    </row>
    <row r="220" spans="1:26" ht="15.75" customHeight="1" x14ac:dyDescent="0.25">
      <c r="A220" s="299">
        <v>1</v>
      </c>
      <c r="B220" s="243" t="s">
        <v>555</v>
      </c>
      <c r="C220" s="242" t="s">
        <v>2819</v>
      </c>
      <c r="D220" s="538"/>
      <c r="E220" s="241">
        <v>1039.1101000000001</v>
      </c>
      <c r="F220" s="243"/>
      <c r="G220" s="243"/>
      <c r="H220" s="243"/>
      <c r="I220" s="243"/>
      <c r="J220" s="243"/>
      <c r="K220" s="243">
        <v>0</v>
      </c>
      <c r="L220" s="243">
        <v>0</v>
      </c>
      <c r="M220" s="289"/>
      <c r="N220" s="243">
        <v>0</v>
      </c>
      <c r="O220" s="243">
        <v>0</v>
      </c>
      <c r="P220" s="243">
        <v>0</v>
      </c>
      <c r="Q220" s="289"/>
      <c r="R220" s="243">
        <v>0</v>
      </c>
      <c r="S220" s="243">
        <v>0</v>
      </c>
      <c r="T220" s="243">
        <v>0</v>
      </c>
      <c r="U220" s="409">
        <f t="shared" si="1"/>
        <v>0</v>
      </c>
      <c r="V220" s="409">
        <f t="shared" si="2"/>
        <v>0</v>
      </c>
      <c r="Z220" s="243">
        <v>0</v>
      </c>
    </row>
    <row r="221" spans="1:26" ht="15.75" customHeight="1" x14ac:dyDescent="0.25">
      <c r="A221" s="299">
        <v>2</v>
      </c>
      <c r="B221" s="243" t="s">
        <v>556</v>
      </c>
      <c r="C221" s="242" t="s">
        <v>2819</v>
      </c>
      <c r="D221" s="539"/>
      <c r="E221" s="241">
        <v>1039.1101000000001</v>
      </c>
      <c r="F221" s="243"/>
      <c r="G221" s="243"/>
      <c r="H221" s="243"/>
      <c r="I221" s="243"/>
      <c r="J221" s="243"/>
      <c r="K221" s="243">
        <v>716</v>
      </c>
      <c r="L221" s="243">
        <v>146</v>
      </c>
      <c r="M221" s="289"/>
      <c r="N221" s="243">
        <v>1</v>
      </c>
      <c r="O221" s="243">
        <v>0</v>
      </c>
      <c r="P221" s="243">
        <v>0</v>
      </c>
      <c r="Q221" s="289"/>
      <c r="R221" s="243">
        <v>0</v>
      </c>
      <c r="S221" s="243">
        <v>2</v>
      </c>
      <c r="T221" s="243">
        <v>1</v>
      </c>
      <c r="U221" s="409" t="str">
        <f t="shared" si="1"/>
        <v>676х106</v>
      </c>
      <c r="V221" s="409">
        <f t="shared" si="2"/>
        <v>0</v>
      </c>
      <c r="Z221" s="243">
        <v>0</v>
      </c>
    </row>
    <row r="222" spans="1:26" ht="15.75" customHeight="1" x14ac:dyDescent="0.25">
      <c r="A222" s="299">
        <v>3</v>
      </c>
      <c r="B222" s="243" t="s">
        <v>557</v>
      </c>
      <c r="C222" s="242" t="s">
        <v>2820</v>
      </c>
      <c r="D222" s="539"/>
      <c r="E222" s="241">
        <v>1125.3900000000001</v>
      </c>
      <c r="F222" s="243"/>
      <c r="G222" s="243"/>
      <c r="H222" s="243"/>
      <c r="I222" s="243"/>
      <c r="J222" s="243"/>
      <c r="K222" s="243">
        <v>0</v>
      </c>
      <c r="L222" s="243">
        <v>0</v>
      </c>
      <c r="M222" s="289"/>
      <c r="N222" s="243">
        <v>0</v>
      </c>
      <c r="O222" s="243">
        <v>0</v>
      </c>
      <c r="P222" s="243">
        <v>0</v>
      </c>
      <c r="Q222" s="289"/>
      <c r="R222" s="243">
        <v>0</v>
      </c>
      <c r="S222" s="243">
        <v>0</v>
      </c>
      <c r="T222" s="243">
        <v>0</v>
      </c>
      <c r="U222" s="409">
        <f t="shared" si="1"/>
        <v>0</v>
      </c>
      <c r="V222" s="409">
        <f t="shared" si="2"/>
        <v>0</v>
      </c>
      <c r="Z222" s="243">
        <v>0</v>
      </c>
    </row>
    <row r="223" spans="1:26" ht="15.75" customHeight="1" x14ac:dyDescent="0.25">
      <c r="A223" s="299">
        <v>4</v>
      </c>
      <c r="B223" s="243" t="s">
        <v>559</v>
      </c>
      <c r="C223" s="242" t="s">
        <v>2820</v>
      </c>
      <c r="D223" s="539"/>
      <c r="E223" s="241">
        <v>1125.3900000000001</v>
      </c>
      <c r="F223" s="243"/>
      <c r="G223" s="243"/>
      <c r="H223" s="243"/>
      <c r="I223" s="243"/>
      <c r="J223" s="243"/>
      <c r="K223" s="243">
        <v>716</v>
      </c>
      <c r="L223" s="243">
        <v>196</v>
      </c>
      <c r="M223" s="289"/>
      <c r="N223" s="243">
        <v>1</v>
      </c>
      <c r="O223" s="243">
        <v>0</v>
      </c>
      <c r="P223" s="243">
        <v>0</v>
      </c>
      <c r="Q223" s="289"/>
      <c r="R223" s="243">
        <v>0</v>
      </c>
      <c r="S223" s="243">
        <v>2</v>
      </c>
      <c r="T223" s="243">
        <v>1</v>
      </c>
      <c r="U223" s="409" t="str">
        <f t="shared" si="1"/>
        <v>676х156</v>
      </c>
      <c r="V223" s="409">
        <f t="shared" si="2"/>
        <v>0</v>
      </c>
      <c r="Z223" s="243">
        <v>0</v>
      </c>
    </row>
    <row r="224" spans="1:26" ht="15.75" customHeight="1" x14ac:dyDescent="0.25">
      <c r="A224" s="299">
        <v>5</v>
      </c>
      <c r="B224" s="243" t="s">
        <v>560</v>
      </c>
      <c r="C224" s="242" t="s">
        <v>2821</v>
      </c>
      <c r="D224" s="539"/>
      <c r="E224" s="241">
        <v>1189.1621</v>
      </c>
      <c r="F224" s="243"/>
      <c r="G224" s="243"/>
      <c r="H224" s="243"/>
      <c r="I224" s="243"/>
      <c r="J224" s="243"/>
      <c r="K224" s="243">
        <v>0</v>
      </c>
      <c r="L224" s="243">
        <v>0</v>
      </c>
      <c r="M224" s="289"/>
      <c r="N224" s="243">
        <v>0</v>
      </c>
      <c r="O224" s="243">
        <v>0</v>
      </c>
      <c r="P224" s="243">
        <v>0</v>
      </c>
      <c r="Q224" s="289"/>
      <c r="R224" s="243">
        <v>0</v>
      </c>
      <c r="S224" s="243">
        <v>0</v>
      </c>
      <c r="T224" s="243">
        <v>0</v>
      </c>
      <c r="U224" s="409">
        <f t="shared" si="1"/>
        <v>0</v>
      </c>
      <c r="V224" s="409">
        <f t="shared" si="2"/>
        <v>0</v>
      </c>
      <c r="Z224" s="243">
        <v>0</v>
      </c>
    </row>
    <row r="225" spans="1:26" ht="15.75" customHeight="1" x14ac:dyDescent="0.25">
      <c r="A225" s="299">
        <v>6</v>
      </c>
      <c r="B225" s="243" t="s">
        <v>561</v>
      </c>
      <c r="C225" s="242" t="s">
        <v>2821</v>
      </c>
      <c r="D225" s="540"/>
      <c r="E225" s="241">
        <v>1189.1621</v>
      </c>
      <c r="F225" s="243"/>
      <c r="G225" s="243"/>
      <c r="H225" s="243"/>
      <c r="I225" s="243"/>
      <c r="J225" s="243"/>
      <c r="K225" s="243">
        <v>716</v>
      </c>
      <c r="L225" s="243">
        <v>246</v>
      </c>
      <c r="M225" s="289"/>
      <c r="N225" s="243">
        <v>1</v>
      </c>
      <c r="O225" s="243">
        <v>0</v>
      </c>
      <c r="P225" s="243">
        <v>0</v>
      </c>
      <c r="Q225" s="289"/>
      <c r="R225" s="243">
        <v>0</v>
      </c>
      <c r="S225" s="243">
        <v>2</v>
      </c>
      <c r="T225" s="243">
        <v>1</v>
      </c>
      <c r="U225" s="409" t="str">
        <f t="shared" si="1"/>
        <v>676х206</v>
      </c>
      <c r="V225" s="409">
        <f t="shared" si="2"/>
        <v>0</v>
      </c>
      <c r="Z225" s="243">
        <v>0</v>
      </c>
    </row>
    <row r="226" spans="1:26" ht="15.75" customHeight="1" x14ac:dyDescent="0.25">
      <c r="A226" s="299">
        <v>7</v>
      </c>
      <c r="B226" s="243" t="s">
        <v>562</v>
      </c>
      <c r="C226" s="242" t="s">
        <v>2822</v>
      </c>
      <c r="D226" s="538"/>
      <c r="E226" s="241">
        <v>1299.8254499999998</v>
      </c>
      <c r="F226" s="243"/>
      <c r="G226" s="243"/>
      <c r="H226" s="243"/>
      <c r="I226" s="243"/>
      <c r="J226" s="243"/>
      <c r="K226" s="243">
        <v>0</v>
      </c>
      <c r="L226" s="243">
        <v>0</v>
      </c>
      <c r="M226" s="289"/>
      <c r="N226" s="243">
        <v>0</v>
      </c>
      <c r="O226" s="243">
        <v>0</v>
      </c>
      <c r="P226" s="243">
        <v>0</v>
      </c>
      <c r="Q226" s="289"/>
      <c r="R226" s="243">
        <v>0</v>
      </c>
      <c r="S226" s="243">
        <v>0</v>
      </c>
      <c r="T226" s="243">
        <v>0</v>
      </c>
      <c r="U226" s="409">
        <f t="shared" si="1"/>
        <v>0</v>
      </c>
      <c r="V226" s="409">
        <f t="shared" si="2"/>
        <v>0</v>
      </c>
      <c r="Z226" s="243">
        <v>0</v>
      </c>
    </row>
    <row r="227" spans="1:26" ht="15.75" customHeight="1" x14ac:dyDescent="0.25">
      <c r="A227" s="299">
        <v>8</v>
      </c>
      <c r="B227" s="243" t="s">
        <v>564</v>
      </c>
      <c r="C227" s="242" t="s">
        <v>2822</v>
      </c>
      <c r="D227" s="539"/>
      <c r="E227" s="241">
        <v>1299.8254499999998</v>
      </c>
      <c r="F227" s="243"/>
      <c r="G227" s="243"/>
      <c r="H227" s="243"/>
      <c r="I227" s="243"/>
      <c r="J227" s="243"/>
      <c r="K227" s="243">
        <v>716</v>
      </c>
      <c r="L227" s="243">
        <v>296</v>
      </c>
      <c r="M227" s="289"/>
      <c r="N227" s="243">
        <v>1</v>
      </c>
      <c r="O227" s="243">
        <v>0</v>
      </c>
      <c r="P227" s="243">
        <v>0</v>
      </c>
      <c r="Q227" s="289"/>
      <c r="R227" s="243">
        <v>0</v>
      </c>
      <c r="S227" s="243">
        <v>2</v>
      </c>
      <c r="T227" s="243">
        <v>1</v>
      </c>
      <c r="U227" s="409" t="str">
        <f t="shared" si="1"/>
        <v>676х256</v>
      </c>
      <c r="V227" s="409">
        <f t="shared" si="2"/>
        <v>0</v>
      </c>
      <c r="Z227" s="243">
        <v>0</v>
      </c>
    </row>
    <row r="228" spans="1:26" ht="15.75" customHeight="1" x14ac:dyDescent="0.25">
      <c r="A228" s="299">
        <v>9</v>
      </c>
      <c r="B228" s="243" t="s">
        <v>565</v>
      </c>
      <c r="C228" s="242" t="s">
        <v>2823</v>
      </c>
      <c r="D228" s="539"/>
      <c r="E228" s="241">
        <v>1427.3696499999999</v>
      </c>
      <c r="F228" s="243"/>
      <c r="G228" s="243"/>
      <c r="H228" s="243"/>
      <c r="I228" s="243"/>
      <c r="J228" s="243"/>
      <c r="K228" s="243">
        <v>0</v>
      </c>
      <c r="L228" s="243">
        <v>0</v>
      </c>
      <c r="M228" s="289"/>
      <c r="N228" s="243">
        <v>0</v>
      </c>
      <c r="O228" s="243">
        <v>0</v>
      </c>
      <c r="P228" s="243">
        <v>0</v>
      </c>
      <c r="Q228" s="289"/>
      <c r="R228" s="243">
        <v>0</v>
      </c>
      <c r="S228" s="243">
        <v>0</v>
      </c>
      <c r="T228" s="243">
        <v>0</v>
      </c>
      <c r="U228" s="409">
        <f t="shared" si="1"/>
        <v>0</v>
      </c>
      <c r="V228" s="409">
        <f t="shared" si="2"/>
        <v>0</v>
      </c>
      <c r="Z228" s="243">
        <v>0</v>
      </c>
    </row>
    <row r="229" spans="1:26" ht="15.75" customHeight="1" x14ac:dyDescent="0.25">
      <c r="A229" s="299">
        <v>10</v>
      </c>
      <c r="B229" s="243" t="s">
        <v>566</v>
      </c>
      <c r="C229" s="242" t="s">
        <v>2823</v>
      </c>
      <c r="D229" s="539"/>
      <c r="E229" s="241">
        <v>1427.3696499999999</v>
      </c>
      <c r="F229" s="243"/>
      <c r="G229" s="243"/>
      <c r="H229" s="243"/>
      <c r="I229" s="243"/>
      <c r="J229" s="243"/>
      <c r="K229" s="243">
        <v>716</v>
      </c>
      <c r="L229" s="243">
        <v>396</v>
      </c>
      <c r="M229" s="289"/>
      <c r="N229" s="243">
        <v>1</v>
      </c>
      <c r="O229" s="243">
        <v>0</v>
      </c>
      <c r="P229" s="243">
        <v>0</v>
      </c>
      <c r="Q229" s="289"/>
      <c r="R229" s="243">
        <v>0</v>
      </c>
      <c r="S229" s="243">
        <v>2</v>
      </c>
      <c r="T229" s="243">
        <v>1</v>
      </c>
      <c r="U229" s="409" t="str">
        <f t="shared" si="1"/>
        <v>676х356</v>
      </c>
      <c r="V229" s="409">
        <f t="shared" si="2"/>
        <v>0</v>
      </c>
      <c r="Z229" s="243">
        <v>0</v>
      </c>
    </row>
    <row r="230" spans="1:26" ht="15.75" customHeight="1" x14ac:dyDescent="0.25">
      <c r="A230" s="299">
        <v>11</v>
      </c>
      <c r="B230" s="243" t="s">
        <v>567</v>
      </c>
      <c r="C230" s="242" t="s">
        <v>2824</v>
      </c>
      <c r="D230" s="539"/>
      <c r="E230" s="241">
        <v>1508.0226</v>
      </c>
      <c r="F230" s="243"/>
      <c r="G230" s="243"/>
      <c r="H230" s="243"/>
      <c r="I230" s="243"/>
      <c r="J230" s="243"/>
      <c r="K230" s="243">
        <v>0</v>
      </c>
      <c r="L230" s="243">
        <v>0</v>
      </c>
      <c r="M230" s="289"/>
      <c r="N230" s="243">
        <v>0</v>
      </c>
      <c r="O230" s="243">
        <v>0</v>
      </c>
      <c r="P230" s="243">
        <v>0</v>
      </c>
      <c r="Q230" s="289"/>
      <c r="R230" s="243">
        <v>0</v>
      </c>
      <c r="S230" s="243">
        <v>0</v>
      </c>
      <c r="T230" s="243">
        <v>0</v>
      </c>
      <c r="U230" s="409">
        <f t="shared" si="1"/>
        <v>0</v>
      </c>
      <c r="V230" s="409">
        <f t="shared" si="2"/>
        <v>0</v>
      </c>
      <c r="Z230" s="243">
        <v>0</v>
      </c>
    </row>
    <row r="231" spans="1:26" ht="15.75" customHeight="1" x14ac:dyDescent="0.25">
      <c r="A231" s="299">
        <v>12</v>
      </c>
      <c r="B231" s="243" t="s">
        <v>568</v>
      </c>
      <c r="C231" s="242" t="s">
        <v>2824</v>
      </c>
      <c r="D231" s="540"/>
      <c r="E231" s="241">
        <v>1508.0226</v>
      </c>
      <c r="F231" s="243"/>
      <c r="G231" s="243"/>
      <c r="H231" s="243"/>
      <c r="I231" s="243"/>
      <c r="J231" s="243"/>
      <c r="K231" s="243">
        <v>716</v>
      </c>
      <c r="L231" s="243">
        <v>446</v>
      </c>
      <c r="M231" s="289"/>
      <c r="N231" s="243">
        <v>1</v>
      </c>
      <c r="O231" s="243">
        <v>0</v>
      </c>
      <c r="P231" s="243">
        <v>0</v>
      </c>
      <c r="Q231" s="289"/>
      <c r="R231" s="243">
        <v>0</v>
      </c>
      <c r="S231" s="243">
        <v>2</v>
      </c>
      <c r="T231" s="243">
        <v>1</v>
      </c>
      <c r="U231" s="409" t="str">
        <f t="shared" si="1"/>
        <v>676х406</v>
      </c>
      <c r="V231" s="409">
        <f t="shared" si="2"/>
        <v>0</v>
      </c>
      <c r="Z231" s="243">
        <v>0</v>
      </c>
    </row>
    <row r="232" spans="1:26" ht="15.75" customHeight="1" x14ac:dyDescent="0.25">
      <c r="A232" s="299">
        <v>13</v>
      </c>
      <c r="B232" s="243" t="s">
        <v>569</v>
      </c>
      <c r="C232" s="242" t="s">
        <v>2825</v>
      </c>
      <c r="D232" s="538"/>
      <c r="E232" s="241">
        <v>1571.7947000000001</v>
      </c>
      <c r="F232" s="243"/>
      <c r="G232" s="243"/>
      <c r="H232" s="243"/>
      <c r="I232" s="243"/>
      <c r="J232" s="243"/>
      <c r="K232" s="243">
        <v>0</v>
      </c>
      <c r="L232" s="243">
        <v>0</v>
      </c>
      <c r="M232" s="289"/>
      <c r="N232" s="243">
        <v>0</v>
      </c>
      <c r="O232" s="243">
        <v>0</v>
      </c>
      <c r="P232" s="243">
        <v>0</v>
      </c>
      <c r="Q232" s="289"/>
      <c r="R232" s="243">
        <v>0</v>
      </c>
      <c r="S232" s="243">
        <v>0</v>
      </c>
      <c r="T232" s="243">
        <v>0</v>
      </c>
      <c r="U232" s="409">
        <f t="shared" si="1"/>
        <v>0</v>
      </c>
      <c r="V232" s="409">
        <f t="shared" si="2"/>
        <v>0</v>
      </c>
      <c r="Z232" s="243">
        <v>0</v>
      </c>
    </row>
    <row r="233" spans="1:26" ht="15.75" customHeight="1" x14ac:dyDescent="0.25">
      <c r="A233" s="299">
        <v>14</v>
      </c>
      <c r="B233" s="243" t="s">
        <v>570</v>
      </c>
      <c r="C233" s="242" t="s">
        <v>2825</v>
      </c>
      <c r="D233" s="539"/>
      <c r="E233" s="241">
        <v>1571.7947000000001</v>
      </c>
      <c r="F233" s="243"/>
      <c r="G233" s="243"/>
      <c r="H233" s="243"/>
      <c r="I233" s="243"/>
      <c r="J233" s="243"/>
      <c r="K233" s="243">
        <v>716</v>
      </c>
      <c r="L233" s="243">
        <v>496</v>
      </c>
      <c r="M233" s="289"/>
      <c r="N233" s="243">
        <v>1</v>
      </c>
      <c r="O233" s="243">
        <v>0</v>
      </c>
      <c r="P233" s="243">
        <v>0</v>
      </c>
      <c r="Q233" s="289"/>
      <c r="R233" s="243">
        <v>0</v>
      </c>
      <c r="S233" s="243">
        <v>2</v>
      </c>
      <c r="T233" s="243">
        <v>1</v>
      </c>
      <c r="U233" s="409" t="str">
        <f t="shared" si="1"/>
        <v>676х456</v>
      </c>
      <c r="V233" s="409">
        <f t="shared" si="2"/>
        <v>0</v>
      </c>
      <c r="Z233" s="243">
        <v>0</v>
      </c>
    </row>
    <row r="234" spans="1:26" ht="15.75" customHeight="1" x14ac:dyDescent="0.25">
      <c r="A234" s="299">
        <v>15</v>
      </c>
      <c r="B234" s="243" t="s">
        <v>571</v>
      </c>
      <c r="C234" s="242" t="s">
        <v>2825</v>
      </c>
      <c r="D234" s="539"/>
      <c r="E234" s="241">
        <v>1571.7947000000001</v>
      </c>
      <c r="F234" s="243"/>
      <c r="G234" s="243"/>
      <c r="H234" s="243"/>
      <c r="I234" s="243"/>
      <c r="J234" s="243"/>
      <c r="K234" s="243">
        <v>716</v>
      </c>
      <c r="L234" s="243">
        <v>246</v>
      </c>
      <c r="M234" s="289"/>
      <c r="N234" s="243">
        <v>2</v>
      </c>
      <c r="O234" s="243">
        <v>0</v>
      </c>
      <c r="P234" s="243">
        <v>0</v>
      </c>
      <c r="Q234" s="289"/>
      <c r="R234" s="243">
        <v>0</v>
      </c>
      <c r="S234" s="243">
        <v>4</v>
      </c>
      <c r="T234" s="243">
        <v>2</v>
      </c>
      <c r="U234" s="409" t="str">
        <f t="shared" si="1"/>
        <v>676х206</v>
      </c>
      <c r="V234" s="409">
        <f t="shared" si="2"/>
        <v>0</v>
      </c>
      <c r="Z234" s="243">
        <v>0</v>
      </c>
    </row>
    <row r="235" spans="1:26" ht="15.75" customHeight="1" x14ac:dyDescent="0.25">
      <c r="A235" s="299">
        <v>16</v>
      </c>
      <c r="B235" s="243" t="s">
        <v>572</v>
      </c>
      <c r="C235" s="242" t="s">
        <v>2826</v>
      </c>
      <c r="D235" s="539"/>
      <c r="E235" s="241">
        <v>1723.72235</v>
      </c>
      <c r="F235" s="243"/>
      <c r="G235" s="243"/>
      <c r="H235" s="243"/>
      <c r="I235" s="243"/>
      <c r="J235" s="243"/>
      <c r="K235" s="243">
        <v>0</v>
      </c>
      <c r="L235" s="243">
        <v>0</v>
      </c>
      <c r="M235" s="289"/>
      <c r="N235" s="243">
        <v>0</v>
      </c>
      <c r="O235" s="243">
        <v>0</v>
      </c>
      <c r="P235" s="243">
        <v>0</v>
      </c>
      <c r="Q235" s="289"/>
      <c r="R235" s="243">
        <v>0</v>
      </c>
      <c r="S235" s="243">
        <v>0</v>
      </c>
      <c r="T235" s="243">
        <v>0</v>
      </c>
      <c r="U235" s="409">
        <f t="shared" si="1"/>
        <v>0</v>
      </c>
      <c r="V235" s="409">
        <f t="shared" si="2"/>
        <v>0</v>
      </c>
      <c r="Z235" s="243">
        <v>0</v>
      </c>
    </row>
    <row r="236" spans="1:26" ht="15.75" customHeight="1" x14ac:dyDescent="0.25">
      <c r="A236" s="299">
        <v>17</v>
      </c>
      <c r="B236" s="243" t="s">
        <v>573</v>
      </c>
      <c r="C236" s="242" t="s">
        <v>2826</v>
      </c>
      <c r="D236" s="539"/>
      <c r="E236" s="241">
        <v>1723.72235</v>
      </c>
      <c r="F236" s="243"/>
      <c r="G236" s="243"/>
      <c r="H236" s="243"/>
      <c r="I236" s="243"/>
      <c r="J236" s="243"/>
      <c r="K236" s="243">
        <v>716</v>
      </c>
      <c r="L236" s="243">
        <v>596</v>
      </c>
      <c r="M236" s="289"/>
      <c r="N236" s="243">
        <v>1</v>
      </c>
      <c r="O236" s="243">
        <v>0</v>
      </c>
      <c r="P236" s="243">
        <v>0</v>
      </c>
      <c r="Q236" s="289"/>
      <c r="R236" s="243">
        <v>0</v>
      </c>
      <c r="S236" s="243">
        <v>2</v>
      </c>
      <c r="T236" s="243">
        <v>1</v>
      </c>
      <c r="U236" s="409" t="str">
        <f t="shared" si="1"/>
        <v>676х556</v>
      </c>
      <c r="V236" s="409">
        <f t="shared" si="2"/>
        <v>0</v>
      </c>
      <c r="Z236" s="243">
        <v>0</v>
      </c>
    </row>
    <row r="237" spans="1:26" ht="15.75" customHeight="1" x14ac:dyDescent="0.25">
      <c r="A237" s="299">
        <v>18</v>
      </c>
      <c r="B237" s="243" t="s">
        <v>575</v>
      </c>
      <c r="C237" s="242" t="s">
        <v>2826</v>
      </c>
      <c r="D237" s="539"/>
      <c r="E237" s="241">
        <v>1723.72235</v>
      </c>
      <c r="F237" s="243"/>
      <c r="G237" s="243"/>
      <c r="H237" s="243"/>
      <c r="I237" s="243"/>
      <c r="J237" s="243"/>
      <c r="K237" s="243">
        <v>716</v>
      </c>
      <c r="L237" s="243">
        <v>296</v>
      </c>
      <c r="M237" s="289"/>
      <c r="N237" s="243">
        <v>2</v>
      </c>
      <c r="O237" s="243">
        <v>0</v>
      </c>
      <c r="P237" s="243">
        <v>0</v>
      </c>
      <c r="Q237" s="289"/>
      <c r="R237" s="243">
        <v>0</v>
      </c>
      <c r="S237" s="243">
        <v>4</v>
      </c>
      <c r="T237" s="243">
        <v>2</v>
      </c>
      <c r="U237" s="409" t="str">
        <f t="shared" si="1"/>
        <v>676х256</v>
      </c>
      <c r="V237" s="409">
        <f t="shared" si="2"/>
        <v>0</v>
      </c>
      <c r="Z237" s="243">
        <v>0</v>
      </c>
    </row>
    <row r="238" spans="1:26" ht="15.75" customHeight="1" x14ac:dyDescent="0.25">
      <c r="A238" s="299">
        <v>19</v>
      </c>
      <c r="B238" s="243" t="s">
        <v>576</v>
      </c>
      <c r="C238" s="242" t="s">
        <v>2826</v>
      </c>
      <c r="D238" s="539"/>
      <c r="E238" s="241">
        <v>1729.3492999999999</v>
      </c>
      <c r="F238" s="243"/>
      <c r="G238" s="243"/>
      <c r="H238" s="243"/>
      <c r="I238" s="243"/>
      <c r="J238" s="243"/>
      <c r="K238" s="243">
        <v>356</v>
      </c>
      <c r="L238" s="243">
        <v>596</v>
      </c>
      <c r="M238" s="289"/>
      <c r="N238" s="243">
        <v>2</v>
      </c>
      <c r="O238" s="243">
        <v>0</v>
      </c>
      <c r="P238" s="243">
        <v>0</v>
      </c>
      <c r="Q238" s="289"/>
      <c r="R238" s="243">
        <v>0</v>
      </c>
      <c r="S238" s="243">
        <v>0</v>
      </c>
      <c r="T238" s="243">
        <v>1</v>
      </c>
      <c r="U238" s="409" t="str">
        <f t="shared" si="1"/>
        <v>316х556</v>
      </c>
      <c r="V238" s="409">
        <f t="shared" si="2"/>
        <v>0</v>
      </c>
      <c r="Z238" s="243">
        <v>1</v>
      </c>
    </row>
    <row r="239" spans="1:26" ht="15.75" customHeight="1" x14ac:dyDescent="0.25">
      <c r="A239" s="299">
        <v>20</v>
      </c>
      <c r="B239" s="243" t="s">
        <v>577</v>
      </c>
      <c r="C239" s="242" t="s">
        <v>2826</v>
      </c>
      <c r="D239" s="540"/>
      <c r="E239" s="241">
        <v>1714.3441</v>
      </c>
      <c r="F239" s="243"/>
      <c r="G239" s="243"/>
      <c r="H239" s="243"/>
      <c r="I239" s="243"/>
      <c r="J239" s="243"/>
      <c r="K239" s="243">
        <v>356</v>
      </c>
      <c r="L239" s="243">
        <v>596</v>
      </c>
      <c r="M239" s="289"/>
      <c r="N239" s="243">
        <v>2</v>
      </c>
      <c r="O239" s="243">
        <v>0</v>
      </c>
      <c r="P239" s="243">
        <v>0</v>
      </c>
      <c r="Q239" s="289"/>
      <c r="R239" s="243">
        <v>0</v>
      </c>
      <c r="S239" s="243">
        <v>0</v>
      </c>
      <c r="T239" s="243">
        <v>1</v>
      </c>
      <c r="U239" s="409" t="str">
        <f t="shared" si="1"/>
        <v>316х556</v>
      </c>
      <c r="V239" s="409">
        <f t="shared" si="2"/>
        <v>0</v>
      </c>
      <c r="Z239" s="243">
        <v>1</v>
      </c>
    </row>
    <row r="240" spans="1:26" ht="15.75" customHeight="1" x14ac:dyDescent="0.25">
      <c r="A240" s="299">
        <v>21</v>
      </c>
      <c r="B240" s="243" t="s">
        <v>578</v>
      </c>
      <c r="C240" s="242" t="s">
        <v>2827</v>
      </c>
      <c r="D240" s="538"/>
      <c r="E240" s="241">
        <v>1856.8935000000001</v>
      </c>
      <c r="F240" s="243"/>
      <c r="G240" s="243"/>
      <c r="H240" s="243"/>
      <c r="I240" s="243"/>
      <c r="J240" s="243"/>
      <c r="K240" s="243">
        <v>0</v>
      </c>
      <c r="L240" s="243">
        <v>0</v>
      </c>
      <c r="M240" s="289"/>
      <c r="N240" s="243">
        <v>0</v>
      </c>
      <c r="O240" s="243">
        <v>0</v>
      </c>
      <c r="P240" s="243">
        <v>0</v>
      </c>
      <c r="Q240" s="289"/>
      <c r="R240" s="243">
        <v>0</v>
      </c>
      <c r="S240" s="243">
        <v>0</v>
      </c>
      <c r="T240" s="243">
        <v>0</v>
      </c>
      <c r="U240" s="409">
        <f t="shared" si="1"/>
        <v>0</v>
      </c>
      <c r="V240" s="409">
        <f t="shared" si="2"/>
        <v>0</v>
      </c>
      <c r="Z240" s="243">
        <v>0</v>
      </c>
    </row>
    <row r="241" spans="1:26" ht="15.75" customHeight="1" x14ac:dyDescent="0.25">
      <c r="A241" s="299">
        <v>22</v>
      </c>
      <c r="B241" s="243" t="s">
        <v>579</v>
      </c>
      <c r="C241" s="242" t="s">
        <v>2827</v>
      </c>
      <c r="D241" s="539"/>
      <c r="E241" s="241">
        <v>1856.8935000000001</v>
      </c>
      <c r="F241" s="243"/>
      <c r="G241" s="243"/>
      <c r="H241" s="243"/>
      <c r="I241" s="243"/>
      <c r="J241" s="243"/>
      <c r="K241" s="243">
        <v>716</v>
      </c>
      <c r="L241" s="243">
        <v>346</v>
      </c>
      <c r="M241" s="289"/>
      <c r="N241" s="243">
        <v>2</v>
      </c>
      <c r="O241" s="243">
        <v>0</v>
      </c>
      <c r="P241" s="243">
        <v>0</v>
      </c>
      <c r="Q241" s="289"/>
      <c r="R241" s="243">
        <v>0</v>
      </c>
      <c r="S241" s="243">
        <v>4</v>
      </c>
      <c r="T241" s="243">
        <v>2</v>
      </c>
      <c r="U241" s="409" t="str">
        <f t="shared" si="1"/>
        <v>676х306</v>
      </c>
      <c r="V241" s="409">
        <f t="shared" si="2"/>
        <v>0</v>
      </c>
      <c r="Z241" s="243">
        <v>0</v>
      </c>
    </row>
    <row r="242" spans="1:26" ht="15.75" customHeight="1" x14ac:dyDescent="0.25">
      <c r="A242" s="299">
        <v>23</v>
      </c>
      <c r="B242" s="243" t="s">
        <v>580</v>
      </c>
      <c r="C242" s="242" t="s">
        <v>2827</v>
      </c>
      <c r="D242" s="539"/>
      <c r="E242" s="241">
        <v>1862.52045</v>
      </c>
      <c r="F242" s="243"/>
      <c r="G242" s="243"/>
      <c r="H242" s="243"/>
      <c r="I242" s="243"/>
      <c r="J242" s="243"/>
      <c r="K242" s="243">
        <v>356</v>
      </c>
      <c r="L242" s="243">
        <v>696</v>
      </c>
      <c r="M242" s="289"/>
      <c r="N242" s="243">
        <v>2</v>
      </c>
      <c r="O242" s="243">
        <v>0</v>
      </c>
      <c r="P242" s="243">
        <v>0</v>
      </c>
      <c r="Q242" s="289"/>
      <c r="R242" s="243">
        <v>0</v>
      </c>
      <c r="S242" s="243">
        <v>0</v>
      </c>
      <c r="T242" s="243">
        <v>1</v>
      </c>
      <c r="U242" s="409" t="str">
        <f t="shared" si="1"/>
        <v>316х656</v>
      </c>
      <c r="V242" s="409">
        <f t="shared" si="2"/>
        <v>0</v>
      </c>
      <c r="Z242" s="243">
        <v>1</v>
      </c>
    </row>
    <row r="243" spans="1:26" ht="15.75" customHeight="1" x14ac:dyDescent="0.25">
      <c r="A243" s="299">
        <v>24</v>
      </c>
      <c r="B243" s="243" t="s">
        <v>581</v>
      </c>
      <c r="C243" s="242" t="s">
        <v>2827</v>
      </c>
      <c r="D243" s="539"/>
      <c r="E243" s="241">
        <v>1845.6396000000002</v>
      </c>
      <c r="F243" s="243"/>
      <c r="G243" s="243"/>
      <c r="H243" s="243"/>
      <c r="I243" s="243"/>
      <c r="J243" s="243"/>
      <c r="K243" s="243">
        <v>356</v>
      </c>
      <c r="L243" s="243">
        <v>696</v>
      </c>
      <c r="M243" s="289"/>
      <c r="N243" s="243">
        <v>2</v>
      </c>
      <c r="O243" s="243">
        <v>0</v>
      </c>
      <c r="P243" s="243">
        <v>0</v>
      </c>
      <c r="Q243" s="289"/>
      <c r="R243" s="243">
        <v>0</v>
      </c>
      <c r="S243" s="243">
        <v>0</v>
      </c>
      <c r="T243" s="243">
        <v>0</v>
      </c>
      <c r="U243" s="409" t="str">
        <f t="shared" si="1"/>
        <v>316х656</v>
      </c>
      <c r="V243" s="409">
        <f t="shared" si="2"/>
        <v>0</v>
      </c>
      <c r="Z243" s="243">
        <v>0</v>
      </c>
    </row>
    <row r="244" spans="1:26" ht="15.75" customHeight="1" x14ac:dyDescent="0.25">
      <c r="A244" s="299">
        <v>25</v>
      </c>
      <c r="B244" s="243" t="s">
        <v>582</v>
      </c>
      <c r="C244" s="242" t="s">
        <v>2828</v>
      </c>
      <c r="D244" s="539"/>
      <c r="E244" s="241">
        <v>1990.0646499999996</v>
      </c>
      <c r="F244" s="243"/>
      <c r="G244" s="243"/>
      <c r="H244" s="243"/>
      <c r="I244" s="243"/>
      <c r="J244" s="243"/>
      <c r="K244" s="243">
        <v>0</v>
      </c>
      <c r="L244" s="243">
        <v>0</v>
      </c>
      <c r="M244" s="289"/>
      <c r="N244" s="243">
        <v>0</v>
      </c>
      <c r="O244" s="243">
        <v>0</v>
      </c>
      <c r="P244" s="243">
        <v>0</v>
      </c>
      <c r="Q244" s="289"/>
      <c r="R244" s="243">
        <v>0</v>
      </c>
      <c r="S244" s="243">
        <v>0</v>
      </c>
      <c r="T244" s="243">
        <v>1</v>
      </c>
      <c r="U244" s="409">
        <f t="shared" si="1"/>
        <v>0</v>
      </c>
      <c r="V244" s="409">
        <f t="shared" si="2"/>
        <v>0</v>
      </c>
      <c r="Z244" s="243">
        <v>1</v>
      </c>
    </row>
    <row r="245" spans="1:26" ht="15.75" customHeight="1" x14ac:dyDescent="0.25">
      <c r="A245" s="299">
        <v>26</v>
      </c>
      <c r="B245" s="243" t="s">
        <v>583</v>
      </c>
      <c r="C245" s="242" t="s">
        <v>2828</v>
      </c>
      <c r="D245" s="539"/>
      <c r="E245" s="241">
        <v>1990.0646499999996</v>
      </c>
      <c r="F245" s="243"/>
      <c r="G245" s="243"/>
      <c r="H245" s="243"/>
      <c r="I245" s="243"/>
      <c r="J245" s="243"/>
      <c r="K245" s="243">
        <v>716</v>
      </c>
      <c r="L245" s="243">
        <v>396</v>
      </c>
      <c r="M245" s="289"/>
      <c r="N245" s="243">
        <v>2</v>
      </c>
      <c r="O245" s="243">
        <v>0</v>
      </c>
      <c r="P245" s="243">
        <v>0</v>
      </c>
      <c r="Q245" s="289"/>
      <c r="R245" s="243">
        <v>0</v>
      </c>
      <c r="S245" s="243">
        <v>4</v>
      </c>
      <c r="T245" s="243">
        <v>2</v>
      </c>
      <c r="U245" s="409" t="str">
        <f t="shared" si="1"/>
        <v>676х356</v>
      </c>
      <c r="V245" s="409">
        <f t="shared" si="2"/>
        <v>0</v>
      </c>
      <c r="Z245" s="243">
        <v>0</v>
      </c>
    </row>
    <row r="246" spans="1:26" ht="15.75" customHeight="1" x14ac:dyDescent="0.25">
      <c r="A246" s="299">
        <v>27</v>
      </c>
      <c r="B246" s="243" t="s">
        <v>584</v>
      </c>
      <c r="C246" s="242" t="s">
        <v>2828</v>
      </c>
      <c r="D246" s="539"/>
      <c r="E246" s="241">
        <v>1997.5672500000001</v>
      </c>
      <c r="F246" s="243"/>
      <c r="G246" s="243"/>
      <c r="H246" s="243"/>
      <c r="I246" s="243"/>
      <c r="J246" s="243"/>
      <c r="K246" s="243">
        <v>356</v>
      </c>
      <c r="L246" s="243">
        <v>796</v>
      </c>
      <c r="M246" s="289"/>
      <c r="N246" s="243">
        <v>2</v>
      </c>
      <c r="O246" s="243">
        <v>0</v>
      </c>
      <c r="P246" s="243">
        <v>0</v>
      </c>
      <c r="Q246" s="289"/>
      <c r="R246" s="243">
        <v>0</v>
      </c>
      <c r="S246" s="243">
        <v>0</v>
      </c>
      <c r="T246" s="243">
        <v>1</v>
      </c>
      <c r="U246" s="409" t="str">
        <f t="shared" si="1"/>
        <v>316х756</v>
      </c>
      <c r="V246" s="409">
        <f t="shared" si="2"/>
        <v>0</v>
      </c>
      <c r="Z246" s="243">
        <v>1</v>
      </c>
    </row>
    <row r="247" spans="1:26" ht="15.75" customHeight="1" x14ac:dyDescent="0.25">
      <c r="A247" s="299">
        <v>28</v>
      </c>
      <c r="B247" s="243" t="s">
        <v>585</v>
      </c>
      <c r="C247" s="242" t="s">
        <v>2828</v>
      </c>
      <c r="D247" s="540"/>
      <c r="E247" s="241">
        <v>1973.1838</v>
      </c>
      <c r="F247" s="243"/>
      <c r="G247" s="243"/>
      <c r="H247" s="243"/>
      <c r="I247" s="243"/>
      <c r="J247" s="243"/>
      <c r="K247" s="243">
        <v>356</v>
      </c>
      <c r="L247" s="243">
        <v>796</v>
      </c>
      <c r="M247" s="289"/>
      <c r="N247" s="243">
        <v>2</v>
      </c>
      <c r="O247" s="243">
        <v>0</v>
      </c>
      <c r="P247" s="243">
        <v>0</v>
      </c>
      <c r="Q247" s="289"/>
      <c r="R247" s="243">
        <v>0</v>
      </c>
      <c r="S247" s="243">
        <v>0</v>
      </c>
      <c r="T247" s="243">
        <v>1</v>
      </c>
      <c r="U247" s="409" t="str">
        <f t="shared" si="1"/>
        <v>316х756</v>
      </c>
      <c r="V247" s="409">
        <f t="shared" si="2"/>
        <v>0</v>
      </c>
      <c r="Z247" s="243">
        <v>1</v>
      </c>
    </row>
    <row r="248" spans="1:26" ht="15.75" customHeight="1" x14ac:dyDescent="0.25">
      <c r="A248" s="299">
        <v>29</v>
      </c>
      <c r="B248" s="243" t="s">
        <v>586</v>
      </c>
      <c r="C248" s="242" t="s">
        <v>2829</v>
      </c>
      <c r="D248" s="538"/>
      <c r="E248" s="241">
        <v>2123.2357999999999</v>
      </c>
      <c r="F248" s="243"/>
      <c r="G248" s="243"/>
      <c r="H248" s="243"/>
      <c r="I248" s="243"/>
      <c r="J248" s="243"/>
      <c r="K248" s="243">
        <v>0</v>
      </c>
      <c r="L248" s="243">
        <v>0</v>
      </c>
      <c r="M248" s="289"/>
      <c r="N248" s="243">
        <v>0</v>
      </c>
      <c r="O248" s="243">
        <v>0</v>
      </c>
      <c r="P248" s="243">
        <v>0</v>
      </c>
      <c r="Q248" s="289"/>
      <c r="R248" s="243">
        <v>0</v>
      </c>
      <c r="S248" s="243">
        <v>0</v>
      </c>
      <c r="T248" s="243">
        <v>0</v>
      </c>
      <c r="U248" s="409">
        <f t="shared" si="1"/>
        <v>0</v>
      </c>
      <c r="V248" s="409">
        <f t="shared" si="2"/>
        <v>0</v>
      </c>
      <c r="Z248" s="243">
        <v>0</v>
      </c>
    </row>
    <row r="249" spans="1:26" ht="15.75" customHeight="1" x14ac:dyDescent="0.25">
      <c r="A249" s="299">
        <v>30</v>
      </c>
      <c r="B249" s="243" t="s">
        <v>587</v>
      </c>
      <c r="C249" s="242" t="s">
        <v>2829</v>
      </c>
      <c r="D249" s="539"/>
      <c r="E249" s="241">
        <v>2123.2357999999999</v>
      </c>
      <c r="F249" s="243"/>
      <c r="G249" s="243"/>
      <c r="H249" s="243"/>
      <c r="I249" s="243"/>
      <c r="J249" s="243"/>
      <c r="K249" s="243">
        <v>716</v>
      </c>
      <c r="L249" s="243">
        <v>446</v>
      </c>
      <c r="M249" s="289"/>
      <c r="N249" s="243">
        <v>2</v>
      </c>
      <c r="O249" s="243">
        <v>0</v>
      </c>
      <c r="P249" s="243">
        <v>0</v>
      </c>
      <c r="Q249" s="289"/>
      <c r="R249" s="243">
        <v>0</v>
      </c>
      <c r="S249" s="243">
        <v>4</v>
      </c>
      <c r="T249" s="243">
        <v>2</v>
      </c>
      <c r="U249" s="409" t="str">
        <f t="shared" si="1"/>
        <v>676х406</v>
      </c>
      <c r="V249" s="409">
        <f t="shared" si="2"/>
        <v>0</v>
      </c>
      <c r="Z249" s="243">
        <v>0</v>
      </c>
    </row>
    <row r="250" spans="1:26" ht="15.75" customHeight="1" x14ac:dyDescent="0.25">
      <c r="A250" s="299">
        <v>31</v>
      </c>
      <c r="B250" s="243" t="s">
        <v>588</v>
      </c>
      <c r="C250" s="242" t="s">
        <v>2829</v>
      </c>
      <c r="D250" s="539"/>
      <c r="E250" s="241">
        <v>1990.0646499999996</v>
      </c>
      <c r="F250" s="243"/>
      <c r="G250" s="243"/>
      <c r="H250" s="243"/>
      <c r="I250" s="243"/>
      <c r="J250" s="243"/>
      <c r="K250" s="243">
        <v>356</v>
      </c>
      <c r="L250" s="243">
        <v>896</v>
      </c>
      <c r="M250" s="289"/>
      <c r="N250" s="243">
        <v>2</v>
      </c>
      <c r="O250" s="243">
        <v>0</v>
      </c>
      <c r="P250" s="243">
        <v>0</v>
      </c>
      <c r="Q250" s="289"/>
      <c r="R250" s="243">
        <v>0</v>
      </c>
      <c r="S250" s="243">
        <v>0</v>
      </c>
      <c r="T250" s="243">
        <v>1</v>
      </c>
      <c r="U250" s="409" t="str">
        <f t="shared" si="1"/>
        <v>316х856</v>
      </c>
      <c r="V250" s="409">
        <f t="shared" si="2"/>
        <v>0</v>
      </c>
      <c r="Z250" s="243">
        <v>1</v>
      </c>
    </row>
    <row r="251" spans="1:26" ht="15.75" customHeight="1" x14ac:dyDescent="0.25">
      <c r="A251" s="299">
        <v>32</v>
      </c>
      <c r="B251" s="243" t="s">
        <v>589</v>
      </c>
      <c r="C251" s="242" t="s">
        <v>2829</v>
      </c>
      <c r="D251" s="540"/>
      <c r="E251" s="241">
        <v>2104.4793000000004</v>
      </c>
      <c r="F251" s="243"/>
      <c r="G251" s="243"/>
      <c r="H251" s="243"/>
      <c r="I251" s="243"/>
      <c r="J251" s="243"/>
      <c r="K251" s="243">
        <v>356</v>
      </c>
      <c r="L251" s="243">
        <v>896</v>
      </c>
      <c r="M251" s="289"/>
      <c r="N251" s="243">
        <v>2</v>
      </c>
      <c r="O251" s="243">
        <v>0</v>
      </c>
      <c r="P251" s="243">
        <v>0</v>
      </c>
      <c r="Q251" s="289"/>
      <c r="R251" s="243">
        <v>0</v>
      </c>
      <c r="S251" s="243">
        <v>0</v>
      </c>
      <c r="T251" s="243">
        <v>1</v>
      </c>
      <c r="U251" s="409" t="str">
        <f t="shared" si="1"/>
        <v>316х856</v>
      </c>
      <c r="V251" s="409">
        <f t="shared" si="2"/>
        <v>0</v>
      </c>
      <c r="Z251" s="243">
        <v>1</v>
      </c>
    </row>
    <row r="252" spans="1:26" ht="15.75" customHeight="1" x14ac:dyDescent="0.25">
      <c r="A252" s="299">
        <v>33</v>
      </c>
      <c r="B252" s="243" t="s">
        <v>590</v>
      </c>
      <c r="C252" s="242" t="s">
        <v>2830</v>
      </c>
      <c r="D252" s="244"/>
      <c r="E252" s="241">
        <v>1147.8978</v>
      </c>
      <c r="F252" s="243"/>
      <c r="G252" s="243"/>
      <c r="H252" s="243"/>
      <c r="I252" s="243"/>
      <c r="J252" s="243"/>
      <c r="K252" s="243">
        <v>356</v>
      </c>
      <c r="L252" s="243">
        <v>596</v>
      </c>
      <c r="M252" s="289"/>
      <c r="N252" s="243">
        <v>1</v>
      </c>
      <c r="O252" s="243">
        <v>0</v>
      </c>
      <c r="P252" s="243">
        <v>0</v>
      </c>
      <c r="Q252" s="289"/>
      <c r="R252" s="243">
        <v>0</v>
      </c>
      <c r="S252" s="243">
        <v>0</v>
      </c>
      <c r="T252" s="243">
        <v>1</v>
      </c>
      <c r="U252" s="409" t="str">
        <f t="shared" si="1"/>
        <v>316х556</v>
      </c>
      <c r="V252" s="409">
        <f t="shared" si="2"/>
        <v>0</v>
      </c>
      <c r="Z252" s="243">
        <v>1</v>
      </c>
    </row>
    <row r="253" spans="1:26" ht="15.75" customHeight="1" x14ac:dyDescent="0.25">
      <c r="A253" s="413">
        <v>1</v>
      </c>
      <c r="B253" s="252" t="s">
        <v>591</v>
      </c>
      <c r="C253" s="298" t="s">
        <v>2850</v>
      </c>
      <c r="D253" s="414"/>
      <c r="E253" s="408">
        <v>1252.9341999999999</v>
      </c>
      <c r="F253" s="243"/>
      <c r="G253" s="243"/>
      <c r="H253" s="243"/>
      <c r="I253" s="243"/>
      <c r="J253" s="243"/>
      <c r="K253" s="298">
        <v>0</v>
      </c>
      <c r="L253" s="298">
        <v>0</v>
      </c>
      <c r="M253" s="288"/>
      <c r="N253" s="242">
        <v>0</v>
      </c>
      <c r="O253" s="242">
        <v>0</v>
      </c>
      <c r="P253" s="242">
        <v>0</v>
      </c>
      <c r="Q253" s="288"/>
      <c r="R253" s="242">
        <v>0</v>
      </c>
      <c r="S253" s="298">
        <v>0</v>
      </c>
      <c r="T253" s="298">
        <v>0</v>
      </c>
      <c r="U253" s="409">
        <f t="shared" si="1"/>
        <v>0</v>
      </c>
      <c r="V253" s="409">
        <f t="shared" si="2"/>
        <v>0</v>
      </c>
      <c r="Z253" s="298">
        <v>0</v>
      </c>
    </row>
    <row r="254" spans="1:26" ht="15.75" customHeight="1" x14ac:dyDescent="0.25">
      <c r="A254" s="413">
        <v>2</v>
      </c>
      <c r="B254" s="252" t="s">
        <v>592</v>
      </c>
      <c r="C254" s="298" t="s">
        <v>2851</v>
      </c>
      <c r="D254" s="553"/>
      <c r="E254" s="408">
        <v>1318.58195</v>
      </c>
      <c r="F254" s="243"/>
      <c r="G254" s="243"/>
      <c r="H254" s="243"/>
      <c r="I254" s="243"/>
      <c r="J254" s="243"/>
      <c r="K254" s="298">
        <v>0</v>
      </c>
      <c r="L254" s="298">
        <v>0</v>
      </c>
      <c r="M254" s="288"/>
      <c r="N254" s="242">
        <v>0</v>
      </c>
      <c r="O254" s="242">
        <v>0</v>
      </c>
      <c r="P254" s="242">
        <v>0</v>
      </c>
      <c r="Q254" s="288"/>
      <c r="R254" s="242">
        <v>0</v>
      </c>
      <c r="S254" s="298">
        <v>0</v>
      </c>
      <c r="T254" s="298">
        <v>0</v>
      </c>
      <c r="U254" s="409">
        <f t="shared" si="1"/>
        <v>0</v>
      </c>
      <c r="V254" s="409">
        <f t="shared" si="2"/>
        <v>0</v>
      </c>
      <c r="Z254" s="298">
        <v>0</v>
      </c>
    </row>
    <row r="255" spans="1:26" ht="15.75" customHeight="1" x14ac:dyDescent="0.25">
      <c r="A255" s="413">
        <v>3</v>
      </c>
      <c r="B255" s="252" t="s">
        <v>593</v>
      </c>
      <c r="C255" s="298" t="s">
        <v>2852</v>
      </c>
      <c r="D255" s="539"/>
      <c r="E255" s="408">
        <v>1376.7271000000001</v>
      </c>
      <c r="F255" s="243"/>
      <c r="G255" s="243"/>
      <c r="H255" s="243"/>
      <c r="I255" s="243"/>
      <c r="J255" s="243"/>
      <c r="K255" s="298">
        <v>0</v>
      </c>
      <c r="L255" s="298">
        <v>0</v>
      </c>
      <c r="M255" s="288"/>
      <c r="N255" s="242">
        <v>0</v>
      </c>
      <c r="O255" s="242">
        <v>0</v>
      </c>
      <c r="P255" s="242">
        <v>0</v>
      </c>
      <c r="Q255" s="288"/>
      <c r="R255" s="242">
        <v>0</v>
      </c>
      <c r="S255" s="298">
        <v>0</v>
      </c>
      <c r="T255" s="298">
        <v>0</v>
      </c>
      <c r="U255" s="409">
        <f t="shared" si="1"/>
        <v>0</v>
      </c>
      <c r="V255" s="409">
        <f t="shared" si="2"/>
        <v>0</v>
      </c>
      <c r="Z255" s="298">
        <v>0</v>
      </c>
    </row>
    <row r="256" spans="1:26" ht="15.75" customHeight="1" x14ac:dyDescent="0.25">
      <c r="A256" s="413">
        <v>4</v>
      </c>
      <c r="B256" s="252" t="s">
        <v>594</v>
      </c>
      <c r="C256" s="298" t="s">
        <v>2853</v>
      </c>
      <c r="D256" s="539"/>
      <c r="E256" s="408">
        <v>1436.7479000000001</v>
      </c>
      <c r="F256" s="243"/>
      <c r="G256" s="243"/>
      <c r="H256" s="243"/>
      <c r="I256" s="243"/>
      <c r="J256" s="243"/>
      <c r="K256" s="298">
        <v>0</v>
      </c>
      <c r="L256" s="298">
        <v>0</v>
      </c>
      <c r="M256" s="288"/>
      <c r="N256" s="242">
        <v>0</v>
      </c>
      <c r="O256" s="242">
        <v>0</v>
      </c>
      <c r="P256" s="242">
        <v>0</v>
      </c>
      <c r="Q256" s="288"/>
      <c r="R256" s="242">
        <v>0</v>
      </c>
      <c r="S256" s="298">
        <v>0</v>
      </c>
      <c r="T256" s="298">
        <v>0</v>
      </c>
      <c r="U256" s="409">
        <f t="shared" si="1"/>
        <v>0</v>
      </c>
      <c r="V256" s="409">
        <f t="shared" si="2"/>
        <v>0</v>
      </c>
      <c r="Z256" s="298">
        <v>0</v>
      </c>
    </row>
    <row r="257" spans="1:26" ht="15.75" customHeight="1" x14ac:dyDescent="0.25">
      <c r="A257" s="413">
        <v>5</v>
      </c>
      <c r="B257" s="252" t="s">
        <v>595</v>
      </c>
      <c r="C257" s="298" t="s">
        <v>2854</v>
      </c>
      <c r="D257" s="539"/>
      <c r="E257" s="408">
        <v>1556.7894999999999</v>
      </c>
      <c r="F257" s="243"/>
      <c r="G257" s="243"/>
      <c r="H257" s="243"/>
      <c r="I257" s="243"/>
      <c r="J257" s="243"/>
      <c r="K257" s="298">
        <v>0</v>
      </c>
      <c r="L257" s="298">
        <v>0</v>
      </c>
      <c r="M257" s="288"/>
      <c r="N257" s="242">
        <v>0</v>
      </c>
      <c r="O257" s="242">
        <v>0</v>
      </c>
      <c r="P257" s="242">
        <v>0</v>
      </c>
      <c r="Q257" s="288"/>
      <c r="R257" s="242">
        <v>0</v>
      </c>
      <c r="S257" s="298">
        <v>0</v>
      </c>
      <c r="T257" s="298">
        <v>0</v>
      </c>
      <c r="U257" s="409">
        <f t="shared" si="1"/>
        <v>0</v>
      </c>
      <c r="V257" s="409">
        <f t="shared" si="2"/>
        <v>0</v>
      </c>
      <c r="Z257" s="298">
        <v>0</v>
      </c>
    </row>
    <row r="258" spans="1:26" ht="15.75" customHeight="1" x14ac:dyDescent="0.25">
      <c r="A258" s="413">
        <v>6</v>
      </c>
      <c r="B258" s="252" t="s">
        <v>596</v>
      </c>
      <c r="C258" s="298" t="s">
        <v>2855</v>
      </c>
      <c r="D258" s="539"/>
      <c r="E258" s="408">
        <v>1614.9346500000001</v>
      </c>
      <c r="F258" s="243"/>
      <c r="G258" s="243"/>
      <c r="H258" s="243"/>
      <c r="I258" s="243"/>
      <c r="J258" s="243"/>
      <c r="K258" s="298">
        <v>0</v>
      </c>
      <c r="L258" s="298">
        <v>0</v>
      </c>
      <c r="M258" s="288"/>
      <c r="N258" s="242">
        <v>0</v>
      </c>
      <c r="O258" s="242">
        <v>0</v>
      </c>
      <c r="P258" s="242">
        <v>0</v>
      </c>
      <c r="Q258" s="288"/>
      <c r="R258" s="242">
        <v>0</v>
      </c>
      <c r="S258" s="298">
        <v>0</v>
      </c>
      <c r="T258" s="298">
        <v>0</v>
      </c>
      <c r="U258" s="409">
        <f t="shared" si="1"/>
        <v>0</v>
      </c>
      <c r="V258" s="409">
        <f t="shared" si="2"/>
        <v>0</v>
      </c>
      <c r="Z258" s="298">
        <v>0</v>
      </c>
    </row>
    <row r="259" spans="1:26" ht="15.75" customHeight="1" x14ac:dyDescent="0.25">
      <c r="A259" s="413">
        <v>7</v>
      </c>
      <c r="B259" s="252" t="s">
        <v>597</v>
      </c>
      <c r="C259" s="298" t="s">
        <v>2856</v>
      </c>
      <c r="D259" s="540"/>
      <c r="E259" s="408">
        <v>1674.9554500000004</v>
      </c>
      <c r="F259" s="243"/>
      <c r="G259" s="243"/>
      <c r="H259" s="243"/>
      <c r="I259" s="243"/>
      <c r="J259" s="243"/>
      <c r="K259" s="298">
        <v>0</v>
      </c>
      <c r="L259" s="298">
        <v>0</v>
      </c>
      <c r="M259" s="288"/>
      <c r="N259" s="242">
        <v>0</v>
      </c>
      <c r="O259" s="242">
        <v>0</v>
      </c>
      <c r="P259" s="242">
        <v>0</v>
      </c>
      <c r="Q259" s="288"/>
      <c r="R259" s="242">
        <v>0</v>
      </c>
      <c r="S259" s="298">
        <v>0</v>
      </c>
      <c r="T259" s="298">
        <v>0</v>
      </c>
      <c r="U259" s="409">
        <f t="shared" si="1"/>
        <v>0</v>
      </c>
      <c r="V259" s="409">
        <f t="shared" si="2"/>
        <v>0</v>
      </c>
      <c r="Z259" s="298">
        <v>0</v>
      </c>
    </row>
    <row r="260" spans="1:26" ht="15.75" customHeight="1" x14ac:dyDescent="0.25">
      <c r="A260" s="413">
        <v>8</v>
      </c>
      <c r="B260" s="252" t="s">
        <v>598</v>
      </c>
      <c r="C260" s="298" t="s">
        <v>2850</v>
      </c>
      <c r="D260" s="414"/>
      <c r="E260" s="408">
        <v>1316.7063000000001</v>
      </c>
      <c r="F260" s="243"/>
      <c r="G260" s="243"/>
      <c r="H260" s="243"/>
      <c r="I260" s="243"/>
      <c r="J260" s="243"/>
      <c r="K260" s="242">
        <v>716</v>
      </c>
      <c r="L260" s="242">
        <v>146</v>
      </c>
      <c r="M260" s="288"/>
      <c r="N260" s="242">
        <v>1</v>
      </c>
      <c r="O260" s="242">
        <v>0</v>
      </c>
      <c r="P260" s="242">
        <v>0</v>
      </c>
      <c r="Q260" s="288"/>
      <c r="R260" s="242">
        <v>0</v>
      </c>
      <c r="S260" s="242">
        <v>2</v>
      </c>
      <c r="T260" s="242">
        <v>1</v>
      </c>
      <c r="U260" s="409" t="str">
        <f t="shared" si="1"/>
        <v>676х106</v>
      </c>
      <c r="V260" s="409">
        <f t="shared" si="2"/>
        <v>0</v>
      </c>
      <c r="Z260" s="242">
        <v>0</v>
      </c>
    </row>
    <row r="261" spans="1:26" ht="15.75" customHeight="1" x14ac:dyDescent="0.25">
      <c r="A261" s="413">
        <v>9</v>
      </c>
      <c r="B261" s="252" t="s">
        <v>599</v>
      </c>
      <c r="C261" s="298" t="s">
        <v>2851</v>
      </c>
      <c r="D261" s="553"/>
      <c r="E261" s="408">
        <v>1448.0018</v>
      </c>
      <c r="F261" s="243"/>
      <c r="G261" s="243"/>
      <c r="H261" s="243"/>
      <c r="I261" s="243"/>
      <c r="J261" s="243"/>
      <c r="K261" s="242">
        <v>716</v>
      </c>
      <c r="L261" s="242">
        <v>196</v>
      </c>
      <c r="M261" s="288"/>
      <c r="N261" s="242">
        <v>1</v>
      </c>
      <c r="O261" s="242">
        <v>0</v>
      </c>
      <c r="P261" s="242">
        <v>0</v>
      </c>
      <c r="Q261" s="288"/>
      <c r="R261" s="242">
        <v>0</v>
      </c>
      <c r="S261" s="242">
        <v>2</v>
      </c>
      <c r="T261" s="242">
        <v>1</v>
      </c>
      <c r="U261" s="409" t="str">
        <f t="shared" si="1"/>
        <v>676х156</v>
      </c>
      <c r="V261" s="409">
        <f t="shared" si="2"/>
        <v>0</v>
      </c>
      <c r="Z261" s="242">
        <v>0</v>
      </c>
    </row>
    <row r="262" spans="1:26" ht="15.75" customHeight="1" x14ac:dyDescent="0.25">
      <c r="A262" s="413">
        <v>10</v>
      </c>
      <c r="B262" s="252" t="s">
        <v>600</v>
      </c>
      <c r="C262" s="298" t="s">
        <v>2852</v>
      </c>
      <c r="D262" s="539"/>
      <c r="E262" s="408">
        <v>1536.1573500000002</v>
      </c>
      <c r="F262" s="243"/>
      <c r="G262" s="243"/>
      <c r="H262" s="243"/>
      <c r="I262" s="243"/>
      <c r="J262" s="243"/>
      <c r="K262" s="242">
        <v>716</v>
      </c>
      <c r="L262" s="242">
        <v>246</v>
      </c>
      <c r="M262" s="288"/>
      <c r="N262" s="242">
        <v>1</v>
      </c>
      <c r="O262" s="242">
        <v>0</v>
      </c>
      <c r="P262" s="242">
        <v>0</v>
      </c>
      <c r="Q262" s="288"/>
      <c r="R262" s="242">
        <v>0</v>
      </c>
      <c r="S262" s="242">
        <v>2</v>
      </c>
      <c r="T262" s="242">
        <v>1</v>
      </c>
      <c r="U262" s="409" t="str">
        <f t="shared" si="1"/>
        <v>676х206</v>
      </c>
      <c r="V262" s="409">
        <f t="shared" si="2"/>
        <v>0</v>
      </c>
      <c r="Z262" s="242">
        <v>0</v>
      </c>
    </row>
    <row r="263" spans="1:26" ht="15.75" customHeight="1" x14ac:dyDescent="0.25">
      <c r="A263" s="413">
        <v>11</v>
      </c>
      <c r="B263" s="252" t="s">
        <v>601</v>
      </c>
      <c r="C263" s="298" t="s">
        <v>2853</v>
      </c>
      <c r="D263" s="539"/>
      <c r="E263" s="408">
        <v>1624.3128999999999</v>
      </c>
      <c r="F263" s="243"/>
      <c r="G263" s="243"/>
      <c r="H263" s="243"/>
      <c r="I263" s="243"/>
      <c r="J263" s="243"/>
      <c r="K263" s="242">
        <v>716</v>
      </c>
      <c r="L263" s="242">
        <v>296</v>
      </c>
      <c r="M263" s="288"/>
      <c r="N263" s="242">
        <v>1</v>
      </c>
      <c r="O263" s="242">
        <v>0</v>
      </c>
      <c r="P263" s="242">
        <v>0</v>
      </c>
      <c r="Q263" s="288"/>
      <c r="R263" s="242">
        <v>0</v>
      </c>
      <c r="S263" s="242">
        <v>2</v>
      </c>
      <c r="T263" s="242">
        <v>1</v>
      </c>
      <c r="U263" s="409" t="str">
        <f t="shared" si="1"/>
        <v>676х256</v>
      </c>
      <c r="V263" s="409">
        <f t="shared" si="2"/>
        <v>0</v>
      </c>
      <c r="Z263" s="242">
        <v>0</v>
      </c>
    </row>
    <row r="264" spans="1:26" ht="15.75" customHeight="1" x14ac:dyDescent="0.25">
      <c r="A264" s="413">
        <v>12</v>
      </c>
      <c r="B264" s="252" t="s">
        <v>602</v>
      </c>
      <c r="C264" s="298" t="s">
        <v>2854</v>
      </c>
      <c r="D264" s="539"/>
      <c r="E264" s="408">
        <v>1802.49965</v>
      </c>
      <c r="F264" s="243"/>
      <c r="G264" s="243"/>
      <c r="H264" s="243"/>
      <c r="I264" s="243"/>
      <c r="J264" s="243"/>
      <c r="K264" s="242">
        <v>716</v>
      </c>
      <c r="L264" s="242">
        <v>396</v>
      </c>
      <c r="M264" s="288"/>
      <c r="N264" s="242">
        <v>1</v>
      </c>
      <c r="O264" s="242">
        <v>0</v>
      </c>
      <c r="P264" s="242">
        <v>0</v>
      </c>
      <c r="Q264" s="288"/>
      <c r="R264" s="242">
        <v>0</v>
      </c>
      <c r="S264" s="242">
        <v>2</v>
      </c>
      <c r="T264" s="242">
        <v>1</v>
      </c>
      <c r="U264" s="409" t="str">
        <f t="shared" si="1"/>
        <v>676х356</v>
      </c>
      <c r="V264" s="409">
        <f t="shared" si="2"/>
        <v>0</v>
      </c>
      <c r="Z264" s="242">
        <v>0</v>
      </c>
    </row>
    <row r="265" spans="1:26" ht="15.75" customHeight="1" x14ac:dyDescent="0.25">
      <c r="A265" s="413">
        <v>13</v>
      </c>
      <c r="B265" s="252" t="s">
        <v>603</v>
      </c>
      <c r="C265" s="298" t="s">
        <v>2855</v>
      </c>
      <c r="D265" s="539"/>
      <c r="E265" s="408">
        <v>1890.6552000000001</v>
      </c>
      <c r="F265" s="243"/>
      <c r="G265" s="243"/>
      <c r="H265" s="243"/>
      <c r="I265" s="243"/>
      <c r="J265" s="243"/>
      <c r="K265" s="242">
        <v>716</v>
      </c>
      <c r="L265" s="242">
        <v>446</v>
      </c>
      <c r="M265" s="288"/>
      <c r="N265" s="242">
        <v>1</v>
      </c>
      <c r="O265" s="242">
        <v>0</v>
      </c>
      <c r="P265" s="242">
        <v>0</v>
      </c>
      <c r="Q265" s="288"/>
      <c r="R265" s="242">
        <v>0</v>
      </c>
      <c r="S265" s="242">
        <v>2</v>
      </c>
      <c r="T265" s="242">
        <v>1</v>
      </c>
      <c r="U265" s="409" t="str">
        <f t="shared" si="1"/>
        <v>676х406</v>
      </c>
      <c r="V265" s="409">
        <f t="shared" si="2"/>
        <v>0</v>
      </c>
      <c r="Z265" s="242">
        <v>0</v>
      </c>
    </row>
    <row r="266" spans="1:26" ht="15.75" customHeight="1" x14ac:dyDescent="0.25">
      <c r="A266" s="413">
        <v>14</v>
      </c>
      <c r="B266" s="252" t="s">
        <v>604</v>
      </c>
      <c r="C266" s="298" t="s">
        <v>2856</v>
      </c>
      <c r="D266" s="539"/>
      <c r="E266" s="408">
        <v>1976.9350999999999</v>
      </c>
      <c r="F266" s="243"/>
      <c r="G266" s="243"/>
      <c r="H266" s="243"/>
      <c r="I266" s="243"/>
      <c r="J266" s="243"/>
      <c r="K266" s="242">
        <v>716</v>
      </c>
      <c r="L266" s="242">
        <v>496</v>
      </c>
      <c r="M266" s="288"/>
      <c r="N266" s="242">
        <v>1</v>
      </c>
      <c r="O266" s="242">
        <v>0</v>
      </c>
      <c r="P266" s="242">
        <v>0</v>
      </c>
      <c r="Q266" s="288"/>
      <c r="R266" s="242">
        <v>0</v>
      </c>
      <c r="S266" s="242">
        <v>2</v>
      </c>
      <c r="T266" s="242">
        <v>1</v>
      </c>
      <c r="U266" s="409" t="str">
        <f t="shared" si="1"/>
        <v>676х456</v>
      </c>
      <c r="V266" s="409">
        <f t="shared" si="2"/>
        <v>0</v>
      </c>
      <c r="Z266" s="242">
        <v>0</v>
      </c>
    </row>
    <row r="267" spans="1:26" ht="15.75" customHeight="1" x14ac:dyDescent="0.25">
      <c r="A267" s="413">
        <v>15</v>
      </c>
      <c r="B267" s="252" t="s">
        <v>605</v>
      </c>
      <c r="C267" s="298" t="s">
        <v>2856</v>
      </c>
      <c r="D267" s="540"/>
      <c r="E267" s="408">
        <v>1976.9350999999999</v>
      </c>
      <c r="F267" s="243"/>
      <c r="G267" s="243"/>
      <c r="H267" s="243"/>
      <c r="I267" s="243"/>
      <c r="J267" s="243"/>
      <c r="K267" s="242">
        <v>716</v>
      </c>
      <c r="L267" s="242">
        <v>246</v>
      </c>
      <c r="M267" s="288"/>
      <c r="N267" s="242">
        <v>2</v>
      </c>
      <c r="O267" s="242">
        <v>0</v>
      </c>
      <c r="P267" s="242">
        <v>0</v>
      </c>
      <c r="Q267" s="288"/>
      <c r="R267" s="242">
        <v>0</v>
      </c>
      <c r="S267" s="242">
        <v>4</v>
      </c>
      <c r="T267" s="242">
        <v>2</v>
      </c>
      <c r="U267" s="409" t="str">
        <f t="shared" si="1"/>
        <v>676х206</v>
      </c>
      <c r="V267" s="409">
        <f t="shared" si="2"/>
        <v>0</v>
      </c>
      <c r="Z267" s="242">
        <v>0</v>
      </c>
    </row>
    <row r="268" spans="1:26" ht="15.75" customHeight="1" x14ac:dyDescent="0.25">
      <c r="A268" s="413">
        <v>16</v>
      </c>
      <c r="B268" s="252" t="s">
        <v>606</v>
      </c>
      <c r="C268" s="298" t="s">
        <v>2854</v>
      </c>
      <c r="D268" s="553"/>
      <c r="E268" s="408">
        <v>3417.4343000000003</v>
      </c>
      <c r="F268" s="243"/>
      <c r="G268" s="243"/>
      <c r="H268" s="243"/>
      <c r="I268" s="243"/>
      <c r="J268" s="243"/>
      <c r="K268" s="242">
        <v>356</v>
      </c>
      <c r="L268" s="242">
        <v>396</v>
      </c>
      <c r="M268" s="288"/>
      <c r="N268" s="242">
        <v>2</v>
      </c>
      <c r="O268" s="242">
        <v>0</v>
      </c>
      <c r="P268" s="242">
        <v>0</v>
      </c>
      <c r="Q268" s="288"/>
      <c r="R268" s="242">
        <v>0</v>
      </c>
      <c r="S268" s="242">
        <v>0</v>
      </c>
      <c r="T268" s="242">
        <v>2</v>
      </c>
      <c r="U268" s="409" t="str">
        <f t="shared" si="1"/>
        <v>316х356</v>
      </c>
      <c r="V268" s="409">
        <f t="shared" si="2"/>
        <v>0</v>
      </c>
      <c r="Z268" s="242">
        <v>2</v>
      </c>
    </row>
    <row r="269" spans="1:26" ht="15.75" customHeight="1" x14ac:dyDescent="0.25">
      <c r="A269" s="413">
        <v>17</v>
      </c>
      <c r="B269" s="252" t="s">
        <v>607</v>
      </c>
      <c r="C269" s="298" t="s">
        <v>2855</v>
      </c>
      <c r="D269" s="539"/>
      <c r="E269" s="408">
        <v>3522.4706999999999</v>
      </c>
      <c r="F269" s="243"/>
      <c r="G269" s="243"/>
      <c r="H269" s="243"/>
      <c r="I269" s="243"/>
      <c r="J269" s="243"/>
      <c r="K269" s="242">
        <v>356</v>
      </c>
      <c r="L269" s="242">
        <v>446</v>
      </c>
      <c r="M269" s="288"/>
      <c r="N269" s="242">
        <v>2</v>
      </c>
      <c r="O269" s="242">
        <v>0</v>
      </c>
      <c r="P269" s="242">
        <v>0</v>
      </c>
      <c r="Q269" s="288"/>
      <c r="R269" s="242">
        <v>0</v>
      </c>
      <c r="S269" s="242">
        <v>0</v>
      </c>
      <c r="T269" s="242">
        <v>2</v>
      </c>
      <c r="U269" s="409" t="str">
        <f t="shared" si="1"/>
        <v>316х406</v>
      </c>
      <c r="V269" s="409">
        <f t="shared" si="2"/>
        <v>0</v>
      </c>
      <c r="Z269" s="242">
        <v>2</v>
      </c>
    </row>
    <row r="270" spans="1:26" ht="15.75" customHeight="1" x14ac:dyDescent="0.25">
      <c r="A270" s="413">
        <v>18</v>
      </c>
      <c r="B270" s="252" t="s">
        <v>608</v>
      </c>
      <c r="C270" s="298" t="s">
        <v>2856</v>
      </c>
      <c r="D270" s="540"/>
      <c r="E270" s="408">
        <v>3665.0200999999997</v>
      </c>
      <c r="F270" s="243"/>
      <c r="G270" s="243"/>
      <c r="H270" s="243"/>
      <c r="I270" s="243"/>
      <c r="J270" s="243"/>
      <c r="K270" s="242">
        <v>356</v>
      </c>
      <c r="L270" s="242">
        <v>496</v>
      </c>
      <c r="M270" s="288"/>
      <c r="N270" s="242">
        <v>2</v>
      </c>
      <c r="O270" s="242">
        <v>0</v>
      </c>
      <c r="P270" s="242">
        <v>0</v>
      </c>
      <c r="Q270" s="288"/>
      <c r="R270" s="242">
        <v>0</v>
      </c>
      <c r="S270" s="242">
        <v>0</v>
      </c>
      <c r="T270" s="242">
        <v>2</v>
      </c>
      <c r="U270" s="409" t="str">
        <f t="shared" si="1"/>
        <v>316х456</v>
      </c>
      <c r="V270" s="409">
        <f t="shared" si="2"/>
        <v>0</v>
      </c>
      <c r="Z270" s="242">
        <v>2</v>
      </c>
    </row>
    <row r="271" spans="1:26" ht="15.75" customHeight="1" x14ac:dyDescent="0.25">
      <c r="A271" s="413">
        <v>19</v>
      </c>
      <c r="B271" s="252" t="s">
        <v>609</v>
      </c>
      <c r="C271" s="298" t="s">
        <v>2854</v>
      </c>
      <c r="D271" s="553"/>
      <c r="E271" s="408">
        <v>3957.6214999999997</v>
      </c>
      <c r="F271" s="243"/>
      <c r="G271" s="243"/>
      <c r="H271" s="243"/>
      <c r="I271" s="243"/>
      <c r="J271" s="243"/>
      <c r="K271" s="242">
        <v>176</v>
      </c>
      <c r="L271" s="242">
        <v>396</v>
      </c>
      <c r="M271" s="288"/>
      <c r="N271" s="242">
        <v>2</v>
      </c>
      <c r="O271" s="242">
        <v>356</v>
      </c>
      <c r="P271" s="242">
        <v>396</v>
      </c>
      <c r="Q271" s="288"/>
      <c r="R271" s="242">
        <v>1</v>
      </c>
      <c r="S271" s="242">
        <v>0</v>
      </c>
      <c r="T271" s="242">
        <v>3</v>
      </c>
      <c r="U271" s="409" t="str">
        <f t="shared" si="1"/>
        <v>136х356</v>
      </c>
      <c r="V271" s="409" t="str">
        <f t="shared" si="2"/>
        <v>176х396</v>
      </c>
      <c r="Z271" s="242">
        <v>3</v>
      </c>
    </row>
    <row r="272" spans="1:26" ht="15.75" customHeight="1" x14ac:dyDescent="0.25">
      <c r="A272" s="413">
        <v>20</v>
      </c>
      <c r="B272" s="252" t="s">
        <v>610</v>
      </c>
      <c r="C272" s="298" t="s">
        <v>2855</v>
      </c>
      <c r="D272" s="539"/>
      <c r="E272" s="408">
        <v>4049.5283500000005</v>
      </c>
      <c r="F272" s="243"/>
      <c r="G272" s="243"/>
      <c r="H272" s="243"/>
      <c r="I272" s="243"/>
      <c r="J272" s="243"/>
      <c r="K272" s="242">
        <v>176</v>
      </c>
      <c r="L272" s="242">
        <v>446</v>
      </c>
      <c r="M272" s="288"/>
      <c r="N272" s="242">
        <v>2</v>
      </c>
      <c r="O272" s="242">
        <v>356</v>
      </c>
      <c r="P272" s="242">
        <v>446</v>
      </c>
      <c r="Q272" s="288"/>
      <c r="R272" s="242">
        <v>1</v>
      </c>
      <c r="S272" s="242">
        <v>0</v>
      </c>
      <c r="T272" s="242">
        <v>3</v>
      </c>
      <c r="U272" s="409" t="str">
        <f t="shared" si="1"/>
        <v>136х406</v>
      </c>
      <c r="V272" s="409" t="str">
        <f t="shared" si="2"/>
        <v>176х446</v>
      </c>
      <c r="Z272" s="242">
        <v>3</v>
      </c>
    </row>
    <row r="273" spans="1:26" ht="15.75" customHeight="1" x14ac:dyDescent="0.25">
      <c r="A273" s="413">
        <v>21</v>
      </c>
      <c r="B273" s="252" t="s">
        <v>611</v>
      </c>
      <c r="C273" s="298" t="s">
        <v>2856</v>
      </c>
      <c r="D273" s="540"/>
      <c r="E273" s="408">
        <v>4184.5751499999997</v>
      </c>
      <c r="F273" s="243"/>
      <c r="G273" s="243"/>
      <c r="H273" s="243"/>
      <c r="I273" s="243"/>
      <c r="J273" s="243"/>
      <c r="K273" s="242">
        <v>176</v>
      </c>
      <c r="L273" s="242">
        <v>496</v>
      </c>
      <c r="M273" s="288"/>
      <c r="N273" s="242">
        <v>2</v>
      </c>
      <c r="O273" s="242">
        <v>356</v>
      </c>
      <c r="P273" s="242">
        <v>496</v>
      </c>
      <c r="Q273" s="288"/>
      <c r="R273" s="242">
        <v>1</v>
      </c>
      <c r="S273" s="242">
        <v>0</v>
      </c>
      <c r="T273" s="242">
        <v>3</v>
      </c>
      <c r="U273" s="409" t="str">
        <f t="shared" si="1"/>
        <v>136х456</v>
      </c>
      <c r="V273" s="409" t="str">
        <f t="shared" si="2"/>
        <v>176х496</v>
      </c>
      <c r="Z273" s="242">
        <v>3</v>
      </c>
    </row>
    <row r="274" spans="1:26" ht="15.75" customHeight="1" x14ac:dyDescent="0.25">
      <c r="A274" s="413">
        <v>22</v>
      </c>
      <c r="B274" s="252" t="s">
        <v>612</v>
      </c>
      <c r="C274" s="298" t="s">
        <v>2854</v>
      </c>
      <c r="D274" s="553"/>
      <c r="E274" s="408">
        <v>4454.6687499999998</v>
      </c>
      <c r="F274" s="243"/>
      <c r="G274" s="243"/>
      <c r="H274" s="243"/>
      <c r="I274" s="243"/>
      <c r="J274" s="243"/>
      <c r="K274" s="242">
        <v>176</v>
      </c>
      <c r="L274" s="242">
        <v>396</v>
      </c>
      <c r="M274" s="288"/>
      <c r="N274" s="242">
        <v>4</v>
      </c>
      <c r="O274" s="242">
        <v>0</v>
      </c>
      <c r="P274" s="242">
        <v>0</v>
      </c>
      <c r="Q274" s="288"/>
      <c r="R274" s="242">
        <v>0</v>
      </c>
      <c r="S274" s="242">
        <v>0</v>
      </c>
      <c r="T274" s="242">
        <v>4</v>
      </c>
      <c r="U274" s="409" t="str">
        <f t="shared" si="1"/>
        <v>136х356</v>
      </c>
      <c r="V274" s="409">
        <f t="shared" si="2"/>
        <v>0</v>
      </c>
      <c r="Z274" s="242">
        <v>4</v>
      </c>
    </row>
    <row r="275" spans="1:26" ht="15.75" customHeight="1" x14ac:dyDescent="0.25">
      <c r="A275" s="413">
        <v>23</v>
      </c>
      <c r="B275" s="252" t="s">
        <v>613</v>
      </c>
      <c r="C275" s="298" t="s">
        <v>2855</v>
      </c>
      <c r="D275" s="539"/>
      <c r="E275" s="408">
        <v>4578.4616500000002</v>
      </c>
      <c r="F275" s="243"/>
      <c r="G275" s="243"/>
      <c r="H275" s="243"/>
      <c r="I275" s="243"/>
      <c r="J275" s="243"/>
      <c r="K275" s="242">
        <v>176</v>
      </c>
      <c r="L275" s="242">
        <v>446</v>
      </c>
      <c r="M275" s="288"/>
      <c r="N275" s="242">
        <v>4</v>
      </c>
      <c r="O275" s="242">
        <v>0</v>
      </c>
      <c r="P275" s="242">
        <v>0</v>
      </c>
      <c r="Q275" s="288"/>
      <c r="R275" s="242">
        <v>0</v>
      </c>
      <c r="S275" s="242">
        <v>0</v>
      </c>
      <c r="T275" s="242">
        <v>4</v>
      </c>
      <c r="U275" s="409" t="str">
        <f t="shared" si="1"/>
        <v>136х406</v>
      </c>
      <c r="V275" s="409">
        <f t="shared" si="2"/>
        <v>0</v>
      </c>
      <c r="Z275" s="242">
        <v>4</v>
      </c>
    </row>
    <row r="276" spans="1:26" ht="15.75" customHeight="1" x14ac:dyDescent="0.25">
      <c r="A276" s="413">
        <v>24</v>
      </c>
      <c r="B276" s="252" t="s">
        <v>614</v>
      </c>
      <c r="C276" s="298" t="s">
        <v>2856</v>
      </c>
      <c r="D276" s="540"/>
      <c r="E276" s="408">
        <v>4700.3788999999997</v>
      </c>
      <c r="F276" s="243"/>
      <c r="G276" s="243"/>
      <c r="H276" s="243"/>
      <c r="I276" s="243"/>
      <c r="J276" s="243"/>
      <c r="K276" s="242">
        <v>176</v>
      </c>
      <c r="L276" s="242">
        <v>496</v>
      </c>
      <c r="M276" s="288"/>
      <c r="N276" s="242">
        <v>4</v>
      </c>
      <c r="O276" s="242">
        <v>0</v>
      </c>
      <c r="P276" s="242">
        <v>0</v>
      </c>
      <c r="Q276" s="288"/>
      <c r="R276" s="242">
        <v>0</v>
      </c>
      <c r="S276" s="242">
        <v>0</v>
      </c>
      <c r="T276" s="242">
        <v>4</v>
      </c>
      <c r="U276" s="409" t="str">
        <f t="shared" si="1"/>
        <v>136х456</v>
      </c>
      <c r="V276" s="409">
        <f t="shared" si="2"/>
        <v>0</v>
      </c>
      <c r="Z276" s="242">
        <v>4</v>
      </c>
    </row>
    <row r="277" spans="1:26" ht="15.75" customHeight="1" x14ac:dyDescent="0.25">
      <c r="A277" s="413">
        <v>25</v>
      </c>
      <c r="B277" s="252" t="s">
        <v>615</v>
      </c>
      <c r="C277" s="298" t="s">
        <v>2854</v>
      </c>
      <c r="D277" s="553"/>
      <c r="E277" s="408">
        <v>4036.3987999999995</v>
      </c>
      <c r="F277" s="243"/>
      <c r="G277" s="243"/>
      <c r="H277" s="243"/>
      <c r="I277" s="243"/>
      <c r="J277" s="243"/>
      <c r="K277" s="242">
        <v>356</v>
      </c>
      <c r="L277" s="242">
        <v>396</v>
      </c>
      <c r="M277" s="288"/>
      <c r="N277" s="242">
        <v>2</v>
      </c>
      <c r="O277" s="242">
        <v>0</v>
      </c>
      <c r="P277" s="242">
        <v>0</v>
      </c>
      <c r="Q277" s="288"/>
      <c r="R277" s="242">
        <v>0</v>
      </c>
      <c r="S277" s="242">
        <v>0</v>
      </c>
      <c r="T277" s="242">
        <v>2</v>
      </c>
      <c r="U277" s="409" t="str">
        <f t="shared" si="1"/>
        <v>316х356</v>
      </c>
      <c r="V277" s="409">
        <f t="shared" si="2"/>
        <v>0</v>
      </c>
      <c r="Z277" s="242">
        <v>2</v>
      </c>
    </row>
    <row r="278" spans="1:26" ht="15.75" customHeight="1" x14ac:dyDescent="0.25">
      <c r="A278" s="413">
        <v>26</v>
      </c>
      <c r="B278" s="252" t="s">
        <v>616</v>
      </c>
      <c r="C278" s="298" t="s">
        <v>2855</v>
      </c>
      <c r="D278" s="539"/>
      <c r="E278" s="408">
        <v>4177.0725499999999</v>
      </c>
      <c r="F278" s="243"/>
      <c r="G278" s="243"/>
      <c r="H278" s="243"/>
      <c r="I278" s="243"/>
      <c r="J278" s="243"/>
      <c r="K278" s="242">
        <v>356</v>
      </c>
      <c r="L278" s="242">
        <v>446</v>
      </c>
      <c r="M278" s="288"/>
      <c r="N278" s="242">
        <v>2</v>
      </c>
      <c r="O278" s="242">
        <v>0</v>
      </c>
      <c r="P278" s="242">
        <v>0</v>
      </c>
      <c r="Q278" s="288"/>
      <c r="R278" s="242">
        <v>0</v>
      </c>
      <c r="S278" s="242">
        <v>0</v>
      </c>
      <c r="T278" s="242">
        <v>2</v>
      </c>
      <c r="U278" s="409" t="str">
        <f t="shared" si="1"/>
        <v>316х406</v>
      </c>
      <c r="V278" s="409">
        <f t="shared" si="2"/>
        <v>0</v>
      </c>
      <c r="Z278" s="242">
        <v>2</v>
      </c>
    </row>
    <row r="279" spans="1:26" ht="15.75" customHeight="1" x14ac:dyDescent="0.25">
      <c r="A279" s="413">
        <v>27</v>
      </c>
      <c r="B279" s="252" t="s">
        <v>617</v>
      </c>
      <c r="C279" s="298" t="s">
        <v>2856</v>
      </c>
      <c r="D279" s="540"/>
      <c r="E279" s="408">
        <v>4319.6219499999997</v>
      </c>
      <c r="F279" s="243"/>
      <c r="G279" s="243"/>
      <c r="H279" s="243"/>
      <c r="I279" s="243"/>
      <c r="J279" s="243"/>
      <c r="K279" s="242">
        <v>356</v>
      </c>
      <c r="L279" s="242">
        <v>496</v>
      </c>
      <c r="M279" s="288"/>
      <c r="N279" s="242">
        <v>2</v>
      </c>
      <c r="O279" s="242">
        <v>0</v>
      </c>
      <c r="P279" s="242">
        <v>0</v>
      </c>
      <c r="Q279" s="288"/>
      <c r="R279" s="242">
        <v>0</v>
      </c>
      <c r="S279" s="242">
        <v>0</v>
      </c>
      <c r="T279" s="242">
        <v>2</v>
      </c>
      <c r="U279" s="409" t="str">
        <f t="shared" si="1"/>
        <v>316х456</v>
      </c>
      <c r="V279" s="409">
        <f t="shared" si="2"/>
        <v>0</v>
      </c>
      <c r="Z279" s="242">
        <v>2</v>
      </c>
    </row>
    <row r="280" spans="1:26" ht="15.75" customHeight="1" x14ac:dyDescent="0.25">
      <c r="A280" s="413">
        <v>28</v>
      </c>
      <c r="B280" s="252" t="s">
        <v>618</v>
      </c>
      <c r="C280" s="298" t="s">
        <v>2854</v>
      </c>
      <c r="D280" s="553"/>
      <c r="E280" s="408">
        <v>4188.3264499999996</v>
      </c>
      <c r="F280" s="243"/>
      <c r="G280" s="243"/>
      <c r="H280" s="243"/>
      <c r="I280" s="243"/>
      <c r="J280" s="243"/>
      <c r="K280" s="242">
        <v>176</v>
      </c>
      <c r="L280" s="242">
        <v>396</v>
      </c>
      <c r="M280" s="288"/>
      <c r="N280" s="242">
        <v>2</v>
      </c>
      <c r="O280" s="242">
        <v>356</v>
      </c>
      <c r="P280" s="242">
        <v>396</v>
      </c>
      <c r="Q280" s="288"/>
      <c r="R280" s="242">
        <v>1</v>
      </c>
      <c r="S280" s="242">
        <v>0</v>
      </c>
      <c r="T280" s="242">
        <v>3</v>
      </c>
      <c r="U280" s="409" t="str">
        <f t="shared" si="1"/>
        <v>136х356</v>
      </c>
      <c r="V280" s="409" t="str">
        <f t="shared" si="2"/>
        <v>176х396</v>
      </c>
      <c r="Z280" s="242">
        <v>3</v>
      </c>
    </row>
    <row r="281" spans="1:26" ht="15.75" customHeight="1" x14ac:dyDescent="0.25">
      <c r="A281" s="413">
        <v>29</v>
      </c>
      <c r="B281" s="252" t="s">
        <v>619</v>
      </c>
      <c r="C281" s="298" t="s">
        <v>2855</v>
      </c>
      <c r="D281" s="539"/>
      <c r="E281" s="408">
        <v>4355.2592999999997</v>
      </c>
      <c r="F281" s="243"/>
      <c r="G281" s="243"/>
      <c r="H281" s="243"/>
      <c r="I281" s="243"/>
      <c r="J281" s="243"/>
      <c r="K281" s="242">
        <v>176</v>
      </c>
      <c r="L281" s="242">
        <v>446</v>
      </c>
      <c r="M281" s="288"/>
      <c r="N281" s="242">
        <v>2</v>
      </c>
      <c r="O281" s="242">
        <v>356</v>
      </c>
      <c r="P281" s="242">
        <v>446</v>
      </c>
      <c r="Q281" s="288"/>
      <c r="R281" s="242">
        <v>1</v>
      </c>
      <c r="S281" s="242">
        <v>0</v>
      </c>
      <c r="T281" s="242">
        <v>3</v>
      </c>
      <c r="U281" s="409" t="str">
        <f t="shared" si="1"/>
        <v>136х406</v>
      </c>
      <c r="V281" s="409" t="str">
        <f t="shared" si="2"/>
        <v>176х446</v>
      </c>
      <c r="Z281" s="242">
        <v>3</v>
      </c>
    </row>
    <row r="282" spans="1:26" ht="15.75" customHeight="1" x14ac:dyDescent="0.25">
      <c r="A282" s="413">
        <v>30</v>
      </c>
      <c r="B282" s="252" t="s">
        <v>620</v>
      </c>
      <c r="C282" s="298" t="s">
        <v>2856</v>
      </c>
      <c r="D282" s="540"/>
      <c r="E282" s="408">
        <v>4522.1921499999999</v>
      </c>
      <c r="F282" s="243"/>
      <c r="G282" s="243"/>
      <c r="H282" s="243"/>
      <c r="I282" s="243"/>
      <c r="J282" s="243"/>
      <c r="K282" s="242">
        <v>176</v>
      </c>
      <c r="L282" s="242">
        <v>496</v>
      </c>
      <c r="M282" s="288"/>
      <c r="N282" s="242">
        <v>2</v>
      </c>
      <c r="O282" s="242">
        <v>356</v>
      </c>
      <c r="P282" s="242">
        <v>496</v>
      </c>
      <c r="Q282" s="288"/>
      <c r="R282" s="242">
        <v>1</v>
      </c>
      <c r="S282" s="242">
        <v>0</v>
      </c>
      <c r="T282" s="242">
        <v>3</v>
      </c>
      <c r="U282" s="409" t="str">
        <f t="shared" si="1"/>
        <v>136х456</v>
      </c>
      <c r="V282" s="409" t="str">
        <f t="shared" si="2"/>
        <v>176х496</v>
      </c>
      <c r="Z282" s="242">
        <v>3</v>
      </c>
    </row>
    <row r="283" spans="1:26" ht="15.75" customHeight="1" x14ac:dyDescent="0.25">
      <c r="A283" s="413">
        <v>31</v>
      </c>
      <c r="B283" s="252" t="s">
        <v>621</v>
      </c>
      <c r="C283" s="298" t="s">
        <v>2854</v>
      </c>
      <c r="D283" s="553"/>
      <c r="E283" s="408">
        <v>4340.254100000001</v>
      </c>
      <c r="F283" s="243"/>
      <c r="G283" s="243"/>
      <c r="H283" s="243"/>
      <c r="I283" s="243"/>
      <c r="J283" s="243"/>
      <c r="K283" s="242">
        <v>176</v>
      </c>
      <c r="L283" s="242">
        <v>396</v>
      </c>
      <c r="M283" s="288"/>
      <c r="N283" s="242">
        <v>4</v>
      </c>
      <c r="O283" s="242">
        <v>0</v>
      </c>
      <c r="P283" s="242">
        <v>0</v>
      </c>
      <c r="Q283" s="288"/>
      <c r="R283" s="242">
        <v>0</v>
      </c>
      <c r="S283" s="242">
        <v>0</v>
      </c>
      <c r="T283" s="242">
        <v>4</v>
      </c>
      <c r="U283" s="409" t="str">
        <f t="shared" si="1"/>
        <v>136х356</v>
      </c>
      <c r="V283" s="409">
        <f t="shared" si="2"/>
        <v>0</v>
      </c>
      <c r="Z283" s="242">
        <v>4</v>
      </c>
    </row>
    <row r="284" spans="1:26" ht="15.75" customHeight="1" x14ac:dyDescent="0.25">
      <c r="A284" s="413">
        <v>32</v>
      </c>
      <c r="B284" s="252" t="s">
        <v>622</v>
      </c>
      <c r="C284" s="298" t="s">
        <v>2855</v>
      </c>
      <c r="D284" s="539"/>
      <c r="E284" s="408">
        <v>4531.5704000000005</v>
      </c>
      <c r="F284" s="243"/>
      <c r="G284" s="243"/>
      <c r="H284" s="243"/>
      <c r="I284" s="243"/>
      <c r="J284" s="243"/>
      <c r="K284" s="242">
        <v>176</v>
      </c>
      <c r="L284" s="242">
        <v>446</v>
      </c>
      <c r="M284" s="288"/>
      <c r="N284" s="242">
        <v>4</v>
      </c>
      <c r="O284" s="242">
        <v>0</v>
      </c>
      <c r="P284" s="242">
        <v>0</v>
      </c>
      <c r="Q284" s="288"/>
      <c r="R284" s="242">
        <v>0</v>
      </c>
      <c r="S284" s="242">
        <v>0</v>
      </c>
      <c r="T284" s="242">
        <v>4</v>
      </c>
      <c r="U284" s="409" t="str">
        <f t="shared" si="1"/>
        <v>136х406</v>
      </c>
      <c r="V284" s="409">
        <f t="shared" si="2"/>
        <v>0</v>
      </c>
      <c r="Z284" s="242">
        <v>4</v>
      </c>
    </row>
    <row r="285" spans="1:26" ht="15.75" customHeight="1" x14ac:dyDescent="0.25">
      <c r="A285" s="413">
        <v>33</v>
      </c>
      <c r="B285" s="252" t="s">
        <v>624</v>
      </c>
      <c r="C285" s="298" t="s">
        <v>2856</v>
      </c>
      <c r="D285" s="540"/>
      <c r="E285" s="408">
        <v>4724.76235</v>
      </c>
      <c r="F285" s="243"/>
      <c r="G285" s="243"/>
      <c r="H285" s="243"/>
      <c r="I285" s="243"/>
      <c r="J285" s="243"/>
      <c r="K285" s="242">
        <v>176</v>
      </c>
      <c r="L285" s="242">
        <v>496</v>
      </c>
      <c r="M285" s="288"/>
      <c r="N285" s="242">
        <v>4</v>
      </c>
      <c r="O285" s="242">
        <v>0</v>
      </c>
      <c r="P285" s="242">
        <v>0</v>
      </c>
      <c r="Q285" s="288"/>
      <c r="R285" s="242">
        <v>0</v>
      </c>
      <c r="S285" s="242">
        <v>0</v>
      </c>
      <c r="T285" s="242">
        <v>4</v>
      </c>
      <c r="U285" s="409" t="str">
        <f t="shared" si="1"/>
        <v>136х456</v>
      </c>
      <c r="V285" s="409">
        <f t="shared" si="2"/>
        <v>0</v>
      </c>
      <c r="Z285" s="242">
        <v>4</v>
      </c>
    </row>
    <row r="286" spans="1:26" ht="15.75" customHeight="1" x14ac:dyDescent="0.25">
      <c r="A286" s="413">
        <v>34</v>
      </c>
      <c r="B286" s="252" t="s">
        <v>626</v>
      </c>
      <c r="C286" s="298" t="s">
        <v>2857</v>
      </c>
      <c r="D286" s="553"/>
      <c r="E286" s="408">
        <v>1793.1214</v>
      </c>
      <c r="F286" s="243"/>
      <c r="G286" s="243"/>
      <c r="H286" s="243"/>
      <c r="I286" s="243"/>
      <c r="J286" s="243"/>
      <c r="K286" s="298">
        <v>0</v>
      </c>
      <c r="L286" s="298">
        <v>0</v>
      </c>
      <c r="M286" s="288"/>
      <c r="N286" s="242">
        <v>0</v>
      </c>
      <c r="O286" s="242">
        <v>0</v>
      </c>
      <c r="P286" s="242">
        <v>0</v>
      </c>
      <c r="Q286" s="288"/>
      <c r="R286" s="242">
        <v>0</v>
      </c>
      <c r="S286" s="298">
        <v>0</v>
      </c>
      <c r="T286" s="298">
        <v>0</v>
      </c>
      <c r="U286" s="409">
        <f t="shared" si="1"/>
        <v>0</v>
      </c>
      <c r="V286" s="409">
        <f t="shared" si="2"/>
        <v>0</v>
      </c>
      <c r="Z286" s="298">
        <v>0</v>
      </c>
    </row>
    <row r="287" spans="1:26" ht="15.75" customHeight="1" x14ac:dyDescent="0.25">
      <c r="A287" s="413">
        <v>35</v>
      </c>
      <c r="B287" s="252" t="s">
        <v>628</v>
      </c>
      <c r="C287" s="298" t="s">
        <v>2858</v>
      </c>
      <c r="D287" s="539"/>
      <c r="E287" s="408">
        <v>1909.4116999999999</v>
      </c>
      <c r="F287" s="243"/>
      <c r="G287" s="243"/>
      <c r="H287" s="243"/>
      <c r="I287" s="243"/>
      <c r="J287" s="243"/>
      <c r="K287" s="298">
        <v>0</v>
      </c>
      <c r="L287" s="298">
        <v>0</v>
      </c>
      <c r="M287" s="288"/>
      <c r="N287" s="242">
        <v>0</v>
      </c>
      <c r="O287" s="242">
        <v>0</v>
      </c>
      <c r="P287" s="242">
        <v>0</v>
      </c>
      <c r="Q287" s="288"/>
      <c r="R287" s="242">
        <v>0</v>
      </c>
      <c r="S287" s="298">
        <v>0</v>
      </c>
      <c r="T287" s="298">
        <v>0</v>
      </c>
      <c r="U287" s="409">
        <f t="shared" si="1"/>
        <v>0</v>
      </c>
      <c r="V287" s="409">
        <f t="shared" si="2"/>
        <v>0</v>
      </c>
      <c r="Z287" s="298">
        <v>0</v>
      </c>
    </row>
    <row r="288" spans="1:26" ht="15.75" customHeight="1" x14ac:dyDescent="0.25">
      <c r="A288" s="413">
        <v>36</v>
      </c>
      <c r="B288" s="252" t="s">
        <v>629</v>
      </c>
      <c r="C288" s="298" t="s">
        <v>2859</v>
      </c>
      <c r="D288" s="539"/>
      <c r="E288" s="408">
        <v>2027.5776499999999</v>
      </c>
      <c r="F288" s="243"/>
      <c r="G288" s="243"/>
      <c r="H288" s="243"/>
      <c r="I288" s="243"/>
      <c r="J288" s="243"/>
      <c r="K288" s="298">
        <v>0</v>
      </c>
      <c r="L288" s="298">
        <v>0</v>
      </c>
      <c r="M288" s="288"/>
      <c r="N288" s="242">
        <v>0</v>
      </c>
      <c r="O288" s="242">
        <v>0</v>
      </c>
      <c r="P288" s="242">
        <v>0</v>
      </c>
      <c r="Q288" s="288"/>
      <c r="R288" s="242">
        <v>0</v>
      </c>
      <c r="S288" s="298">
        <v>0</v>
      </c>
      <c r="T288" s="298">
        <v>0</v>
      </c>
      <c r="U288" s="409">
        <f t="shared" si="1"/>
        <v>0</v>
      </c>
      <c r="V288" s="409">
        <f t="shared" si="2"/>
        <v>0</v>
      </c>
      <c r="Z288" s="298">
        <v>0</v>
      </c>
    </row>
    <row r="289" spans="1:26" ht="15.75" customHeight="1" x14ac:dyDescent="0.25">
      <c r="A289" s="413">
        <v>37</v>
      </c>
      <c r="B289" s="252" t="s">
        <v>630</v>
      </c>
      <c r="C289" s="298" t="s">
        <v>2860</v>
      </c>
      <c r="D289" s="540"/>
      <c r="E289" s="408">
        <v>2145.7435999999998</v>
      </c>
      <c r="F289" s="243"/>
      <c r="G289" s="243"/>
      <c r="H289" s="243"/>
      <c r="I289" s="243"/>
      <c r="J289" s="243"/>
      <c r="K289" s="298">
        <v>0</v>
      </c>
      <c r="L289" s="298">
        <v>0</v>
      </c>
      <c r="M289" s="288"/>
      <c r="N289" s="242">
        <v>0</v>
      </c>
      <c r="O289" s="242">
        <v>0</v>
      </c>
      <c r="P289" s="242">
        <v>0</v>
      </c>
      <c r="Q289" s="288"/>
      <c r="R289" s="242">
        <v>0</v>
      </c>
      <c r="S289" s="298">
        <v>0</v>
      </c>
      <c r="T289" s="298">
        <v>0</v>
      </c>
      <c r="U289" s="409">
        <f t="shared" si="1"/>
        <v>0</v>
      </c>
      <c r="V289" s="409">
        <f t="shared" si="2"/>
        <v>0</v>
      </c>
      <c r="Z289" s="298">
        <v>0</v>
      </c>
    </row>
    <row r="290" spans="1:26" ht="15.75" customHeight="1" x14ac:dyDescent="0.25">
      <c r="A290" s="413">
        <v>38</v>
      </c>
      <c r="B290" s="252" t="s">
        <v>631</v>
      </c>
      <c r="C290" s="298" t="s">
        <v>2857</v>
      </c>
      <c r="D290" s="553"/>
      <c r="E290" s="408">
        <v>2153.2462</v>
      </c>
      <c r="F290" s="243"/>
      <c r="G290" s="243"/>
      <c r="H290" s="243"/>
      <c r="I290" s="243"/>
      <c r="J290" s="243"/>
      <c r="K290" s="242">
        <v>716</v>
      </c>
      <c r="L290" s="242">
        <v>596</v>
      </c>
      <c r="M290" s="288"/>
      <c r="N290" s="242">
        <v>1</v>
      </c>
      <c r="O290" s="242">
        <v>0</v>
      </c>
      <c r="P290" s="242">
        <v>0</v>
      </c>
      <c r="Q290" s="288"/>
      <c r="R290" s="242">
        <v>0</v>
      </c>
      <c r="S290" s="242">
        <v>2</v>
      </c>
      <c r="T290" s="242">
        <v>1</v>
      </c>
      <c r="U290" s="409" t="str">
        <f t="shared" si="1"/>
        <v>676х556</v>
      </c>
      <c r="V290" s="409">
        <f t="shared" si="2"/>
        <v>0</v>
      </c>
      <c r="Z290" s="242">
        <v>0</v>
      </c>
    </row>
    <row r="291" spans="1:26" ht="15.75" customHeight="1" x14ac:dyDescent="0.25">
      <c r="A291" s="413">
        <v>39</v>
      </c>
      <c r="B291" s="252" t="s">
        <v>632</v>
      </c>
      <c r="C291" s="298" t="s">
        <v>2857</v>
      </c>
      <c r="D291" s="539"/>
      <c r="E291" s="408">
        <v>2153.2462</v>
      </c>
      <c r="F291" s="243"/>
      <c r="G291" s="243"/>
      <c r="H291" s="243"/>
      <c r="I291" s="243"/>
      <c r="J291" s="243"/>
      <c r="K291" s="242">
        <v>716</v>
      </c>
      <c r="L291" s="242">
        <v>296</v>
      </c>
      <c r="M291" s="288"/>
      <c r="N291" s="242">
        <v>2</v>
      </c>
      <c r="O291" s="242">
        <v>0</v>
      </c>
      <c r="P291" s="242">
        <v>0</v>
      </c>
      <c r="Q291" s="288"/>
      <c r="R291" s="242">
        <v>0</v>
      </c>
      <c r="S291" s="242">
        <v>4</v>
      </c>
      <c r="T291" s="242">
        <v>2</v>
      </c>
      <c r="U291" s="409" t="str">
        <f t="shared" si="1"/>
        <v>676х256</v>
      </c>
      <c r="V291" s="409">
        <f t="shared" si="2"/>
        <v>0</v>
      </c>
      <c r="Z291" s="242">
        <v>0</v>
      </c>
    </row>
    <row r="292" spans="1:26" ht="15.75" customHeight="1" x14ac:dyDescent="0.25">
      <c r="A292" s="413">
        <v>40</v>
      </c>
      <c r="B292" s="252" t="s">
        <v>633</v>
      </c>
      <c r="C292" s="298" t="s">
        <v>2858</v>
      </c>
      <c r="D292" s="539"/>
      <c r="E292" s="408">
        <v>2329.5573000000004</v>
      </c>
      <c r="F292" s="243"/>
      <c r="G292" s="243"/>
      <c r="H292" s="243"/>
      <c r="I292" s="243"/>
      <c r="J292" s="243"/>
      <c r="K292" s="242">
        <v>716</v>
      </c>
      <c r="L292" s="242">
        <v>346</v>
      </c>
      <c r="M292" s="288"/>
      <c r="N292" s="242">
        <v>2</v>
      </c>
      <c r="O292" s="242">
        <v>0</v>
      </c>
      <c r="P292" s="242">
        <v>0</v>
      </c>
      <c r="Q292" s="288"/>
      <c r="R292" s="242">
        <v>0</v>
      </c>
      <c r="S292" s="242">
        <v>4</v>
      </c>
      <c r="T292" s="242">
        <v>2</v>
      </c>
      <c r="U292" s="409" t="str">
        <f t="shared" si="1"/>
        <v>676х306</v>
      </c>
      <c r="V292" s="409">
        <f t="shared" si="2"/>
        <v>0</v>
      </c>
      <c r="Z292" s="242">
        <v>0</v>
      </c>
    </row>
    <row r="293" spans="1:26" ht="15.75" customHeight="1" x14ac:dyDescent="0.25">
      <c r="A293" s="413">
        <v>41</v>
      </c>
      <c r="B293" s="252" t="s">
        <v>634</v>
      </c>
      <c r="C293" s="298" t="s">
        <v>2859</v>
      </c>
      <c r="D293" s="539"/>
      <c r="E293" s="408">
        <v>2503.9927499999999</v>
      </c>
      <c r="F293" s="243"/>
      <c r="G293" s="243"/>
      <c r="H293" s="243"/>
      <c r="I293" s="243"/>
      <c r="J293" s="243"/>
      <c r="K293" s="242">
        <v>716</v>
      </c>
      <c r="L293" s="242">
        <v>396</v>
      </c>
      <c r="M293" s="288"/>
      <c r="N293" s="242">
        <v>2</v>
      </c>
      <c r="O293" s="242">
        <v>0</v>
      </c>
      <c r="P293" s="242">
        <v>0</v>
      </c>
      <c r="Q293" s="288"/>
      <c r="R293" s="242">
        <v>0</v>
      </c>
      <c r="S293" s="242">
        <v>4</v>
      </c>
      <c r="T293" s="242">
        <v>2</v>
      </c>
      <c r="U293" s="409" t="str">
        <f t="shared" si="1"/>
        <v>676х356</v>
      </c>
      <c r="V293" s="409">
        <f t="shared" si="2"/>
        <v>0</v>
      </c>
      <c r="Z293" s="242">
        <v>0</v>
      </c>
    </row>
    <row r="294" spans="1:26" ht="15.75" customHeight="1" x14ac:dyDescent="0.25">
      <c r="A294" s="413">
        <v>42</v>
      </c>
      <c r="B294" s="252" t="s">
        <v>635</v>
      </c>
      <c r="C294" s="298" t="s">
        <v>2860</v>
      </c>
      <c r="D294" s="540"/>
      <c r="E294" s="408">
        <v>2680.3038499999998</v>
      </c>
      <c r="F294" s="243"/>
      <c r="G294" s="243"/>
      <c r="H294" s="243"/>
      <c r="I294" s="243"/>
      <c r="J294" s="243"/>
      <c r="K294" s="242">
        <v>716</v>
      </c>
      <c r="L294" s="242">
        <v>446</v>
      </c>
      <c r="M294" s="288"/>
      <c r="N294" s="242">
        <v>2</v>
      </c>
      <c r="O294" s="242">
        <v>0</v>
      </c>
      <c r="P294" s="242">
        <v>0</v>
      </c>
      <c r="Q294" s="288"/>
      <c r="R294" s="242">
        <v>0</v>
      </c>
      <c r="S294" s="242">
        <v>4</v>
      </c>
      <c r="T294" s="242">
        <v>2</v>
      </c>
      <c r="U294" s="409" t="str">
        <f t="shared" si="1"/>
        <v>676х406</v>
      </c>
      <c r="V294" s="409">
        <f t="shared" si="2"/>
        <v>0</v>
      </c>
      <c r="Z294" s="242">
        <v>0</v>
      </c>
    </row>
    <row r="295" spans="1:26" ht="15.75" customHeight="1" x14ac:dyDescent="0.25">
      <c r="A295" s="413">
        <v>43</v>
      </c>
      <c r="B295" s="252" t="s">
        <v>636</v>
      </c>
      <c r="C295" s="298" t="s">
        <v>2857</v>
      </c>
      <c r="D295" s="553"/>
      <c r="E295" s="408">
        <v>3884.4711499999999</v>
      </c>
      <c r="F295" s="243"/>
      <c r="G295" s="243"/>
      <c r="H295" s="243"/>
      <c r="I295" s="243"/>
      <c r="J295" s="243"/>
      <c r="K295" s="242">
        <v>356</v>
      </c>
      <c r="L295" s="242">
        <v>596</v>
      </c>
      <c r="M295" s="288"/>
      <c r="N295" s="242">
        <v>2</v>
      </c>
      <c r="O295" s="242">
        <v>0</v>
      </c>
      <c r="P295" s="242">
        <v>0</v>
      </c>
      <c r="Q295" s="288"/>
      <c r="R295" s="242">
        <v>0</v>
      </c>
      <c r="S295" s="242">
        <v>0</v>
      </c>
      <c r="T295" s="242">
        <v>2</v>
      </c>
      <c r="U295" s="409" t="str">
        <f t="shared" si="1"/>
        <v>316х556</v>
      </c>
      <c r="V295" s="409">
        <f t="shared" si="2"/>
        <v>0</v>
      </c>
      <c r="Z295" s="242">
        <v>2</v>
      </c>
    </row>
    <row r="296" spans="1:26" ht="15.75" customHeight="1" x14ac:dyDescent="0.25">
      <c r="A296" s="413">
        <v>44</v>
      </c>
      <c r="B296" s="252" t="s">
        <v>637</v>
      </c>
      <c r="C296" s="298" t="s">
        <v>2858</v>
      </c>
      <c r="D296" s="539"/>
      <c r="E296" s="408">
        <v>4094.5439499999998</v>
      </c>
      <c r="F296" s="243"/>
      <c r="G296" s="243"/>
      <c r="H296" s="243"/>
      <c r="I296" s="243"/>
      <c r="J296" s="243"/>
      <c r="K296" s="242">
        <v>356</v>
      </c>
      <c r="L296" s="242">
        <v>696</v>
      </c>
      <c r="M296" s="288"/>
      <c r="N296" s="242">
        <v>2</v>
      </c>
      <c r="O296" s="242">
        <v>0</v>
      </c>
      <c r="P296" s="242">
        <v>0</v>
      </c>
      <c r="Q296" s="288"/>
      <c r="R296" s="242">
        <v>0</v>
      </c>
      <c r="S296" s="242">
        <v>0</v>
      </c>
      <c r="T296" s="242">
        <v>2</v>
      </c>
      <c r="U296" s="409" t="str">
        <f t="shared" si="1"/>
        <v>316х656</v>
      </c>
      <c r="V296" s="409">
        <f t="shared" si="2"/>
        <v>0</v>
      </c>
      <c r="Z296" s="242">
        <v>2</v>
      </c>
    </row>
    <row r="297" spans="1:26" ht="15.75" customHeight="1" x14ac:dyDescent="0.25">
      <c r="A297" s="413">
        <v>45</v>
      </c>
      <c r="B297" s="252" t="s">
        <v>638</v>
      </c>
      <c r="C297" s="298" t="s">
        <v>2859</v>
      </c>
      <c r="D297" s="539"/>
      <c r="E297" s="408">
        <v>4381.5183999999999</v>
      </c>
      <c r="F297" s="243"/>
      <c r="G297" s="243"/>
      <c r="H297" s="243"/>
      <c r="I297" s="243"/>
      <c r="J297" s="243"/>
      <c r="K297" s="242">
        <v>356</v>
      </c>
      <c r="L297" s="242">
        <v>796</v>
      </c>
      <c r="M297" s="288"/>
      <c r="N297" s="242">
        <v>2</v>
      </c>
      <c r="O297" s="242">
        <v>0</v>
      </c>
      <c r="P297" s="242">
        <v>0</v>
      </c>
      <c r="Q297" s="288"/>
      <c r="R297" s="242">
        <v>0</v>
      </c>
      <c r="S297" s="242">
        <v>0</v>
      </c>
      <c r="T297" s="242">
        <v>2</v>
      </c>
      <c r="U297" s="409" t="str">
        <f t="shared" si="1"/>
        <v>316х756</v>
      </c>
      <c r="V297" s="409">
        <f t="shared" si="2"/>
        <v>0</v>
      </c>
      <c r="Z297" s="242">
        <v>2</v>
      </c>
    </row>
    <row r="298" spans="1:26" ht="15.75" customHeight="1" x14ac:dyDescent="0.25">
      <c r="A298" s="413">
        <v>46</v>
      </c>
      <c r="B298" s="252" t="s">
        <v>639</v>
      </c>
      <c r="C298" s="298" t="s">
        <v>2860</v>
      </c>
      <c r="D298" s="540"/>
      <c r="E298" s="408">
        <v>4591.5911999999998</v>
      </c>
      <c r="F298" s="243"/>
      <c r="G298" s="243"/>
      <c r="H298" s="243"/>
      <c r="I298" s="243"/>
      <c r="J298" s="243"/>
      <c r="K298" s="242">
        <v>356</v>
      </c>
      <c r="L298" s="242">
        <v>896</v>
      </c>
      <c r="M298" s="288"/>
      <c r="N298" s="242">
        <v>2</v>
      </c>
      <c r="O298" s="242">
        <v>0</v>
      </c>
      <c r="P298" s="242">
        <v>0</v>
      </c>
      <c r="Q298" s="288"/>
      <c r="R298" s="242">
        <v>0</v>
      </c>
      <c r="S298" s="242">
        <v>0</v>
      </c>
      <c r="T298" s="242">
        <v>2</v>
      </c>
      <c r="U298" s="409" t="str">
        <f t="shared" si="1"/>
        <v>316х856</v>
      </c>
      <c r="V298" s="409">
        <f t="shared" si="2"/>
        <v>0</v>
      </c>
      <c r="Z298" s="242">
        <v>2</v>
      </c>
    </row>
    <row r="299" spans="1:26" ht="15.75" customHeight="1" x14ac:dyDescent="0.25">
      <c r="A299" s="413">
        <v>47</v>
      </c>
      <c r="B299" s="252" t="s">
        <v>640</v>
      </c>
      <c r="C299" s="298" t="s">
        <v>2857</v>
      </c>
      <c r="D299" s="553"/>
      <c r="E299" s="408">
        <v>4428.4096499999996</v>
      </c>
      <c r="F299" s="243"/>
      <c r="G299" s="243"/>
      <c r="H299" s="243"/>
      <c r="I299" s="243"/>
      <c r="J299" s="243"/>
      <c r="K299" s="242">
        <v>176</v>
      </c>
      <c r="L299" s="242">
        <v>596</v>
      </c>
      <c r="M299" s="288"/>
      <c r="N299" s="242">
        <v>2</v>
      </c>
      <c r="O299" s="242">
        <v>356</v>
      </c>
      <c r="P299" s="242">
        <v>596</v>
      </c>
      <c r="Q299" s="288"/>
      <c r="R299" s="242">
        <v>1</v>
      </c>
      <c r="S299" s="242">
        <v>0</v>
      </c>
      <c r="T299" s="242">
        <v>3</v>
      </c>
      <c r="U299" s="409" t="str">
        <f t="shared" si="1"/>
        <v>136х556</v>
      </c>
      <c r="V299" s="409" t="str">
        <f t="shared" si="2"/>
        <v>176х596</v>
      </c>
      <c r="Z299" s="242">
        <v>3</v>
      </c>
    </row>
    <row r="300" spans="1:26" ht="15.75" customHeight="1" x14ac:dyDescent="0.25">
      <c r="A300" s="413">
        <v>48</v>
      </c>
      <c r="B300" s="252" t="s">
        <v>641</v>
      </c>
      <c r="C300" s="298" t="s">
        <v>2858</v>
      </c>
      <c r="D300" s="539"/>
      <c r="E300" s="408">
        <v>4655.3633</v>
      </c>
      <c r="F300" s="243"/>
      <c r="G300" s="243"/>
      <c r="H300" s="243"/>
      <c r="I300" s="243"/>
      <c r="J300" s="243"/>
      <c r="K300" s="242">
        <v>176</v>
      </c>
      <c r="L300" s="242">
        <v>696</v>
      </c>
      <c r="M300" s="288"/>
      <c r="N300" s="242">
        <v>2</v>
      </c>
      <c r="O300" s="242">
        <v>356</v>
      </c>
      <c r="P300" s="242">
        <v>596</v>
      </c>
      <c r="Q300" s="288"/>
      <c r="R300" s="242">
        <v>1</v>
      </c>
      <c r="S300" s="242">
        <v>0</v>
      </c>
      <c r="T300" s="242">
        <v>3</v>
      </c>
      <c r="U300" s="409" t="str">
        <f t="shared" si="1"/>
        <v>136х656</v>
      </c>
      <c r="V300" s="409" t="str">
        <f t="shared" si="2"/>
        <v>176х596</v>
      </c>
      <c r="Z300" s="242">
        <v>3</v>
      </c>
    </row>
    <row r="301" spans="1:26" ht="15.75" customHeight="1" x14ac:dyDescent="0.25">
      <c r="A301" s="413">
        <v>49</v>
      </c>
      <c r="B301" s="252" t="s">
        <v>642</v>
      </c>
      <c r="C301" s="298" t="s">
        <v>2859</v>
      </c>
      <c r="D301" s="539"/>
      <c r="E301" s="408">
        <v>4981.7264000000005</v>
      </c>
      <c r="F301" s="243"/>
      <c r="G301" s="243"/>
      <c r="H301" s="243"/>
      <c r="I301" s="243"/>
      <c r="J301" s="243"/>
      <c r="K301" s="242">
        <v>176</v>
      </c>
      <c r="L301" s="242">
        <v>796</v>
      </c>
      <c r="M301" s="288"/>
      <c r="N301" s="242">
        <v>2</v>
      </c>
      <c r="O301" s="242">
        <v>356</v>
      </c>
      <c r="P301" s="242">
        <v>596</v>
      </c>
      <c r="Q301" s="288"/>
      <c r="R301" s="242">
        <v>1</v>
      </c>
      <c r="S301" s="242">
        <v>0</v>
      </c>
      <c r="T301" s="242">
        <v>3</v>
      </c>
      <c r="U301" s="409" t="str">
        <f t="shared" si="1"/>
        <v>136х756</v>
      </c>
      <c r="V301" s="409" t="str">
        <f t="shared" si="2"/>
        <v>176х596</v>
      </c>
      <c r="Z301" s="242">
        <v>3</v>
      </c>
    </row>
    <row r="302" spans="1:26" ht="15.75" customHeight="1" x14ac:dyDescent="0.25">
      <c r="A302" s="413">
        <v>50</v>
      </c>
      <c r="B302" s="252" t="s">
        <v>643</v>
      </c>
      <c r="C302" s="298" t="s">
        <v>2860</v>
      </c>
      <c r="D302" s="540"/>
      <c r="E302" s="408">
        <v>5208.6800499999999</v>
      </c>
      <c r="F302" s="243"/>
      <c r="G302" s="243"/>
      <c r="H302" s="243"/>
      <c r="I302" s="243"/>
      <c r="J302" s="243"/>
      <c r="K302" s="242">
        <v>176</v>
      </c>
      <c r="L302" s="242">
        <v>896</v>
      </c>
      <c r="M302" s="288"/>
      <c r="N302" s="242">
        <v>2</v>
      </c>
      <c r="O302" s="242">
        <v>356</v>
      </c>
      <c r="P302" s="242">
        <v>596</v>
      </c>
      <c r="Q302" s="288"/>
      <c r="R302" s="242">
        <v>1</v>
      </c>
      <c r="S302" s="242">
        <v>0</v>
      </c>
      <c r="T302" s="242">
        <v>3</v>
      </c>
      <c r="U302" s="409" t="str">
        <f t="shared" si="1"/>
        <v>136х856</v>
      </c>
      <c r="V302" s="409" t="str">
        <f t="shared" si="2"/>
        <v>176х596</v>
      </c>
      <c r="Z302" s="242">
        <v>3</v>
      </c>
    </row>
    <row r="303" spans="1:26" ht="15.75" customHeight="1" x14ac:dyDescent="0.25">
      <c r="A303" s="413">
        <v>51</v>
      </c>
      <c r="B303" s="252" t="s">
        <v>644</v>
      </c>
      <c r="C303" s="298" t="s">
        <v>2857</v>
      </c>
      <c r="D303" s="553"/>
      <c r="E303" s="408">
        <v>4966.7212</v>
      </c>
      <c r="F303" s="243"/>
      <c r="G303" s="243"/>
      <c r="H303" s="243"/>
      <c r="I303" s="243"/>
      <c r="J303" s="243"/>
      <c r="K303" s="242">
        <v>176</v>
      </c>
      <c r="L303" s="242">
        <v>596</v>
      </c>
      <c r="M303" s="288"/>
      <c r="N303" s="242">
        <v>4</v>
      </c>
      <c r="O303" s="242">
        <v>0</v>
      </c>
      <c r="P303" s="242">
        <v>0</v>
      </c>
      <c r="Q303" s="288"/>
      <c r="R303" s="242">
        <v>0</v>
      </c>
      <c r="S303" s="242">
        <v>0</v>
      </c>
      <c r="T303" s="242">
        <v>4</v>
      </c>
      <c r="U303" s="409" t="str">
        <f t="shared" si="1"/>
        <v>136х556</v>
      </c>
      <c r="V303" s="409">
        <f t="shared" si="2"/>
        <v>0</v>
      </c>
      <c r="Z303" s="242">
        <v>4</v>
      </c>
    </row>
    <row r="304" spans="1:26" ht="15.75" customHeight="1" x14ac:dyDescent="0.25">
      <c r="A304" s="413">
        <v>52</v>
      </c>
      <c r="B304" s="252" t="s">
        <v>645</v>
      </c>
      <c r="C304" s="298" t="s">
        <v>2858</v>
      </c>
      <c r="D304" s="539"/>
      <c r="E304" s="408">
        <v>5212.4313499999998</v>
      </c>
      <c r="F304" s="243"/>
      <c r="G304" s="243"/>
      <c r="H304" s="243"/>
      <c r="I304" s="243"/>
      <c r="J304" s="243"/>
      <c r="K304" s="242">
        <v>176</v>
      </c>
      <c r="L304" s="242">
        <v>696</v>
      </c>
      <c r="M304" s="288"/>
      <c r="N304" s="242">
        <v>4</v>
      </c>
      <c r="O304" s="242">
        <v>0</v>
      </c>
      <c r="P304" s="242">
        <v>0</v>
      </c>
      <c r="Q304" s="288"/>
      <c r="R304" s="242">
        <v>0</v>
      </c>
      <c r="S304" s="242">
        <v>0</v>
      </c>
      <c r="T304" s="242">
        <v>4</v>
      </c>
      <c r="U304" s="409" t="str">
        <f t="shared" si="1"/>
        <v>136х656</v>
      </c>
      <c r="V304" s="409">
        <f t="shared" si="2"/>
        <v>0</v>
      </c>
      <c r="Z304" s="242">
        <v>4</v>
      </c>
    </row>
    <row r="305" spans="1:26" ht="15.75" customHeight="1" x14ac:dyDescent="0.25">
      <c r="A305" s="413">
        <v>53</v>
      </c>
      <c r="B305" s="252" t="s">
        <v>646</v>
      </c>
      <c r="C305" s="298" t="s">
        <v>2859</v>
      </c>
      <c r="D305" s="539"/>
      <c r="E305" s="408">
        <v>5581.934400000001</v>
      </c>
      <c r="F305" s="243"/>
      <c r="G305" s="243"/>
      <c r="H305" s="243"/>
      <c r="I305" s="243"/>
      <c r="J305" s="243"/>
      <c r="K305" s="242">
        <v>176</v>
      </c>
      <c r="L305" s="242">
        <v>796</v>
      </c>
      <c r="M305" s="288"/>
      <c r="N305" s="242">
        <v>4</v>
      </c>
      <c r="O305" s="242">
        <v>0</v>
      </c>
      <c r="P305" s="242">
        <v>0</v>
      </c>
      <c r="Q305" s="288"/>
      <c r="R305" s="242">
        <v>0</v>
      </c>
      <c r="S305" s="242">
        <v>0</v>
      </c>
      <c r="T305" s="242">
        <v>4</v>
      </c>
      <c r="U305" s="409" t="str">
        <f t="shared" si="1"/>
        <v>136х756</v>
      </c>
      <c r="V305" s="409">
        <f t="shared" si="2"/>
        <v>0</v>
      </c>
      <c r="Z305" s="242">
        <v>4</v>
      </c>
    </row>
    <row r="306" spans="1:26" ht="15.75" customHeight="1" x14ac:dyDescent="0.25">
      <c r="A306" s="413">
        <v>54</v>
      </c>
      <c r="B306" s="252" t="s">
        <v>647</v>
      </c>
      <c r="C306" s="298" t="s">
        <v>2860</v>
      </c>
      <c r="D306" s="540"/>
      <c r="E306" s="408">
        <v>5827.6445500000009</v>
      </c>
      <c r="F306" s="243"/>
      <c r="G306" s="243"/>
      <c r="H306" s="243"/>
      <c r="I306" s="243"/>
      <c r="J306" s="243"/>
      <c r="K306" s="242">
        <v>176</v>
      </c>
      <c r="L306" s="242">
        <v>896</v>
      </c>
      <c r="M306" s="288"/>
      <c r="N306" s="242">
        <v>4</v>
      </c>
      <c r="O306" s="242">
        <v>0</v>
      </c>
      <c r="P306" s="242">
        <v>0</v>
      </c>
      <c r="Q306" s="288"/>
      <c r="R306" s="242">
        <v>0</v>
      </c>
      <c r="S306" s="242">
        <v>0</v>
      </c>
      <c r="T306" s="242">
        <v>4</v>
      </c>
      <c r="U306" s="409" t="str">
        <f t="shared" si="1"/>
        <v>136х856</v>
      </c>
      <c r="V306" s="409">
        <f t="shared" si="2"/>
        <v>0</v>
      </c>
      <c r="Z306" s="242">
        <v>4</v>
      </c>
    </row>
    <row r="307" spans="1:26" ht="15.75" customHeight="1" x14ac:dyDescent="0.25">
      <c r="A307" s="413">
        <v>55</v>
      </c>
      <c r="B307" s="252" t="s">
        <v>648</v>
      </c>
      <c r="C307" s="298" t="s">
        <v>2857</v>
      </c>
      <c r="D307" s="553"/>
      <c r="E307" s="408">
        <v>4683.4980499999992</v>
      </c>
      <c r="F307" s="243"/>
      <c r="G307" s="243"/>
      <c r="H307" s="243"/>
      <c r="I307" s="243"/>
      <c r="J307" s="243"/>
      <c r="K307" s="242">
        <v>356</v>
      </c>
      <c r="L307" s="242">
        <v>596</v>
      </c>
      <c r="M307" s="288"/>
      <c r="N307" s="242">
        <v>2</v>
      </c>
      <c r="O307" s="242">
        <v>0</v>
      </c>
      <c r="P307" s="242">
        <v>0</v>
      </c>
      <c r="Q307" s="288"/>
      <c r="R307" s="242">
        <v>0</v>
      </c>
      <c r="S307" s="242">
        <v>0</v>
      </c>
      <c r="T307" s="242">
        <v>2</v>
      </c>
      <c r="U307" s="409" t="str">
        <f t="shared" si="1"/>
        <v>316х556</v>
      </c>
      <c r="V307" s="409">
        <f t="shared" si="2"/>
        <v>0</v>
      </c>
      <c r="Z307" s="242">
        <v>2</v>
      </c>
    </row>
    <row r="308" spans="1:26" ht="15.75" customHeight="1" x14ac:dyDescent="0.25">
      <c r="A308" s="413">
        <v>56</v>
      </c>
      <c r="B308" s="252" t="s">
        <v>649</v>
      </c>
      <c r="C308" s="298" t="s">
        <v>2858</v>
      </c>
      <c r="D308" s="539"/>
      <c r="E308" s="408">
        <v>4966.7212</v>
      </c>
      <c r="F308" s="243"/>
      <c r="G308" s="243"/>
      <c r="H308" s="243"/>
      <c r="I308" s="243"/>
      <c r="J308" s="243"/>
      <c r="K308" s="242">
        <v>356</v>
      </c>
      <c r="L308" s="242">
        <v>696</v>
      </c>
      <c r="M308" s="288"/>
      <c r="N308" s="242">
        <v>2</v>
      </c>
      <c r="O308" s="242">
        <v>0</v>
      </c>
      <c r="P308" s="242">
        <v>0</v>
      </c>
      <c r="Q308" s="288"/>
      <c r="R308" s="242">
        <v>0</v>
      </c>
      <c r="S308" s="242">
        <v>0</v>
      </c>
      <c r="T308" s="242">
        <v>2</v>
      </c>
      <c r="U308" s="409" t="str">
        <f t="shared" si="1"/>
        <v>316х656</v>
      </c>
      <c r="V308" s="409">
        <f t="shared" si="2"/>
        <v>0</v>
      </c>
      <c r="Z308" s="242">
        <v>2</v>
      </c>
    </row>
    <row r="309" spans="1:26" ht="15.75" customHeight="1" x14ac:dyDescent="0.25">
      <c r="A309" s="413">
        <v>57</v>
      </c>
      <c r="B309" s="252" t="s">
        <v>650</v>
      </c>
      <c r="C309" s="298" t="s">
        <v>2859</v>
      </c>
      <c r="D309" s="539"/>
      <c r="E309" s="408">
        <v>5249.9443500000007</v>
      </c>
      <c r="F309" s="243"/>
      <c r="G309" s="243"/>
      <c r="H309" s="243"/>
      <c r="I309" s="243"/>
      <c r="J309" s="243"/>
      <c r="K309" s="242">
        <v>356</v>
      </c>
      <c r="L309" s="242">
        <v>796</v>
      </c>
      <c r="M309" s="288"/>
      <c r="N309" s="242">
        <v>2</v>
      </c>
      <c r="O309" s="242">
        <v>0</v>
      </c>
      <c r="P309" s="242">
        <v>0</v>
      </c>
      <c r="Q309" s="288"/>
      <c r="R309" s="242">
        <v>0</v>
      </c>
      <c r="S309" s="242">
        <v>0</v>
      </c>
      <c r="T309" s="242">
        <v>2</v>
      </c>
      <c r="U309" s="409" t="str">
        <f t="shared" si="1"/>
        <v>316х756</v>
      </c>
      <c r="V309" s="409">
        <f t="shared" si="2"/>
        <v>0</v>
      </c>
      <c r="Z309" s="242">
        <v>2</v>
      </c>
    </row>
    <row r="310" spans="1:26" ht="15.75" customHeight="1" x14ac:dyDescent="0.25">
      <c r="A310" s="413">
        <v>58</v>
      </c>
      <c r="B310" s="252" t="s">
        <v>651</v>
      </c>
      <c r="C310" s="298" t="s">
        <v>2860</v>
      </c>
      <c r="D310" s="540"/>
      <c r="E310" s="408">
        <v>5533.1674999999996</v>
      </c>
      <c r="F310" s="243"/>
      <c r="G310" s="243"/>
      <c r="H310" s="243"/>
      <c r="I310" s="243"/>
      <c r="J310" s="243"/>
      <c r="K310" s="242">
        <v>356</v>
      </c>
      <c r="L310" s="242">
        <v>896</v>
      </c>
      <c r="M310" s="288"/>
      <c r="N310" s="242">
        <v>2</v>
      </c>
      <c r="O310" s="242">
        <v>0</v>
      </c>
      <c r="P310" s="242">
        <v>0</v>
      </c>
      <c r="Q310" s="288"/>
      <c r="R310" s="242">
        <v>0</v>
      </c>
      <c r="S310" s="242">
        <v>0</v>
      </c>
      <c r="T310" s="242">
        <v>2</v>
      </c>
      <c r="U310" s="409" t="str">
        <f t="shared" si="1"/>
        <v>316х856</v>
      </c>
      <c r="V310" s="409">
        <f t="shared" si="2"/>
        <v>0</v>
      </c>
      <c r="Z310" s="242">
        <v>2</v>
      </c>
    </row>
    <row r="311" spans="1:26" ht="15.75" customHeight="1" x14ac:dyDescent="0.25">
      <c r="A311" s="413">
        <v>59</v>
      </c>
      <c r="B311" s="252" t="s">
        <v>652</v>
      </c>
      <c r="C311" s="298" t="s">
        <v>2857</v>
      </c>
      <c r="D311" s="553"/>
      <c r="E311" s="408">
        <v>4936.7107999999998</v>
      </c>
      <c r="F311" s="243"/>
      <c r="G311" s="243"/>
      <c r="H311" s="243"/>
      <c r="I311" s="243"/>
      <c r="J311" s="243"/>
      <c r="K311" s="242">
        <v>176</v>
      </c>
      <c r="L311" s="242">
        <v>596</v>
      </c>
      <c r="M311" s="288"/>
      <c r="N311" s="242">
        <v>2</v>
      </c>
      <c r="O311" s="242">
        <v>356</v>
      </c>
      <c r="P311" s="242">
        <v>596</v>
      </c>
      <c r="Q311" s="288"/>
      <c r="R311" s="242">
        <v>1</v>
      </c>
      <c r="S311" s="242">
        <v>0</v>
      </c>
      <c r="T311" s="242">
        <v>3</v>
      </c>
      <c r="U311" s="409" t="str">
        <f t="shared" si="1"/>
        <v>136х556</v>
      </c>
      <c r="V311" s="409" t="str">
        <f t="shared" si="2"/>
        <v>176х596</v>
      </c>
      <c r="Z311" s="242">
        <v>3</v>
      </c>
    </row>
    <row r="312" spans="1:26" ht="15.75" customHeight="1" x14ac:dyDescent="0.25">
      <c r="A312" s="413">
        <v>60</v>
      </c>
      <c r="B312" s="252" t="s">
        <v>653</v>
      </c>
      <c r="C312" s="298" t="s">
        <v>2858</v>
      </c>
      <c r="D312" s="539"/>
      <c r="E312" s="408">
        <v>5270.5765000000001</v>
      </c>
      <c r="F312" s="243"/>
      <c r="G312" s="243"/>
      <c r="H312" s="243"/>
      <c r="I312" s="243"/>
      <c r="J312" s="243"/>
      <c r="K312" s="242">
        <v>176</v>
      </c>
      <c r="L312" s="242">
        <v>696</v>
      </c>
      <c r="M312" s="288"/>
      <c r="N312" s="242">
        <v>2</v>
      </c>
      <c r="O312" s="242">
        <v>356</v>
      </c>
      <c r="P312" s="242">
        <v>596</v>
      </c>
      <c r="Q312" s="288"/>
      <c r="R312" s="242">
        <v>1</v>
      </c>
      <c r="S312" s="242">
        <v>0</v>
      </c>
      <c r="T312" s="242">
        <v>3</v>
      </c>
      <c r="U312" s="409" t="str">
        <f t="shared" si="1"/>
        <v>136х656</v>
      </c>
      <c r="V312" s="409" t="str">
        <f t="shared" si="2"/>
        <v>176х596</v>
      </c>
      <c r="Z312" s="242">
        <v>3</v>
      </c>
    </row>
    <row r="313" spans="1:26" ht="15.75" customHeight="1" x14ac:dyDescent="0.25">
      <c r="A313" s="413">
        <v>61</v>
      </c>
      <c r="B313" s="252" t="s">
        <v>654</v>
      </c>
      <c r="C313" s="298" t="s">
        <v>2859</v>
      </c>
      <c r="D313" s="539"/>
      <c r="E313" s="408">
        <v>5606.3178500000004</v>
      </c>
      <c r="F313" s="243"/>
      <c r="G313" s="243"/>
      <c r="H313" s="243"/>
      <c r="I313" s="243"/>
      <c r="J313" s="243"/>
      <c r="K313" s="242">
        <v>176</v>
      </c>
      <c r="L313" s="242">
        <v>796</v>
      </c>
      <c r="M313" s="288"/>
      <c r="N313" s="242">
        <v>2</v>
      </c>
      <c r="O313" s="242">
        <v>356</v>
      </c>
      <c r="P313" s="242">
        <v>596</v>
      </c>
      <c r="Q313" s="288"/>
      <c r="R313" s="242">
        <v>1</v>
      </c>
      <c r="S313" s="242">
        <v>0</v>
      </c>
      <c r="T313" s="242">
        <v>3</v>
      </c>
      <c r="U313" s="409" t="str">
        <f t="shared" si="1"/>
        <v>136х756</v>
      </c>
      <c r="V313" s="409" t="str">
        <f t="shared" si="2"/>
        <v>176х596</v>
      </c>
      <c r="Z313" s="242">
        <v>3</v>
      </c>
    </row>
    <row r="314" spans="1:26" ht="15.75" customHeight="1" x14ac:dyDescent="0.25">
      <c r="A314" s="413">
        <v>62</v>
      </c>
      <c r="B314" s="252" t="s">
        <v>655</v>
      </c>
      <c r="C314" s="298" t="s">
        <v>2860</v>
      </c>
      <c r="D314" s="540"/>
      <c r="E314" s="408">
        <v>5940.1835500000007</v>
      </c>
      <c r="F314" s="243"/>
      <c r="G314" s="243"/>
      <c r="H314" s="243"/>
      <c r="I314" s="243"/>
      <c r="J314" s="243"/>
      <c r="K314" s="242">
        <v>176</v>
      </c>
      <c r="L314" s="242">
        <v>896</v>
      </c>
      <c r="M314" s="288"/>
      <c r="N314" s="242">
        <v>2</v>
      </c>
      <c r="O314" s="242">
        <v>356</v>
      </c>
      <c r="P314" s="242">
        <v>596</v>
      </c>
      <c r="Q314" s="288"/>
      <c r="R314" s="242">
        <v>1</v>
      </c>
      <c r="S314" s="242">
        <v>0</v>
      </c>
      <c r="T314" s="242">
        <v>3</v>
      </c>
      <c r="U314" s="409" t="str">
        <f t="shared" si="1"/>
        <v>136х856</v>
      </c>
      <c r="V314" s="409" t="str">
        <f t="shared" si="2"/>
        <v>176х596</v>
      </c>
      <c r="Z314" s="242">
        <v>3</v>
      </c>
    </row>
    <row r="315" spans="1:26" ht="15.75" customHeight="1" x14ac:dyDescent="0.25">
      <c r="A315" s="413">
        <v>63</v>
      </c>
      <c r="B315" s="252" t="s">
        <v>656</v>
      </c>
      <c r="C315" s="298" t="s">
        <v>2857</v>
      </c>
      <c r="D315" s="553"/>
      <c r="E315" s="408">
        <v>5189.9235499999995</v>
      </c>
      <c r="F315" s="243"/>
      <c r="G315" s="243"/>
      <c r="H315" s="243"/>
      <c r="I315" s="243"/>
      <c r="J315" s="243"/>
      <c r="K315" s="242">
        <v>176</v>
      </c>
      <c r="L315" s="242">
        <v>596</v>
      </c>
      <c r="M315" s="288"/>
      <c r="N315" s="242">
        <v>4</v>
      </c>
      <c r="O315" s="242">
        <v>0</v>
      </c>
      <c r="P315" s="242">
        <v>0</v>
      </c>
      <c r="Q315" s="288"/>
      <c r="R315" s="242">
        <v>0</v>
      </c>
      <c r="S315" s="242">
        <v>0</v>
      </c>
      <c r="T315" s="242">
        <v>4</v>
      </c>
      <c r="U315" s="409" t="str">
        <f t="shared" si="1"/>
        <v>136х556</v>
      </c>
      <c r="V315" s="409">
        <f t="shared" si="2"/>
        <v>0</v>
      </c>
      <c r="Z315" s="242">
        <v>4</v>
      </c>
    </row>
    <row r="316" spans="1:26" ht="15.75" customHeight="1" x14ac:dyDescent="0.25">
      <c r="A316" s="413">
        <v>64</v>
      </c>
      <c r="B316" s="252" t="s">
        <v>657</v>
      </c>
      <c r="C316" s="298" t="s">
        <v>2858</v>
      </c>
      <c r="D316" s="539"/>
      <c r="E316" s="408">
        <v>5576.3074500000002</v>
      </c>
      <c r="F316" s="243"/>
      <c r="G316" s="243"/>
      <c r="H316" s="243"/>
      <c r="I316" s="243"/>
      <c r="J316" s="243"/>
      <c r="K316" s="242">
        <v>176</v>
      </c>
      <c r="L316" s="242">
        <v>696</v>
      </c>
      <c r="M316" s="288"/>
      <c r="N316" s="242">
        <v>4</v>
      </c>
      <c r="O316" s="242">
        <v>0</v>
      </c>
      <c r="P316" s="242">
        <v>0</v>
      </c>
      <c r="Q316" s="288"/>
      <c r="R316" s="242">
        <v>0</v>
      </c>
      <c r="S316" s="242">
        <v>0</v>
      </c>
      <c r="T316" s="242">
        <v>4</v>
      </c>
      <c r="U316" s="409" t="str">
        <f t="shared" si="1"/>
        <v>136х656</v>
      </c>
      <c r="V316" s="409">
        <f t="shared" si="2"/>
        <v>0</v>
      </c>
      <c r="Z316" s="242">
        <v>4</v>
      </c>
    </row>
    <row r="317" spans="1:26" ht="15.75" customHeight="1" x14ac:dyDescent="0.25">
      <c r="A317" s="413">
        <v>65</v>
      </c>
      <c r="B317" s="252" t="s">
        <v>658</v>
      </c>
      <c r="C317" s="298" t="s">
        <v>2859</v>
      </c>
      <c r="D317" s="539"/>
      <c r="E317" s="408">
        <v>5962.6913500000001</v>
      </c>
      <c r="F317" s="243"/>
      <c r="G317" s="243"/>
      <c r="H317" s="243"/>
      <c r="I317" s="243"/>
      <c r="J317" s="243"/>
      <c r="K317" s="242">
        <v>176</v>
      </c>
      <c r="L317" s="242">
        <v>796</v>
      </c>
      <c r="M317" s="288"/>
      <c r="N317" s="242">
        <v>4</v>
      </c>
      <c r="O317" s="242">
        <v>0</v>
      </c>
      <c r="P317" s="242">
        <v>0</v>
      </c>
      <c r="Q317" s="288"/>
      <c r="R317" s="242">
        <v>0</v>
      </c>
      <c r="S317" s="242">
        <v>0</v>
      </c>
      <c r="T317" s="242">
        <v>4</v>
      </c>
      <c r="U317" s="409" t="str">
        <f t="shared" si="1"/>
        <v>136х756</v>
      </c>
      <c r="V317" s="409">
        <f t="shared" si="2"/>
        <v>0</v>
      </c>
      <c r="Z317" s="242">
        <v>4</v>
      </c>
    </row>
    <row r="318" spans="1:26" ht="15.75" customHeight="1" x14ac:dyDescent="0.25">
      <c r="A318" s="413">
        <v>66</v>
      </c>
      <c r="B318" s="252" t="s">
        <v>659</v>
      </c>
      <c r="C318" s="298" t="s">
        <v>2860</v>
      </c>
      <c r="D318" s="540"/>
      <c r="E318" s="408">
        <v>6347.1995999999999</v>
      </c>
      <c r="F318" s="243"/>
      <c r="G318" s="243"/>
      <c r="H318" s="243"/>
      <c r="I318" s="243"/>
      <c r="J318" s="243"/>
      <c r="K318" s="242">
        <v>176</v>
      </c>
      <c r="L318" s="242">
        <v>896</v>
      </c>
      <c r="M318" s="288"/>
      <c r="N318" s="242">
        <v>4</v>
      </c>
      <c r="O318" s="242">
        <v>0</v>
      </c>
      <c r="P318" s="242">
        <v>0</v>
      </c>
      <c r="Q318" s="288"/>
      <c r="R318" s="242">
        <v>0</v>
      </c>
      <c r="S318" s="242">
        <v>0</v>
      </c>
      <c r="T318" s="242">
        <v>4</v>
      </c>
      <c r="U318" s="409" t="str">
        <f t="shared" si="1"/>
        <v>136х856</v>
      </c>
      <c r="V318" s="409">
        <f t="shared" si="2"/>
        <v>0</v>
      </c>
      <c r="Z318" s="242">
        <v>4</v>
      </c>
    </row>
    <row r="319" spans="1:26" ht="15.75" customHeight="1" x14ac:dyDescent="0.25">
      <c r="A319" s="413">
        <v>67</v>
      </c>
      <c r="B319" s="252" t="s">
        <v>660</v>
      </c>
      <c r="C319" s="298" t="s">
        <v>2856</v>
      </c>
      <c r="D319" s="553"/>
      <c r="E319" s="408">
        <v>1564.2920999999999</v>
      </c>
      <c r="F319" s="243"/>
      <c r="G319" s="243"/>
      <c r="H319" s="243"/>
      <c r="I319" s="243"/>
      <c r="J319" s="243"/>
      <c r="K319" s="242">
        <v>716</v>
      </c>
      <c r="L319" s="242">
        <v>246</v>
      </c>
      <c r="M319" s="288"/>
      <c r="N319" s="242">
        <v>2</v>
      </c>
      <c r="O319" s="242">
        <v>0</v>
      </c>
      <c r="P319" s="242">
        <v>0</v>
      </c>
      <c r="Q319" s="288"/>
      <c r="R319" s="242">
        <v>0</v>
      </c>
      <c r="S319" s="242">
        <v>4</v>
      </c>
      <c r="T319" s="242">
        <v>2</v>
      </c>
      <c r="U319" s="409" t="str">
        <f t="shared" si="1"/>
        <v>676х206</v>
      </c>
      <c r="V319" s="409">
        <f t="shared" si="2"/>
        <v>0</v>
      </c>
      <c r="Z319" s="242">
        <v>0</v>
      </c>
    </row>
    <row r="320" spans="1:26" ht="15.75" customHeight="1" x14ac:dyDescent="0.25">
      <c r="A320" s="413">
        <v>68</v>
      </c>
      <c r="B320" s="252" t="s">
        <v>661</v>
      </c>
      <c r="C320" s="298" t="s">
        <v>2857</v>
      </c>
      <c r="D320" s="539"/>
      <c r="E320" s="408">
        <v>1648.6963499999999</v>
      </c>
      <c r="F320" s="243"/>
      <c r="G320" s="243"/>
      <c r="H320" s="243"/>
      <c r="I320" s="243"/>
      <c r="J320" s="243"/>
      <c r="K320" s="242">
        <v>716</v>
      </c>
      <c r="L320" s="242">
        <v>296</v>
      </c>
      <c r="M320" s="288"/>
      <c r="N320" s="242">
        <v>2</v>
      </c>
      <c r="O320" s="242">
        <v>0</v>
      </c>
      <c r="P320" s="242">
        <v>0</v>
      </c>
      <c r="Q320" s="288"/>
      <c r="R320" s="242">
        <v>0</v>
      </c>
      <c r="S320" s="242">
        <v>4</v>
      </c>
      <c r="T320" s="242">
        <v>2</v>
      </c>
      <c r="U320" s="409" t="str">
        <f t="shared" si="1"/>
        <v>676х256</v>
      </c>
      <c r="V320" s="409">
        <f t="shared" si="2"/>
        <v>0</v>
      </c>
      <c r="Z320" s="242">
        <v>0</v>
      </c>
    </row>
    <row r="321" spans="1:26" ht="15.75" customHeight="1" x14ac:dyDescent="0.25">
      <c r="A321" s="413">
        <v>69</v>
      </c>
      <c r="B321" s="252" t="s">
        <v>662</v>
      </c>
      <c r="C321" s="298" t="s">
        <v>2858</v>
      </c>
      <c r="D321" s="539"/>
      <c r="E321" s="408">
        <v>1734.9762499999999</v>
      </c>
      <c r="F321" s="243"/>
      <c r="G321" s="243"/>
      <c r="H321" s="243"/>
      <c r="I321" s="243"/>
      <c r="J321" s="243"/>
      <c r="K321" s="242">
        <v>716</v>
      </c>
      <c r="L321" s="242">
        <v>346</v>
      </c>
      <c r="M321" s="288"/>
      <c r="N321" s="242">
        <v>2</v>
      </c>
      <c r="O321" s="242">
        <v>0</v>
      </c>
      <c r="P321" s="242">
        <v>0</v>
      </c>
      <c r="Q321" s="288"/>
      <c r="R321" s="242">
        <v>0</v>
      </c>
      <c r="S321" s="242">
        <v>4</v>
      </c>
      <c r="T321" s="242">
        <v>2</v>
      </c>
      <c r="U321" s="409" t="str">
        <f t="shared" si="1"/>
        <v>676х306</v>
      </c>
      <c r="V321" s="409">
        <f t="shared" si="2"/>
        <v>0</v>
      </c>
      <c r="Z321" s="242">
        <v>0</v>
      </c>
    </row>
    <row r="322" spans="1:26" ht="15.75" customHeight="1" x14ac:dyDescent="0.25">
      <c r="A322" s="413">
        <v>70</v>
      </c>
      <c r="B322" s="252" t="s">
        <v>663</v>
      </c>
      <c r="C322" s="298" t="s">
        <v>2859</v>
      </c>
      <c r="D322" s="539"/>
      <c r="E322" s="408">
        <v>1924.4168999999995</v>
      </c>
      <c r="F322" s="243"/>
      <c r="G322" s="243"/>
      <c r="H322" s="243"/>
      <c r="I322" s="243"/>
      <c r="J322" s="243"/>
      <c r="K322" s="242">
        <v>716</v>
      </c>
      <c r="L322" s="242">
        <v>396</v>
      </c>
      <c r="M322" s="288"/>
      <c r="N322" s="242">
        <v>2</v>
      </c>
      <c r="O322" s="242">
        <v>0</v>
      </c>
      <c r="P322" s="242">
        <v>0</v>
      </c>
      <c r="Q322" s="288"/>
      <c r="R322" s="242">
        <v>0</v>
      </c>
      <c r="S322" s="242">
        <v>4</v>
      </c>
      <c r="T322" s="242">
        <v>2</v>
      </c>
      <c r="U322" s="409" t="str">
        <f t="shared" si="1"/>
        <v>676х356</v>
      </c>
      <c r="V322" s="409">
        <f t="shared" si="2"/>
        <v>0</v>
      </c>
      <c r="Z322" s="242">
        <v>0</v>
      </c>
    </row>
    <row r="323" spans="1:26" ht="15.75" customHeight="1" x14ac:dyDescent="0.25">
      <c r="A323" s="413">
        <v>71</v>
      </c>
      <c r="B323" s="252" t="s">
        <v>664</v>
      </c>
      <c r="C323" s="298" t="s">
        <v>2860</v>
      </c>
      <c r="D323" s="540"/>
      <c r="E323" s="408">
        <v>2008.8211499999998</v>
      </c>
      <c r="F323" s="243"/>
      <c r="G323" s="243"/>
      <c r="H323" s="243"/>
      <c r="I323" s="243"/>
      <c r="J323" s="243"/>
      <c r="K323" s="242">
        <v>716</v>
      </c>
      <c r="L323" s="242">
        <v>446</v>
      </c>
      <c r="M323" s="288"/>
      <c r="N323" s="242">
        <v>2</v>
      </c>
      <c r="O323" s="242">
        <v>0</v>
      </c>
      <c r="P323" s="242">
        <v>0</v>
      </c>
      <c r="Q323" s="288"/>
      <c r="R323" s="242">
        <v>0</v>
      </c>
      <c r="S323" s="242">
        <v>4</v>
      </c>
      <c r="T323" s="242">
        <v>2</v>
      </c>
      <c r="U323" s="409" t="str">
        <f t="shared" si="1"/>
        <v>676х406</v>
      </c>
      <c r="V323" s="409">
        <f t="shared" si="2"/>
        <v>0</v>
      </c>
      <c r="Z323" s="242">
        <v>0</v>
      </c>
    </row>
    <row r="324" spans="1:26" ht="15.75" customHeight="1" x14ac:dyDescent="0.25">
      <c r="U324" s="308"/>
      <c r="V324" s="308"/>
    </row>
    <row r="325" spans="1:26" ht="15.75" customHeight="1" x14ac:dyDescent="0.25">
      <c r="U325" s="308"/>
      <c r="V325" s="308"/>
    </row>
    <row r="326" spans="1:26" ht="15.75" customHeight="1" x14ac:dyDescent="0.25">
      <c r="U326" s="308"/>
      <c r="V326" s="308"/>
    </row>
    <row r="327" spans="1:26" ht="15.75" customHeight="1" x14ac:dyDescent="0.25">
      <c r="U327" s="308"/>
      <c r="V327" s="308"/>
    </row>
    <row r="328" spans="1:26" ht="15.75" customHeight="1" x14ac:dyDescent="0.25">
      <c r="U328" s="308"/>
      <c r="V328" s="308"/>
    </row>
    <row r="329" spans="1:26" ht="15.75" customHeight="1" x14ac:dyDescent="0.25">
      <c r="U329" s="308"/>
      <c r="V329" s="308"/>
    </row>
    <row r="330" spans="1:26" ht="15.75" customHeight="1" x14ac:dyDescent="0.25">
      <c r="U330" s="308"/>
      <c r="V330" s="308"/>
    </row>
    <row r="331" spans="1:26" ht="15.75" customHeight="1" x14ac:dyDescent="0.25">
      <c r="U331" s="308"/>
      <c r="V331" s="308"/>
    </row>
    <row r="332" spans="1:26" ht="15.75" customHeight="1" x14ac:dyDescent="0.25">
      <c r="U332" s="308"/>
      <c r="V332" s="308"/>
    </row>
    <row r="333" spans="1:26" ht="15.75" customHeight="1" x14ac:dyDescent="0.25">
      <c r="U333" s="308"/>
      <c r="V333" s="308"/>
    </row>
    <row r="334" spans="1:26" ht="15.75" customHeight="1" x14ac:dyDescent="0.25">
      <c r="U334" s="308"/>
      <c r="V334" s="308"/>
    </row>
    <row r="335" spans="1:26" ht="15.75" customHeight="1" x14ac:dyDescent="0.25">
      <c r="U335" s="308"/>
      <c r="V335" s="308"/>
    </row>
    <row r="336" spans="1:26" ht="15.75" customHeight="1" x14ac:dyDescent="0.25">
      <c r="U336" s="308"/>
      <c r="V336" s="308"/>
    </row>
    <row r="337" spans="21:22" ht="15.75" customHeight="1" x14ac:dyDescent="0.25">
      <c r="U337" s="308"/>
      <c r="V337" s="308"/>
    </row>
    <row r="338" spans="21:22" ht="15.75" customHeight="1" x14ac:dyDescent="0.25">
      <c r="U338" s="308"/>
      <c r="V338" s="308"/>
    </row>
    <row r="339" spans="21:22" ht="15.75" customHeight="1" x14ac:dyDescent="0.25">
      <c r="U339" s="308"/>
      <c r="V339" s="308"/>
    </row>
    <row r="340" spans="21:22" ht="15.75" customHeight="1" x14ac:dyDescent="0.25">
      <c r="U340" s="308"/>
      <c r="V340" s="308"/>
    </row>
    <row r="341" spans="21:22" ht="15.75" customHeight="1" x14ac:dyDescent="0.25">
      <c r="U341" s="308"/>
      <c r="V341" s="308"/>
    </row>
    <row r="342" spans="21:22" ht="15.75" customHeight="1" x14ac:dyDescent="0.25">
      <c r="U342" s="308"/>
      <c r="V342" s="308"/>
    </row>
    <row r="343" spans="21:22" ht="15.75" customHeight="1" x14ac:dyDescent="0.25">
      <c r="U343" s="308"/>
      <c r="V343" s="308"/>
    </row>
    <row r="344" spans="21:22" ht="15.75" customHeight="1" x14ac:dyDescent="0.25">
      <c r="U344" s="308"/>
      <c r="V344" s="308"/>
    </row>
    <row r="345" spans="21:22" ht="15.75" customHeight="1" x14ac:dyDescent="0.25">
      <c r="U345" s="308"/>
      <c r="V345" s="308"/>
    </row>
    <row r="346" spans="21:22" ht="15.75" customHeight="1" x14ac:dyDescent="0.25">
      <c r="U346" s="308"/>
      <c r="V346" s="308"/>
    </row>
    <row r="347" spans="21:22" ht="15.75" customHeight="1" x14ac:dyDescent="0.25">
      <c r="U347" s="308"/>
      <c r="V347" s="308"/>
    </row>
    <row r="348" spans="21:22" ht="15.75" customHeight="1" x14ac:dyDescent="0.25">
      <c r="U348" s="308"/>
      <c r="V348" s="308"/>
    </row>
    <row r="349" spans="21:22" ht="15.75" customHeight="1" x14ac:dyDescent="0.25">
      <c r="U349" s="308"/>
      <c r="V349" s="308"/>
    </row>
    <row r="350" spans="21:22" ht="15.75" customHeight="1" x14ac:dyDescent="0.25">
      <c r="U350" s="308"/>
      <c r="V350" s="308"/>
    </row>
    <row r="351" spans="21:22" ht="15.75" customHeight="1" x14ac:dyDescent="0.25">
      <c r="U351" s="308"/>
      <c r="V351" s="308"/>
    </row>
    <row r="352" spans="21:22" ht="15.75" customHeight="1" x14ac:dyDescent="0.25">
      <c r="U352" s="308"/>
      <c r="V352" s="308"/>
    </row>
    <row r="353" spans="21:22" ht="15.75" customHeight="1" x14ac:dyDescent="0.25">
      <c r="U353" s="308"/>
      <c r="V353" s="308"/>
    </row>
    <row r="354" spans="21:22" ht="15.75" customHeight="1" x14ac:dyDescent="0.25">
      <c r="U354" s="308"/>
      <c r="V354" s="308"/>
    </row>
    <row r="355" spans="21:22" ht="15.75" customHeight="1" x14ac:dyDescent="0.25">
      <c r="U355" s="308"/>
      <c r="V355" s="308"/>
    </row>
    <row r="356" spans="21:22" ht="15.75" customHeight="1" x14ac:dyDescent="0.25">
      <c r="U356" s="308"/>
      <c r="V356" s="308"/>
    </row>
    <row r="357" spans="21:22" ht="15.75" customHeight="1" x14ac:dyDescent="0.25">
      <c r="U357" s="308"/>
      <c r="V357" s="308"/>
    </row>
    <row r="358" spans="21:22" ht="15.75" customHeight="1" x14ac:dyDescent="0.25">
      <c r="U358" s="308"/>
      <c r="V358" s="308"/>
    </row>
    <row r="359" spans="21:22" ht="15.75" customHeight="1" x14ac:dyDescent="0.25">
      <c r="U359" s="308"/>
      <c r="V359" s="308"/>
    </row>
    <row r="360" spans="21:22" ht="15.75" customHeight="1" x14ac:dyDescent="0.25">
      <c r="U360" s="308"/>
      <c r="V360" s="308"/>
    </row>
    <row r="361" spans="21:22" ht="15.75" customHeight="1" x14ac:dyDescent="0.25">
      <c r="U361" s="308"/>
      <c r="V361" s="308"/>
    </row>
    <row r="362" spans="21:22" ht="15.75" customHeight="1" x14ac:dyDescent="0.25">
      <c r="U362" s="308"/>
      <c r="V362" s="308"/>
    </row>
    <row r="363" spans="21:22" ht="15.75" customHeight="1" x14ac:dyDescent="0.25">
      <c r="U363" s="308"/>
      <c r="V363" s="308"/>
    </row>
    <row r="364" spans="21:22" ht="15.75" customHeight="1" x14ac:dyDescent="0.25">
      <c r="U364" s="308"/>
      <c r="V364" s="308"/>
    </row>
    <row r="365" spans="21:22" ht="15.75" customHeight="1" x14ac:dyDescent="0.25">
      <c r="U365" s="308"/>
      <c r="V365" s="308"/>
    </row>
    <row r="366" spans="21:22" ht="15.75" customHeight="1" x14ac:dyDescent="0.25">
      <c r="U366" s="308"/>
      <c r="V366" s="308"/>
    </row>
    <row r="367" spans="21:22" ht="15.75" customHeight="1" x14ac:dyDescent="0.25">
      <c r="U367" s="308"/>
      <c r="V367" s="308"/>
    </row>
    <row r="368" spans="21:22" ht="15.75" customHeight="1" x14ac:dyDescent="0.25">
      <c r="U368" s="308"/>
      <c r="V368" s="308"/>
    </row>
    <row r="369" spans="21:22" ht="15.75" customHeight="1" x14ac:dyDescent="0.25">
      <c r="U369" s="308"/>
      <c r="V369" s="308"/>
    </row>
    <row r="370" spans="21:22" ht="15.75" customHeight="1" x14ac:dyDescent="0.25">
      <c r="U370" s="308"/>
      <c r="V370" s="308"/>
    </row>
    <row r="371" spans="21:22" ht="15.75" customHeight="1" x14ac:dyDescent="0.25">
      <c r="U371" s="308"/>
      <c r="V371" s="308"/>
    </row>
    <row r="372" spans="21:22" ht="15.75" customHeight="1" x14ac:dyDescent="0.25">
      <c r="U372" s="308"/>
      <c r="V372" s="308"/>
    </row>
    <row r="373" spans="21:22" ht="15.75" customHeight="1" x14ac:dyDescent="0.25">
      <c r="U373" s="308"/>
      <c r="V373" s="308"/>
    </row>
    <row r="374" spans="21:22" ht="15.75" customHeight="1" x14ac:dyDescent="0.25">
      <c r="U374" s="308"/>
      <c r="V374" s="308"/>
    </row>
    <row r="375" spans="21:22" ht="15.75" customHeight="1" x14ac:dyDescent="0.25">
      <c r="U375" s="308"/>
      <c r="V375" s="308"/>
    </row>
    <row r="376" spans="21:22" ht="15.75" customHeight="1" x14ac:dyDescent="0.25">
      <c r="U376" s="308"/>
      <c r="V376" s="308"/>
    </row>
    <row r="377" spans="21:22" ht="15.75" customHeight="1" x14ac:dyDescent="0.25">
      <c r="U377" s="308"/>
      <c r="V377" s="308"/>
    </row>
    <row r="378" spans="21:22" ht="15.75" customHeight="1" x14ac:dyDescent="0.25">
      <c r="U378" s="308"/>
      <c r="V378" s="308"/>
    </row>
    <row r="379" spans="21:22" ht="15.75" customHeight="1" x14ac:dyDescent="0.25">
      <c r="U379" s="308"/>
      <c r="V379" s="308"/>
    </row>
    <row r="380" spans="21:22" ht="15.75" customHeight="1" x14ac:dyDescent="0.25">
      <c r="U380" s="308"/>
      <c r="V380" s="308"/>
    </row>
    <row r="381" spans="21:22" ht="15.75" customHeight="1" x14ac:dyDescent="0.25">
      <c r="U381" s="308"/>
      <c r="V381" s="308"/>
    </row>
    <row r="382" spans="21:22" ht="15.75" customHeight="1" x14ac:dyDescent="0.25">
      <c r="U382" s="308"/>
      <c r="V382" s="308"/>
    </row>
    <row r="383" spans="21:22" ht="15.75" customHeight="1" x14ac:dyDescent="0.25">
      <c r="U383" s="308"/>
      <c r="V383" s="308"/>
    </row>
    <row r="384" spans="21:22" ht="15.75" customHeight="1" x14ac:dyDescent="0.25">
      <c r="U384" s="308"/>
      <c r="V384" s="308"/>
    </row>
    <row r="385" spans="21:22" ht="15.75" customHeight="1" x14ac:dyDescent="0.25">
      <c r="U385" s="308"/>
      <c r="V385" s="308"/>
    </row>
    <row r="386" spans="21:22" ht="15.75" customHeight="1" x14ac:dyDescent="0.25">
      <c r="U386" s="308"/>
      <c r="V386" s="308"/>
    </row>
    <row r="387" spans="21:22" ht="15.75" customHeight="1" x14ac:dyDescent="0.25">
      <c r="U387" s="308"/>
      <c r="V387" s="308"/>
    </row>
    <row r="388" spans="21:22" ht="15.75" customHeight="1" x14ac:dyDescent="0.25">
      <c r="U388" s="308"/>
      <c r="V388" s="308"/>
    </row>
    <row r="389" spans="21:22" ht="15.75" customHeight="1" x14ac:dyDescent="0.25">
      <c r="U389" s="308"/>
      <c r="V389" s="308"/>
    </row>
    <row r="390" spans="21:22" ht="15.75" customHeight="1" x14ac:dyDescent="0.25">
      <c r="U390" s="308"/>
      <c r="V390" s="308"/>
    </row>
    <row r="391" spans="21:22" ht="15.75" customHeight="1" x14ac:dyDescent="0.25">
      <c r="U391" s="308"/>
      <c r="V391" s="308"/>
    </row>
    <row r="392" spans="21:22" ht="15.75" customHeight="1" x14ac:dyDescent="0.25">
      <c r="U392" s="308"/>
      <c r="V392" s="308"/>
    </row>
    <row r="393" spans="21:22" ht="15.75" customHeight="1" x14ac:dyDescent="0.25">
      <c r="U393" s="308"/>
      <c r="V393" s="308"/>
    </row>
    <row r="394" spans="21:22" ht="15.75" customHeight="1" x14ac:dyDescent="0.25">
      <c r="U394" s="308"/>
      <c r="V394" s="308"/>
    </row>
    <row r="395" spans="21:22" ht="15.75" customHeight="1" x14ac:dyDescent="0.25">
      <c r="U395" s="308"/>
      <c r="V395" s="308"/>
    </row>
    <row r="396" spans="21:22" ht="15.75" customHeight="1" x14ac:dyDescent="0.25">
      <c r="U396" s="308"/>
      <c r="V396" s="308"/>
    </row>
    <row r="397" spans="21:22" ht="15.75" customHeight="1" x14ac:dyDescent="0.25">
      <c r="U397" s="308"/>
      <c r="V397" s="308"/>
    </row>
    <row r="398" spans="21:22" ht="15.75" customHeight="1" x14ac:dyDescent="0.25">
      <c r="U398" s="308"/>
      <c r="V398" s="308"/>
    </row>
    <row r="399" spans="21:22" ht="15.75" customHeight="1" x14ac:dyDescent="0.25">
      <c r="U399" s="308"/>
      <c r="V399" s="308"/>
    </row>
    <row r="400" spans="21:22" ht="15.75" customHeight="1" x14ac:dyDescent="0.25">
      <c r="U400" s="308"/>
      <c r="V400" s="308"/>
    </row>
    <row r="401" spans="21:22" ht="15.75" customHeight="1" x14ac:dyDescent="0.25">
      <c r="U401" s="308"/>
      <c r="V401" s="308"/>
    </row>
    <row r="402" spans="21:22" ht="15.75" customHeight="1" x14ac:dyDescent="0.25">
      <c r="U402" s="308"/>
      <c r="V402" s="308"/>
    </row>
    <row r="403" spans="21:22" ht="15.75" customHeight="1" x14ac:dyDescent="0.25">
      <c r="U403" s="308"/>
      <c r="V403" s="308"/>
    </row>
    <row r="404" spans="21:22" ht="15.75" customHeight="1" x14ac:dyDescent="0.25">
      <c r="U404" s="308"/>
      <c r="V404" s="308"/>
    </row>
    <row r="405" spans="21:22" ht="15.75" customHeight="1" x14ac:dyDescent="0.25">
      <c r="U405" s="308"/>
      <c r="V405" s="308"/>
    </row>
    <row r="406" spans="21:22" ht="15.75" customHeight="1" x14ac:dyDescent="0.25">
      <c r="U406" s="308"/>
      <c r="V406" s="308"/>
    </row>
    <row r="407" spans="21:22" ht="15.75" customHeight="1" x14ac:dyDescent="0.25">
      <c r="U407" s="308"/>
      <c r="V407" s="308"/>
    </row>
    <row r="408" spans="21:22" ht="15.75" customHeight="1" x14ac:dyDescent="0.25">
      <c r="U408" s="308"/>
      <c r="V408" s="308"/>
    </row>
    <row r="409" spans="21:22" ht="15.75" customHeight="1" x14ac:dyDescent="0.25">
      <c r="U409" s="308"/>
      <c r="V409" s="308"/>
    </row>
    <row r="410" spans="21:22" ht="15.75" customHeight="1" x14ac:dyDescent="0.25">
      <c r="U410" s="308"/>
      <c r="V410" s="308"/>
    </row>
    <row r="411" spans="21:22" ht="15.75" customHeight="1" x14ac:dyDescent="0.25">
      <c r="U411" s="308"/>
      <c r="V411" s="308"/>
    </row>
    <row r="412" spans="21:22" ht="15.75" customHeight="1" x14ac:dyDescent="0.25">
      <c r="U412" s="308"/>
      <c r="V412" s="308"/>
    </row>
    <row r="413" spans="21:22" ht="15.75" customHeight="1" x14ac:dyDescent="0.25">
      <c r="U413" s="308"/>
      <c r="V413" s="308"/>
    </row>
    <row r="414" spans="21:22" ht="15.75" customHeight="1" x14ac:dyDescent="0.25">
      <c r="U414" s="308"/>
      <c r="V414" s="308"/>
    </row>
    <row r="415" spans="21:22" ht="15.75" customHeight="1" x14ac:dyDescent="0.25">
      <c r="U415" s="308"/>
      <c r="V415" s="308"/>
    </row>
    <row r="416" spans="21:22" ht="15.75" customHeight="1" x14ac:dyDescent="0.25">
      <c r="U416" s="308"/>
      <c r="V416" s="308"/>
    </row>
    <row r="417" spans="21:22" ht="15.75" customHeight="1" x14ac:dyDescent="0.25">
      <c r="U417" s="308"/>
      <c r="V417" s="308"/>
    </row>
    <row r="418" spans="21:22" ht="15.75" customHeight="1" x14ac:dyDescent="0.25">
      <c r="U418" s="308"/>
      <c r="V418" s="308"/>
    </row>
    <row r="419" spans="21:22" ht="15.75" customHeight="1" x14ac:dyDescent="0.25">
      <c r="U419" s="308"/>
      <c r="V419" s="308"/>
    </row>
    <row r="420" spans="21:22" ht="15.75" customHeight="1" x14ac:dyDescent="0.25">
      <c r="U420" s="308"/>
      <c r="V420" s="308"/>
    </row>
    <row r="421" spans="21:22" ht="15.75" customHeight="1" x14ac:dyDescent="0.25">
      <c r="U421" s="308"/>
      <c r="V421" s="308"/>
    </row>
    <row r="422" spans="21:22" ht="15.75" customHeight="1" x14ac:dyDescent="0.25">
      <c r="U422" s="308"/>
      <c r="V422" s="308"/>
    </row>
    <row r="423" spans="21:22" ht="15.75" customHeight="1" x14ac:dyDescent="0.25">
      <c r="U423" s="308"/>
      <c r="V423" s="308"/>
    </row>
    <row r="424" spans="21:22" ht="15.75" customHeight="1" x14ac:dyDescent="0.25">
      <c r="U424" s="308"/>
      <c r="V424" s="308"/>
    </row>
    <row r="425" spans="21:22" ht="15.75" customHeight="1" x14ac:dyDescent="0.25">
      <c r="U425" s="308"/>
      <c r="V425" s="308"/>
    </row>
    <row r="426" spans="21:22" ht="15.75" customHeight="1" x14ac:dyDescent="0.25">
      <c r="U426" s="308"/>
      <c r="V426" s="308"/>
    </row>
    <row r="427" spans="21:22" ht="15.75" customHeight="1" x14ac:dyDescent="0.25">
      <c r="U427" s="308"/>
      <c r="V427" s="308"/>
    </row>
    <row r="428" spans="21:22" ht="15.75" customHeight="1" x14ac:dyDescent="0.25">
      <c r="U428" s="308"/>
      <c r="V428" s="308"/>
    </row>
    <row r="429" spans="21:22" ht="15.75" customHeight="1" x14ac:dyDescent="0.25">
      <c r="U429" s="308"/>
      <c r="V429" s="308"/>
    </row>
    <row r="430" spans="21:22" ht="15.75" customHeight="1" x14ac:dyDescent="0.25">
      <c r="U430" s="308"/>
      <c r="V430" s="308"/>
    </row>
    <row r="431" spans="21:22" ht="15.75" customHeight="1" x14ac:dyDescent="0.25">
      <c r="U431" s="308"/>
      <c r="V431" s="308"/>
    </row>
    <row r="432" spans="21:22" ht="15.75" customHeight="1" x14ac:dyDescent="0.25">
      <c r="U432" s="308"/>
      <c r="V432" s="308"/>
    </row>
    <row r="433" spans="21:22" ht="15.75" customHeight="1" x14ac:dyDescent="0.25">
      <c r="U433" s="308"/>
      <c r="V433" s="308"/>
    </row>
    <row r="434" spans="21:22" ht="15.75" customHeight="1" x14ac:dyDescent="0.25">
      <c r="U434" s="308"/>
      <c r="V434" s="308"/>
    </row>
    <row r="435" spans="21:22" ht="15.75" customHeight="1" x14ac:dyDescent="0.25">
      <c r="U435" s="308"/>
      <c r="V435" s="308"/>
    </row>
    <row r="436" spans="21:22" ht="15.75" customHeight="1" x14ac:dyDescent="0.25">
      <c r="U436" s="308"/>
      <c r="V436" s="308"/>
    </row>
    <row r="437" spans="21:22" ht="15.75" customHeight="1" x14ac:dyDescent="0.25">
      <c r="U437" s="308"/>
      <c r="V437" s="308"/>
    </row>
    <row r="438" spans="21:22" ht="15.75" customHeight="1" x14ac:dyDescent="0.25">
      <c r="U438" s="308"/>
      <c r="V438" s="308"/>
    </row>
    <row r="439" spans="21:22" ht="15.75" customHeight="1" x14ac:dyDescent="0.25">
      <c r="U439" s="308"/>
      <c r="V439" s="308"/>
    </row>
    <row r="440" spans="21:22" ht="15.75" customHeight="1" x14ac:dyDescent="0.25">
      <c r="U440" s="308"/>
      <c r="V440" s="308"/>
    </row>
    <row r="441" spans="21:22" ht="15.75" customHeight="1" x14ac:dyDescent="0.25">
      <c r="U441" s="308"/>
      <c r="V441" s="308"/>
    </row>
    <row r="442" spans="21:22" ht="15.75" customHeight="1" x14ac:dyDescent="0.25">
      <c r="U442" s="308"/>
      <c r="V442" s="308"/>
    </row>
    <row r="443" spans="21:22" ht="15.75" customHeight="1" x14ac:dyDescent="0.25">
      <c r="U443" s="308"/>
      <c r="V443" s="308"/>
    </row>
    <row r="444" spans="21:22" ht="15.75" customHeight="1" x14ac:dyDescent="0.25">
      <c r="U444" s="308"/>
      <c r="V444" s="308"/>
    </row>
    <row r="445" spans="21:22" ht="15.75" customHeight="1" x14ac:dyDescent="0.25">
      <c r="U445" s="308"/>
      <c r="V445" s="308"/>
    </row>
    <row r="446" spans="21:22" ht="15.75" customHeight="1" x14ac:dyDescent="0.25">
      <c r="U446" s="308"/>
      <c r="V446" s="308"/>
    </row>
    <row r="447" spans="21:22" ht="15.75" customHeight="1" x14ac:dyDescent="0.25">
      <c r="U447" s="308"/>
      <c r="V447" s="308"/>
    </row>
    <row r="448" spans="21:22" ht="15.75" customHeight="1" x14ac:dyDescent="0.25">
      <c r="U448" s="308"/>
      <c r="V448" s="308"/>
    </row>
    <row r="449" spans="21:22" ht="15.75" customHeight="1" x14ac:dyDescent="0.25">
      <c r="U449" s="308"/>
      <c r="V449" s="308"/>
    </row>
    <row r="450" spans="21:22" ht="15.75" customHeight="1" x14ac:dyDescent="0.25">
      <c r="U450" s="308"/>
      <c r="V450" s="308"/>
    </row>
    <row r="451" spans="21:22" ht="15.75" customHeight="1" x14ac:dyDescent="0.25">
      <c r="U451" s="308"/>
      <c r="V451" s="308"/>
    </row>
    <row r="452" spans="21:22" ht="15.75" customHeight="1" x14ac:dyDescent="0.25">
      <c r="U452" s="308"/>
      <c r="V452" s="308"/>
    </row>
    <row r="453" spans="21:22" ht="15.75" customHeight="1" x14ac:dyDescent="0.25">
      <c r="U453" s="308"/>
      <c r="V453" s="308"/>
    </row>
    <row r="454" spans="21:22" ht="15.75" customHeight="1" x14ac:dyDescent="0.25">
      <c r="U454" s="308"/>
      <c r="V454" s="308"/>
    </row>
    <row r="455" spans="21:22" ht="15.75" customHeight="1" x14ac:dyDescent="0.25">
      <c r="U455" s="308"/>
      <c r="V455" s="308"/>
    </row>
    <row r="456" spans="21:22" ht="15.75" customHeight="1" x14ac:dyDescent="0.25">
      <c r="U456" s="308"/>
      <c r="V456" s="308"/>
    </row>
    <row r="457" spans="21:22" ht="15.75" customHeight="1" x14ac:dyDescent="0.25">
      <c r="U457" s="308"/>
      <c r="V457" s="308"/>
    </row>
    <row r="458" spans="21:22" ht="15.75" customHeight="1" x14ac:dyDescent="0.25">
      <c r="U458" s="308"/>
      <c r="V458" s="308"/>
    </row>
    <row r="459" spans="21:22" ht="15.75" customHeight="1" x14ac:dyDescent="0.25">
      <c r="U459" s="308"/>
      <c r="V459" s="308"/>
    </row>
    <row r="460" spans="21:22" ht="15.75" customHeight="1" x14ac:dyDescent="0.25">
      <c r="U460" s="308"/>
      <c r="V460" s="308"/>
    </row>
    <row r="461" spans="21:22" ht="15.75" customHeight="1" x14ac:dyDescent="0.25">
      <c r="U461" s="308"/>
      <c r="V461" s="308"/>
    </row>
    <row r="462" spans="21:22" ht="15.75" customHeight="1" x14ac:dyDescent="0.25">
      <c r="U462" s="308"/>
      <c r="V462" s="308"/>
    </row>
    <row r="463" spans="21:22" ht="15.75" customHeight="1" x14ac:dyDescent="0.25">
      <c r="U463" s="308"/>
      <c r="V463" s="308"/>
    </row>
    <row r="464" spans="21:22" ht="15.75" customHeight="1" x14ac:dyDescent="0.25">
      <c r="U464" s="308"/>
      <c r="V464" s="308"/>
    </row>
    <row r="465" spans="21:22" ht="15.75" customHeight="1" x14ac:dyDescent="0.25">
      <c r="U465" s="308"/>
      <c r="V465" s="308"/>
    </row>
    <row r="466" spans="21:22" ht="15.75" customHeight="1" x14ac:dyDescent="0.25">
      <c r="U466" s="308"/>
      <c r="V466" s="308"/>
    </row>
    <row r="467" spans="21:22" ht="15.75" customHeight="1" x14ac:dyDescent="0.25">
      <c r="U467" s="308"/>
      <c r="V467" s="308"/>
    </row>
    <row r="468" spans="21:22" ht="15.75" customHeight="1" x14ac:dyDescent="0.25">
      <c r="U468" s="308"/>
      <c r="V468" s="308"/>
    </row>
    <row r="469" spans="21:22" ht="15.75" customHeight="1" x14ac:dyDescent="0.25">
      <c r="U469" s="308"/>
      <c r="V469" s="308"/>
    </row>
    <row r="470" spans="21:22" ht="15.75" customHeight="1" x14ac:dyDescent="0.25">
      <c r="U470" s="308"/>
      <c r="V470" s="308"/>
    </row>
    <row r="471" spans="21:22" ht="15.75" customHeight="1" x14ac:dyDescent="0.25">
      <c r="U471" s="308"/>
      <c r="V471" s="308"/>
    </row>
    <row r="472" spans="21:22" ht="15.75" customHeight="1" x14ac:dyDescent="0.25">
      <c r="U472" s="308"/>
      <c r="V472" s="308"/>
    </row>
    <row r="473" spans="21:22" ht="15.75" customHeight="1" x14ac:dyDescent="0.25">
      <c r="U473" s="308"/>
      <c r="V473" s="308"/>
    </row>
    <row r="474" spans="21:22" ht="15.75" customHeight="1" x14ac:dyDescent="0.25">
      <c r="U474" s="308"/>
      <c r="V474" s="308"/>
    </row>
    <row r="475" spans="21:22" ht="15.75" customHeight="1" x14ac:dyDescent="0.25">
      <c r="U475" s="308"/>
      <c r="V475" s="308"/>
    </row>
    <row r="476" spans="21:22" ht="15.75" customHeight="1" x14ac:dyDescent="0.25">
      <c r="U476" s="308"/>
      <c r="V476" s="308"/>
    </row>
    <row r="477" spans="21:22" ht="15.75" customHeight="1" x14ac:dyDescent="0.25">
      <c r="U477" s="308"/>
      <c r="V477" s="308"/>
    </row>
    <row r="478" spans="21:22" ht="15.75" customHeight="1" x14ac:dyDescent="0.25">
      <c r="U478" s="308"/>
      <c r="V478" s="308"/>
    </row>
    <row r="479" spans="21:22" ht="15.75" customHeight="1" x14ac:dyDescent="0.25">
      <c r="U479" s="308"/>
      <c r="V479" s="308"/>
    </row>
    <row r="480" spans="21:22" ht="15.75" customHeight="1" x14ac:dyDescent="0.25">
      <c r="U480" s="308"/>
      <c r="V480" s="308"/>
    </row>
    <row r="481" spans="21:22" ht="15.75" customHeight="1" x14ac:dyDescent="0.25">
      <c r="U481" s="308"/>
      <c r="V481" s="308"/>
    </row>
    <row r="482" spans="21:22" ht="15.75" customHeight="1" x14ac:dyDescent="0.25">
      <c r="U482" s="308"/>
      <c r="V482" s="308"/>
    </row>
    <row r="483" spans="21:22" ht="15.75" customHeight="1" x14ac:dyDescent="0.25">
      <c r="U483" s="308"/>
      <c r="V483" s="308"/>
    </row>
    <row r="484" spans="21:22" ht="15.75" customHeight="1" x14ac:dyDescent="0.25">
      <c r="U484" s="308"/>
      <c r="V484" s="308"/>
    </row>
    <row r="485" spans="21:22" ht="15.75" customHeight="1" x14ac:dyDescent="0.25">
      <c r="U485" s="308"/>
      <c r="V485" s="308"/>
    </row>
    <row r="486" spans="21:22" ht="15.75" customHeight="1" x14ac:dyDescent="0.25">
      <c r="U486" s="308"/>
      <c r="V486" s="308"/>
    </row>
    <row r="487" spans="21:22" ht="15.75" customHeight="1" x14ac:dyDescent="0.25">
      <c r="U487" s="308"/>
      <c r="V487" s="308"/>
    </row>
    <row r="488" spans="21:22" ht="15.75" customHeight="1" x14ac:dyDescent="0.25">
      <c r="U488" s="308"/>
      <c r="V488" s="308"/>
    </row>
    <row r="489" spans="21:22" ht="15.75" customHeight="1" x14ac:dyDescent="0.25">
      <c r="U489" s="308"/>
      <c r="V489" s="308"/>
    </row>
    <row r="490" spans="21:22" ht="15.75" customHeight="1" x14ac:dyDescent="0.25">
      <c r="U490" s="308"/>
      <c r="V490" s="308"/>
    </row>
    <row r="491" spans="21:22" ht="15.75" customHeight="1" x14ac:dyDescent="0.25">
      <c r="U491" s="308"/>
      <c r="V491" s="308"/>
    </row>
    <row r="492" spans="21:22" ht="15.75" customHeight="1" x14ac:dyDescent="0.25">
      <c r="U492" s="308"/>
      <c r="V492" s="308"/>
    </row>
    <row r="493" spans="21:22" ht="15.75" customHeight="1" x14ac:dyDescent="0.25">
      <c r="U493" s="308"/>
      <c r="V493" s="308"/>
    </row>
    <row r="494" spans="21:22" ht="15.75" customHeight="1" x14ac:dyDescent="0.25">
      <c r="U494" s="308"/>
      <c r="V494" s="308"/>
    </row>
    <row r="495" spans="21:22" ht="15.75" customHeight="1" x14ac:dyDescent="0.25">
      <c r="U495" s="308"/>
      <c r="V495" s="308"/>
    </row>
    <row r="496" spans="21:22" ht="15.75" customHeight="1" x14ac:dyDescent="0.25">
      <c r="U496" s="308"/>
      <c r="V496" s="308"/>
    </row>
    <row r="497" spans="21:22" ht="15.75" customHeight="1" x14ac:dyDescent="0.25">
      <c r="U497" s="308"/>
      <c r="V497" s="308"/>
    </row>
    <row r="498" spans="21:22" ht="15.75" customHeight="1" x14ac:dyDescent="0.25">
      <c r="U498" s="308"/>
      <c r="V498" s="308"/>
    </row>
    <row r="499" spans="21:22" ht="15.75" customHeight="1" x14ac:dyDescent="0.25">
      <c r="U499" s="308"/>
      <c r="V499" s="308"/>
    </row>
    <row r="500" spans="21:22" ht="15.75" customHeight="1" x14ac:dyDescent="0.25">
      <c r="U500" s="308"/>
      <c r="V500" s="308"/>
    </row>
    <row r="501" spans="21:22" ht="15.75" customHeight="1" x14ac:dyDescent="0.25">
      <c r="U501" s="308"/>
      <c r="V501" s="308"/>
    </row>
    <row r="502" spans="21:22" ht="15.75" customHeight="1" x14ac:dyDescent="0.25">
      <c r="U502" s="308"/>
      <c r="V502" s="308"/>
    </row>
    <row r="503" spans="21:22" ht="15.75" customHeight="1" x14ac:dyDescent="0.25">
      <c r="U503" s="308"/>
      <c r="V503" s="308"/>
    </row>
    <row r="504" spans="21:22" ht="15.75" customHeight="1" x14ac:dyDescent="0.25">
      <c r="U504" s="308"/>
      <c r="V504" s="308"/>
    </row>
    <row r="505" spans="21:22" ht="15.75" customHeight="1" x14ac:dyDescent="0.25">
      <c r="U505" s="308"/>
      <c r="V505" s="308"/>
    </row>
    <row r="506" spans="21:22" ht="15.75" customHeight="1" x14ac:dyDescent="0.25">
      <c r="U506" s="308"/>
      <c r="V506" s="308"/>
    </row>
    <row r="507" spans="21:22" ht="15.75" customHeight="1" x14ac:dyDescent="0.25">
      <c r="U507" s="308"/>
      <c r="V507" s="308"/>
    </row>
    <row r="508" spans="21:22" ht="15.75" customHeight="1" x14ac:dyDescent="0.25">
      <c r="U508" s="308"/>
      <c r="V508" s="308"/>
    </row>
    <row r="509" spans="21:22" ht="15.75" customHeight="1" x14ac:dyDescent="0.25">
      <c r="U509" s="308"/>
      <c r="V509" s="308"/>
    </row>
    <row r="510" spans="21:22" ht="15.75" customHeight="1" x14ac:dyDescent="0.25">
      <c r="U510" s="308"/>
      <c r="V510" s="308"/>
    </row>
    <row r="511" spans="21:22" ht="15.75" customHeight="1" x14ac:dyDescent="0.25">
      <c r="U511" s="308"/>
      <c r="V511" s="308"/>
    </row>
    <row r="512" spans="21:22" ht="15.75" customHeight="1" x14ac:dyDescent="0.25">
      <c r="U512" s="308"/>
      <c r="V512" s="308"/>
    </row>
    <row r="513" spans="21:22" ht="15.75" customHeight="1" x14ac:dyDescent="0.25">
      <c r="U513" s="308"/>
      <c r="V513" s="308"/>
    </row>
    <row r="514" spans="21:22" ht="15.75" customHeight="1" x14ac:dyDescent="0.25">
      <c r="U514" s="308"/>
      <c r="V514" s="308"/>
    </row>
    <row r="515" spans="21:22" ht="15.75" customHeight="1" x14ac:dyDescent="0.25">
      <c r="U515" s="308"/>
      <c r="V515" s="308"/>
    </row>
    <row r="516" spans="21:22" ht="15.75" customHeight="1" x14ac:dyDescent="0.25">
      <c r="U516" s="308"/>
      <c r="V516" s="308"/>
    </row>
    <row r="517" spans="21:22" ht="15.75" customHeight="1" x14ac:dyDescent="0.25">
      <c r="U517" s="308"/>
      <c r="V517" s="308"/>
    </row>
    <row r="518" spans="21:22" ht="15.75" customHeight="1" x14ac:dyDescent="0.25">
      <c r="U518" s="308"/>
      <c r="V518" s="308"/>
    </row>
    <row r="519" spans="21:22" ht="15.75" customHeight="1" x14ac:dyDescent="0.25">
      <c r="U519" s="308"/>
      <c r="V519" s="308"/>
    </row>
    <row r="520" spans="21:22" ht="15.75" customHeight="1" x14ac:dyDescent="0.25">
      <c r="U520" s="308"/>
      <c r="V520" s="308"/>
    </row>
    <row r="521" spans="21:22" ht="15.75" customHeight="1" x14ac:dyDescent="0.25">
      <c r="U521" s="308"/>
      <c r="V521" s="308"/>
    </row>
    <row r="522" spans="21:22" ht="15.75" customHeight="1" x14ac:dyDescent="0.25">
      <c r="U522" s="308"/>
      <c r="V522" s="308"/>
    </row>
    <row r="523" spans="21:22" ht="15.75" customHeight="1" x14ac:dyDescent="0.25">
      <c r="U523" s="308"/>
      <c r="V523" s="308"/>
    </row>
    <row r="524" spans="21:22" ht="15.75" customHeight="1" x14ac:dyDescent="0.25">
      <c r="U524" s="308"/>
      <c r="V524" s="308"/>
    </row>
    <row r="525" spans="21:22" ht="15.75" customHeight="1" x14ac:dyDescent="0.25">
      <c r="U525" s="308"/>
      <c r="V525" s="308"/>
    </row>
    <row r="526" spans="21:22" ht="15.75" customHeight="1" x14ac:dyDescent="0.25">
      <c r="U526" s="308"/>
      <c r="V526" s="308"/>
    </row>
    <row r="527" spans="21:22" ht="15.75" customHeight="1" x14ac:dyDescent="0.25">
      <c r="U527" s="308"/>
      <c r="V527" s="308"/>
    </row>
    <row r="528" spans="21:22" ht="15.75" customHeight="1" x14ac:dyDescent="0.25">
      <c r="U528" s="308"/>
      <c r="V528" s="308"/>
    </row>
    <row r="529" spans="21:22" ht="15.75" customHeight="1" x14ac:dyDescent="0.25">
      <c r="U529" s="308"/>
      <c r="V529" s="308"/>
    </row>
    <row r="530" spans="21:22" ht="15.75" customHeight="1" x14ac:dyDescent="0.25">
      <c r="U530" s="308"/>
      <c r="V530" s="308"/>
    </row>
    <row r="531" spans="21:22" ht="15.75" customHeight="1" x14ac:dyDescent="0.25">
      <c r="U531" s="308"/>
      <c r="V531" s="308"/>
    </row>
    <row r="532" spans="21:22" ht="15.75" customHeight="1" x14ac:dyDescent="0.25">
      <c r="U532" s="308"/>
      <c r="V532" s="308"/>
    </row>
    <row r="533" spans="21:22" ht="15.75" customHeight="1" x14ac:dyDescent="0.25">
      <c r="U533" s="308"/>
      <c r="V533" s="308"/>
    </row>
    <row r="534" spans="21:22" ht="15.75" customHeight="1" x14ac:dyDescent="0.25">
      <c r="U534" s="308"/>
      <c r="V534" s="308"/>
    </row>
    <row r="535" spans="21:22" ht="15.75" customHeight="1" x14ac:dyDescent="0.25">
      <c r="U535" s="308"/>
      <c r="V535" s="308"/>
    </row>
    <row r="536" spans="21:22" ht="15.75" customHeight="1" x14ac:dyDescent="0.25">
      <c r="U536" s="308"/>
      <c r="V536" s="308"/>
    </row>
    <row r="537" spans="21:22" ht="15.75" customHeight="1" x14ac:dyDescent="0.25">
      <c r="U537" s="308"/>
      <c r="V537" s="308"/>
    </row>
    <row r="538" spans="21:22" ht="15.75" customHeight="1" x14ac:dyDescent="0.25">
      <c r="U538" s="308"/>
      <c r="V538" s="308"/>
    </row>
    <row r="539" spans="21:22" ht="15.75" customHeight="1" x14ac:dyDescent="0.25">
      <c r="U539" s="308"/>
      <c r="V539" s="308"/>
    </row>
    <row r="540" spans="21:22" ht="15.75" customHeight="1" x14ac:dyDescent="0.25">
      <c r="U540" s="308"/>
      <c r="V540" s="308"/>
    </row>
    <row r="541" spans="21:22" ht="15.75" customHeight="1" x14ac:dyDescent="0.25">
      <c r="U541" s="308"/>
      <c r="V541" s="308"/>
    </row>
    <row r="542" spans="21:22" ht="15.75" customHeight="1" x14ac:dyDescent="0.25">
      <c r="U542" s="308"/>
      <c r="V542" s="308"/>
    </row>
    <row r="543" spans="21:22" ht="15.75" customHeight="1" x14ac:dyDescent="0.25">
      <c r="U543" s="308"/>
      <c r="V543" s="308"/>
    </row>
    <row r="544" spans="21:22" ht="15.75" customHeight="1" x14ac:dyDescent="0.25">
      <c r="U544" s="308"/>
      <c r="V544" s="308"/>
    </row>
    <row r="545" spans="21:22" ht="15.75" customHeight="1" x14ac:dyDescent="0.25">
      <c r="U545" s="308"/>
      <c r="V545" s="308"/>
    </row>
    <row r="546" spans="21:22" ht="15.75" customHeight="1" x14ac:dyDescent="0.25">
      <c r="U546" s="308"/>
      <c r="V546" s="308"/>
    </row>
    <row r="547" spans="21:22" ht="15.75" customHeight="1" x14ac:dyDescent="0.25">
      <c r="U547" s="308"/>
      <c r="V547" s="308"/>
    </row>
    <row r="548" spans="21:22" ht="15.75" customHeight="1" x14ac:dyDescent="0.25">
      <c r="U548" s="308"/>
      <c r="V548" s="308"/>
    </row>
    <row r="549" spans="21:22" ht="15.75" customHeight="1" x14ac:dyDescent="0.25">
      <c r="U549" s="308"/>
      <c r="V549" s="308"/>
    </row>
    <row r="550" spans="21:22" ht="15.75" customHeight="1" x14ac:dyDescent="0.25">
      <c r="U550" s="308"/>
      <c r="V550" s="308"/>
    </row>
    <row r="551" spans="21:22" ht="15.75" customHeight="1" x14ac:dyDescent="0.25">
      <c r="U551" s="308"/>
      <c r="V551" s="308"/>
    </row>
    <row r="552" spans="21:22" ht="15.75" customHeight="1" x14ac:dyDescent="0.25">
      <c r="U552" s="308"/>
      <c r="V552" s="308"/>
    </row>
    <row r="553" spans="21:22" ht="15.75" customHeight="1" x14ac:dyDescent="0.25">
      <c r="U553" s="308"/>
      <c r="V553" s="308"/>
    </row>
    <row r="554" spans="21:22" ht="15.75" customHeight="1" x14ac:dyDescent="0.25">
      <c r="U554" s="308"/>
      <c r="V554" s="308"/>
    </row>
    <row r="555" spans="21:22" ht="15.75" customHeight="1" x14ac:dyDescent="0.25">
      <c r="U555" s="308"/>
      <c r="V555" s="308"/>
    </row>
    <row r="556" spans="21:22" ht="15.75" customHeight="1" x14ac:dyDescent="0.25">
      <c r="U556" s="308"/>
      <c r="V556" s="308"/>
    </row>
    <row r="557" spans="21:22" ht="15.75" customHeight="1" x14ac:dyDescent="0.25">
      <c r="U557" s="308"/>
      <c r="V557" s="308"/>
    </row>
    <row r="558" spans="21:22" ht="15.75" customHeight="1" x14ac:dyDescent="0.25">
      <c r="U558" s="308"/>
      <c r="V558" s="308"/>
    </row>
    <row r="559" spans="21:22" ht="15.75" customHeight="1" x14ac:dyDescent="0.25">
      <c r="U559" s="308"/>
      <c r="V559" s="308"/>
    </row>
    <row r="560" spans="21:22" ht="15.75" customHeight="1" x14ac:dyDescent="0.25">
      <c r="U560" s="308"/>
      <c r="V560" s="308"/>
    </row>
    <row r="561" spans="21:22" ht="15.75" customHeight="1" x14ac:dyDescent="0.25">
      <c r="U561" s="308"/>
      <c r="V561" s="308"/>
    </row>
    <row r="562" spans="21:22" ht="15.75" customHeight="1" x14ac:dyDescent="0.25">
      <c r="U562" s="308"/>
      <c r="V562" s="308"/>
    </row>
    <row r="563" spans="21:22" ht="15.75" customHeight="1" x14ac:dyDescent="0.25">
      <c r="U563" s="308"/>
      <c r="V563" s="308"/>
    </row>
    <row r="564" spans="21:22" ht="15.75" customHeight="1" x14ac:dyDescent="0.25">
      <c r="U564" s="308"/>
      <c r="V564" s="308"/>
    </row>
    <row r="565" spans="21:22" ht="15.75" customHeight="1" x14ac:dyDescent="0.25">
      <c r="U565" s="308"/>
      <c r="V565" s="308"/>
    </row>
    <row r="566" spans="21:22" ht="15.75" customHeight="1" x14ac:dyDescent="0.25">
      <c r="U566" s="308"/>
      <c r="V566" s="308"/>
    </row>
    <row r="567" spans="21:22" ht="15.75" customHeight="1" x14ac:dyDescent="0.25">
      <c r="U567" s="308"/>
      <c r="V567" s="308"/>
    </row>
    <row r="568" spans="21:22" ht="15.75" customHeight="1" x14ac:dyDescent="0.25">
      <c r="U568" s="308"/>
      <c r="V568" s="308"/>
    </row>
    <row r="569" spans="21:22" ht="15.75" customHeight="1" x14ac:dyDescent="0.25">
      <c r="U569" s="308"/>
      <c r="V569" s="308"/>
    </row>
    <row r="570" spans="21:22" ht="15.75" customHeight="1" x14ac:dyDescent="0.25">
      <c r="U570" s="308"/>
      <c r="V570" s="308"/>
    </row>
    <row r="571" spans="21:22" ht="15.75" customHeight="1" x14ac:dyDescent="0.25">
      <c r="U571" s="308"/>
      <c r="V571" s="308"/>
    </row>
    <row r="572" spans="21:22" ht="15.75" customHeight="1" x14ac:dyDescent="0.25">
      <c r="U572" s="308"/>
      <c r="V572" s="308"/>
    </row>
    <row r="573" spans="21:22" ht="15.75" customHeight="1" x14ac:dyDescent="0.25">
      <c r="U573" s="308"/>
      <c r="V573" s="308"/>
    </row>
    <row r="574" spans="21:22" ht="15.75" customHeight="1" x14ac:dyDescent="0.25">
      <c r="U574" s="308"/>
      <c r="V574" s="308"/>
    </row>
    <row r="575" spans="21:22" ht="15.75" customHeight="1" x14ac:dyDescent="0.25">
      <c r="U575" s="308"/>
      <c r="V575" s="308"/>
    </row>
    <row r="576" spans="21:22" ht="15.75" customHeight="1" x14ac:dyDescent="0.25">
      <c r="U576" s="308"/>
      <c r="V576" s="308"/>
    </row>
    <row r="577" spans="21:22" ht="15.75" customHeight="1" x14ac:dyDescent="0.25">
      <c r="U577" s="308"/>
      <c r="V577" s="308"/>
    </row>
    <row r="578" spans="21:22" ht="15.75" customHeight="1" x14ac:dyDescent="0.25">
      <c r="U578" s="308"/>
      <c r="V578" s="308"/>
    </row>
    <row r="579" spans="21:22" ht="15.75" customHeight="1" x14ac:dyDescent="0.25">
      <c r="U579" s="308"/>
      <c r="V579" s="308"/>
    </row>
    <row r="580" spans="21:22" ht="15.75" customHeight="1" x14ac:dyDescent="0.25">
      <c r="U580" s="308"/>
      <c r="V580" s="308"/>
    </row>
    <row r="581" spans="21:22" ht="15.75" customHeight="1" x14ac:dyDescent="0.25">
      <c r="U581" s="308"/>
      <c r="V581" s="308"/>
    </row>
    <row r="582" spans="21:22" ht="15.75" customHeight="1" x14ac:dyDescent="0.25">
      <c r="U582" s="308"/>
      <c r="V582" s="308"/>
    </row>
    <row r="583" spans="21:22" ht="15.75" customHeight="1" x14ac:dyDescent="0.25">
      <c r="U583" s="308"/>
      <c r="V583" s="308"/>
    </row>
    <row r="584" spans="21:22" ht="15.75" customHeight="1" x14ac:dyDescent="0.25">
      <c r="U584" s="308"/>
      <c r="V584" s="308"/>
    </row>
    <row r="585" spans="21:22" ht="15.75" customHeight="1" x14ac:dyDescent="0.25">
      <c r="U585" s="308"/>
      <c r="V585" s="308"/>
    </row>
    <row r="586" spans="21:22" ht="15.75" customHeight="1" x14ac:dyDescent="0.25">
      <c r="U586" s="308"/>
      <c r="V586" s="308"/>
    </row>
    <row r="587" spans="21:22" ht="15.75" customHeight="1" x14ac:dyDescent="0.25">
      <c r="U587" s="308"/>
      <c r="V587" s="308"/>
    </row>
    <row r="588" spans="21:22" ht="15.75" customHeight="1" x14ac:dyDescent="0.25">
      <c r="U588" s="308"/>
      <c r="V588" s="308"/>
    </row>
    <row r="589" spans="21:22" ht="15.75" customHeight="1" x14ac:dyDescent="0.25">
      <c r="U589" s="308"/>
      <c r="V589" s="308"/>
    </row>
    <row r="590" spans="21:22" ht="15.75" customHeight="1" x14ac:dyDescent="0.25">
      <c r="U590" s="308"/>
      <c r="V590" s="308"/>
    </row>
    <row r="591" spans="21:22" ht="15.75" customHeight="1" x14ac:dyDescent="0.25">
      <c r="U591" s="308"/>
      <c r="V591" s="308"/>
    </row>
    <row r="592" spans="21:22" ht="15.75" customHeight="1" x14ac:dyDescent="0.25">
      <c r="U592" s="308"/>
      <c r="V592" s="308"/>
    </row>
    <row r="593" spans="21:22" ht="15.75" customHeight="1" x14ac:dyDescent="0.25">
      <c r="U593" s="308"/>
      <c r="V593" s="308"/>
    </row>
    <row r="594" spans="21:22" ht="15.75" customHeight="1" x14ac:dyDescent="0.25">
      <c r="U594" s="308"/>
      <c r="V594" s="308"/>
    </row>
    <row r="595" spans="21:22" ht="15.75" customHeight="1" x14ac:dyDescent="0.25">
      <c r="U595" s="308"/>
      <c r="V595" s="308"/>
    </row>
    <row r="596" spans="21:22" ht="15.75" customHeight="1" x14ac:dyDescent="0.25">
      <c r="U596" s="308"/>
      <c r="V596" s="308"/>
    </row>
    <row r="597" spans="21:22" ht="15.75" customHeight="1" x14ac:dyDescent="0.25">
      <c r="U597" s="308"/>
      <c r="V597" s="308"/>
    </row>
    <row r="598" spans="21:22" ht="15.75" customHeight="1" x14ac:dyDescent="0.25">
      <c r="U598" s="308"/>
      <c r="V598" s="308"/>
    </row>
    <row r="599" spans="21:22" ht="15.75" customHeight="1" x14ac:dyDescent="0.25">
      <c r="U599" s="308"/>
      <c r="V599" s="308"/>
    </row>
    <row r="600" spans="21:22" ht="15.75" customHeight="1" x14ac:dyDescent="0.25">
      <c r="U600" s="308"/>
      <c r="V600" s="308"/>
    </row>
    <row r="601" spans="21:22" ht="15.75" customHeight="1" x14ac:dyDescent="0.25">
      <c r="U601" s="308"/>
      <c r="V601" s="308"/>
    </row>
    <row r="602" spans="21:22" ht="15.75" customHeight="1" x14ac:dyDescent="0.25">
      <c r="U602" s="308"/>
      <c r="V602" s="308"/>
    </row>
    <row r="603" spans="21:22" ht="15.75" customHeight="1" x14ac:dyDescent="0.25">
      <c r="U603" s="308"/>
      <c r="V603" s="308"/>
    </row>
    <row r="604" spans="21:22" ht="15.75" customHeight="1" x14ac:dyDescent="0.25">
      <c r="U604" s="308"/>
      <c r="V604" s="308"/>
    </row>
    <row r="605" spans="21:22" ht="15.75" customHeight="1" x14ac:dyDescent="0.25">
      <c r="U605" s="308"/>
      <c r="V605" s="308"/>
    </row>
    <row r="606" spans="21:22" ht="15.75" customHeight="1" x14ac:dyDescent="0.25">
      <c r="U606" s="308"/>
      <c r="V606" s="308"/>
    </row>
    <row r="607" spans="21:22" ht="15.75" customHeight="1" x14ac:dyDescent="0.25">
      <c r="U607" s="308"/>
      <c r="V607" s="308"/>
    </row>
    <row r="608" spans="21:22" ht="15.75" customHeight="1" x14ac:dyDescent="0.25">
      <c r="U608" s="308"/>
      <c r="V608" s="308"/>
    </row>
    <row r="609" spans="21:22" ht="15.75" customHeight="1" x14ac:dyDescent="0.25">
      <c r="U609" s="308"/>
      <c r="V609" s="308"/>
    </row>
    <row r="610" spans="21:22" ht="15.75" customHeight="1" x14ac:dyDescent="0.25">
      <c r="U610" s="308"/>
      <c r="V610" s="308"/>
    </row>
    <row r="611" spans="21:22" ht="15.75" customHeight="1" x14ac:dyDescent="0.25">
      <c r="U611" s="308"/>
      <c r="V611" s="308"/>
    </row>
    <row r="612" spans="21:22" ht="15.75" customHeight="1" x14ac:dyDescent="0.25">
      <c r="U612" s="308"/>
      <c r="V612" s="308"/>
    </row>
    <row r="613" spans="21:22" ht="15.75" customHeight="1" x14ac:dyDescent="0.25">
      <c r="U613" s="308"/>
      <c r="V613" s="308"/>
    </row>
    <row r="614" spans="21:22" ht="15.75" customHeight="1" x14ac:dyDescent="0.25">
      <c r="U614" s="308"/>
      <c r="V614" s="308"/>
    </row>
    <row r="615" spans="21:22" ht="15.75" customHeight="1" x14ac:dyDescent="0.25">
      <c r="U615" s="308"/>
      <c r="V615" s="308"/>
    </row>
    <row r="616" spans="21:22" ht="15.75" customHeight="1" x14ac:dyDescent="0.25">
      <c r="U616" s="308"/>
      <c r="V616" s="308"/>
    </row>
    <row r="617" spans="21:22" ht="15.75" customHeight="1" x14ac:dyDescent="0.25">
      <c r="U617" s="308"/>
      <c r="V617" s="308"/>
    </row>
    <row r="618" spans="21:22" ht="15.75" customHeight="1" x14ac:dyDescent="0.25">
      <c r="U618" s="308"/>
      <c r="V618" s="308"/>
    </row>
    <row r="619" spans="21:22" ht="15.75" customHeight="1" x14ac:dyDescent="0.25">
      <c r="U619" s="308"/>
      <c r="V619" s="308"/>
    </row>
    <row r="620" spans="21:22" ht="15.75" customHeight="1" x14ac:dyDescent="0.25">
      <c r="U620" s="308"/>
      <c r="V620" s="308"/>
    </row>
    <row r="621" spans="21:22" ht="15.75" customHeight="1" x14ac:dyDescent="0.25">
      <c r="U621" s="308"/>
      <c r="V621" s="308"/>
    </row>
    <row r="622" spans="21:22" ht="15.75" customHeight="1" x14ac:dyDescent="0.25">
      <c r="U622" s="308"/>
      <c r="V622" s="308"/>
    </row>
    <row r="623" spans="21:22" ht="15.75" customHeight="1" x14ac:dyDescent="0.25">
      <c r="U623" s="308"/>
      <c r="V623" s="308"/>
    </row>
    <row r="624" spans="21:22" ht="15.75" customHeight="1" x14ac:dyDescent="0.25">
      <c r="U624" s="308"/>
      <c r="V624" s="308"/>
    </row>
    <row r="625" spans="21:22" ht="15.75" customHeight="1" x14ac:dyDescent="0.25">
      <c r="U625" s="308"/>
      <c r="V625" s="308"/>
    </row>
    <row r="626" spans="21:22" ht="15.75" customHeight="1" x14ac:dyDescent="0.25">
      <c r="U626" s="308"/>
      <c r="V626" s="308"/>
    </row>
    <row r="627" spans="21:22" ht="15.75" customHeight="1" x14ac:dyDescent="0.25">
      <c r="U627" s="308"/>
      <c r="V627" s="308"/>
    </row>
    <row r="628" spans="21:22" ht="15.75" customHeight="1" x14ac:dyDescent="0.25">
      <c r="U628" s="308"/>
      <c r="V628" s="308"/>
    </row>
    <row r="629" spans="21:22" ht="15.75" customHeight="1" x14ac:dyDescent="0.25">
      <c r="U629" s="308"/>
      <c r="V629" s="308"/>
    </row>
    <row r="630" spans="21:22" ht="15.75" customHeight="1" x14ac:dyDescent="0.25">
      <c r="U630" s="308"/>
      <c r="V630" s="308"/>
    </row>
    <row r="631" spans="21:22" ht="15.75" customHeight="1" x14ac:dyDescent="0.25">
      <c r="U631" s="308"/>
      <c r="V631" s="308"/>
    </row>
    <row r="632" spans="21:22" ht="15.75" customHeight="1" x14ac:dyDescent="0.25">
      <c r="U632" s="308"/>
      <c r="V632" s="308"/>
    </row>
    <row r="633" spans="21:22" ht="15.75" customHeight="1" x14ac:dyDescent="0.25">
      <c r="U633" s="308"/>
      <c r="V633" s="308"/>
    </row>
    <row r="634" spans="21:22" ht="15.75" customHeight="1" x14ac:dyDescent="0.25">
      <c r="U634" s="308"/>
      <c r="V634" s="308"/>
    </row>
    <row r="635" spans="21:22" ht="15.75" customHeight="1" x14ac:dyDescent="0.25">
      <c r="U635" s="308"/>
      <c r="V635" s="308"/>
    </row>
    <row r="636" spans="21:22" ht="15.75" customHeight="1" x14ac:dyDescent="0.25">
      <c r="U636" s="308"/>
      <c r="V636" s="308"/>
    </row>
    <row r="637" spans="21:22" ht="15.75" customHeight="1" x14ac:dyDescent="0.25">
      <c r="U637" s="308"/>
      <c r="V637" s="308"/>
    </row>
    <row r="638" spans="21:22" ht="15.75" customHeight="1" x14ac:dyDescent="0.25">
      <c r="U638" s="308"/>
      <c r="V638" s="308"/>
    </row>
    <row r="639" spans="21:22" ht="15.75" customHeight="1" x14ac:dyDescent="0.25">
      <c r="U639" s="308"/>
      <c r="V639" s="308"/>
    </row>
    <row r="640" spans="21:22" ht="15.75" customHeight="1" x14ac:dyDescent="0.25">
      <c r="U640" s="308"/>
      <c r="V640" s="308"/>
    </row>
    <row r="641" spans="21:22" ht="15.75" customHeight="1" x14ac:dyDescent="0.25">
      <c r="U641" s="308"/>
      <c r="V641" s="308"/>
    </row>
    <row r="642" spans="21:22" ht="15.75" customHeight="1" x14ac:dyDescent="0.25">
      <c r="U642" s="308"/>
      <c r="V642" s="308"/>
    </row>
    <row r="643" spans="21:22" ht="15.75" customHeight="1" x14ac:dyDescent="0.25">
      <c r="U643" s="308"/>
      <c r="V643" s="308"/>
    </row>
    <row r="644" spans="21:22" ht="15.75" customHeight="1" x14ac:dyDescent="0.25">
      <c r="U644" s="308"/>
      <c r="V644" s="308"/>
    </row>
    <row r="645" spans="21:22" ht="15.75" customHeight="1" x14ac:dyDescent="0.25">
      <c r="U645" s="308"/>
      <c r="V645" s="308"/>
    </row>
    <row r="646" spans="21:22" ht="15.75" customHeight="1" x14ac:dyDescent="0.25">
      <c r="U646" s="308"/>
      <c r="V646" s="308"/>
    </row>
    <row r="647" spans="21:22" ht="15.75" customHeight="1" x14ac:dyDescent="0.25">
      <c r="U647" s="308"/>
      <c r="V647" s="308"/>
    </row>
    <row r="648" spans="21:22" ht="15.75" customHeight="1" x14ac:dyDescent="0.25">
      <c r="U648" s="308"/>
      <c r="V648" s="308"/>
    </row>
    <row r="649" spans="21:22" ht="15.75" customHeight="1" x14ac:dyDescent="0.25">
      <c r="U649" s="308"/>
      <c r="V649" s="308"/>
    </row>
    <row r="650" spans="21:22" ht="15.75" customHeight="1" x14ac:dyDescent="0.25">
      <c r="U650" s="308"/>
      <c r="V650" s="308"/>
    </row>
    <row r="651" spans="21:22" ht="15.75" customHeight="1" x14ac:dyDescent="0.25">
      <c r="U651" s="308"/>
      <c r="V651" s="308"/>
    </row>
    <row r="652" spans="21:22" ht="15.75" customHeight="1" x14ac:dyDescent="0.25">
      <c r="U652" s="308"/>
      <c r="V652" s="308"/>
    </row>
    <row r="653" spans="21:22" ht="15.75" customHeight="1" x14ac:dyDescent="0.25">
      <c r="U653" s="308"/>
      <c r="V653" s="308"/>
    </row>
    <row r="654" spans="21:22" ht="15.75" customHeight="1" x14ac:dyDescent="0.25">
      <c r="U654" s="308"/>
      <c r="V654" s="308"/>
    </row>
    <row r="655" spans="21:22" ht="15.75" customHeight="1" x14ac:dyDescent="0.25">
      <c r="U655" s="308"/>
      <c r="V655" s="308"/>
    </row>
    <row r="656" spans="21:22" ht="15.75" customHeight="1" x14ac:dyDescent="0.25">
      <c r="U656" s="308"/>
      <c r="V656" s="308"/>
    </row>
    <row r="657" spans="21:22" ht="15.75" customHeight="1" x14ac:dyDescent="0.25">
      <c r="U657" s="308"/>
      <c r="V657" s="308"/>
    </row>
    <row r="658" spans="21:22" ht="15.75" customHeight="1" x14ac:dyDescent="0.25">
      <c r="U658" s="308"/>
      <c r="V658" s="308"/>
    </row>
    <row r="659" spans="21:22" ht="15.75" customHeight="1" x14ac:dyDescent="0.25">
      <c r="U659" s="308"/>
      <c r="V659" s="308"/>
    </row>
    <row r="660" spans="21:22" ht="15.75" customHeight="1" x14ac:dyDescent="0.25">
      <c r="U660" s="308"/>
      <c r="V660" s="308"/>
    </row>
    <row r="661" spans="21:22" ht="15.75" customHeight="1" x14ac:dyDescent="0.25">
      <c r="U661" s="308"/>
      <c r="V661" s="308"/>
    </row>
    <row r="662" spans="21:22" ht="15.75" customHeight="1" x14ac:dyDescent="0.25">
      <c r="U662" s="308"/>
      <c r="V662" s="308"/>
    </row>
    <row r="663" spans="21:22" ht="15.75" customHeight="1" x14ac:dyDescent="0.25">
      <c r="U663" s="308"/>
      <c r="V663" s="308"/>
    </row>
    <row r="664" spans="21:22" ht="15.75" customHeight="1" x14ac:dyDescent="0.25">
      <c r="U664" s="308"/>
      <c r="V664" s="308"/>
    </row>
    <row r="665" spans="21:22" ht="15.75" customHeight="1" x14ac:dyDescent="0.25">
      <c r="U665" s="308"/>
      <c r="V665" s="308"/>
    </row>
    <row r="666" spans="21:22" ht="15.75" customHeight="1" x14ac:dyDescent="0.25">
      <c r="U666" s="308"/>
      <c r="V666" s="308"/>
    </row>
    <row r="667" spans="21:22" ht="15.75" customHeight="1" x14ac:dyDescent="0.25">
      <c r="U667" s="308"/>
      <c r="V667" s="308"/>
    </row>
    <row r="668" spans="21:22" ht="15.75" customHeight="1" x14ac:dyDescent="0.25">
      <c r="U668" s="308"/>
      <c r="V668" s="308"/>
    </row>
    <row r="669" spans="21:22" ht="15.75" customHeight="1" x14ac:dyDescent="0.25">
      <c r="U669" s="308"/>
      <c r="V669" s="308"/>
    </row>
    <row r="670" spans="21:22" ht="15.75" customHeight="1" x14ac:dyDescent="0.25">
      <c r="U670" s="308"/>
      <c r="V670" s="308"/>
    </row>
    <row r="671" spans="21:22" ht="15.75" customHeight="1" x14ac:dyDescent="0.25">
      <c r="U671" s="308"/>
      <c r="V671" s="308"/>
    </row>
    <row r="672" spans="21:22" ht="15.75" customHeight="1" x14ac:dyDescent="0.25">
      <c r="U672" s="308"/>
      <c r="V672" s="308"/>
    </row>
    <row r="673" spans="21:22" ht="15.75" customHeight="1" x14ac:dyDescent="0.25">
      <c r="U673" s="308"/>
      <c r="V673" s="308"/>
    </row>
    <row r="674" spans="21:22" ht="15.75" customHeight="1" x14ac:dyDescent="0.25">
      <c r="U674" s="308"/>
      <c r="V674" s="308"/>
    </row>
    <row r="675" spans="21:22" ht="15.75" customHeight="1" x14ac:dyDescent="0.25">
      <c r="U675" s="308"/>
      <c r="V675" s="308"/>
    </row>
    <row r="676" spans="21:22" ht="15.75" customHeight="1" x14ac:dyDescent="0.25">
      <c r="U676" s="308"/>
      <c r="V676" s="308"/>
    </row>
    <row r="677" spans="21:22" ht="15.75" customHeight="1" x14ac:dyDescent="0.25">
      <c r="U677" s="308"/>
      <c r="V677" s="308"/>
    </row>
    <row r="678" spans="21:22" ht="15.75" customHeight="1" x14ac:dyDescent="0.25">
      <c r="U678" s="308"/>
      <c r="V678" s="308"/>
    </row>
    <row r="679" spans="21:22" ht="15.75" customHeight="1" x14ac:dyDescent="0.25">
      <c r="U679" s="308"/>
      <c r="V679" s="308"/>
    </row>
    <row r="680" spans="21:22" ht="15.75" customHeight="1" x14ac:dyDescent="0.25">
      <c r="U680" s="308"/>
      <c r="V680" s="308"/>
    </row>
    <row r="681" spans="21:22" ht="15.75" customHeight="1" x14ac:dyDescent="0.25">
      <c r="U681" s="308"/>
      <c r="V681" s="308"/>
    </row>
    <row r="682" spans="21:22" ht="15.75" customHeight="1" x14ac:dyDescent="0.25">
      <c r="U682" s="308"/>
      <c r="V682" s="308"/>
    </row>
    <row r="683" spans="21:22" ht="15.75" customHeight="1" x14ac:dyDescent="0.25">
      <c r="U683" s="308"/>
      <c r="V683" s="308"/>
    </row>
    <row r="684" spans="21:22" ht="15.75" customHeight="1" x14ac:dyDescent="0.25">
      <c r="U684" s="308"/>
      <c r="V684" s="308"/>
    </row>
    <row r="685" spans="21:22" ht="15.75" customHeight="1" x14ac:dyDescent="0.25">
      <c r="U685" s="308"/>
      <c r="V685" s="308"/>
    </row>
    <row r="686" spans="21:22" ht="15.75" customHeight="1" x14ac:dyDescent="0.25">
      <c r="U686" s="308"/>
      <c r="V686" s="308"/>
    </row>
    <row r="687" spans="21:22" ht="15.75" customHeight="1" x14ac:dyDescent="0.25">
      <c r="U687" s="308"/>
      <c r="V687" s="308"/>
    </row>
    <row r="688" spans="21:22" ht="15.75" customHeight="1" x14ac:dyDescent="0.25">
      <c r="U688" s="308"/>
      <c r="V688" s="308"/>
    </row>
    <row r="689" spans="21:22" ht="15.75" customHeight="1" x14ac:dyDescent="0.25">
      <c r="U689" s="308"/>
      <c r="V689" s="308"/>
    </row>
    <row r="690" spans="21:22" ht="15.75" customHeight="1" x14ac:dyDescent="0.25">
      <c r="U690" s="308"/>
      <c r="V690" s="308"/>
    </row>
    <row r="691" spans="21:22" ht="15.75" customHeight="1" x14ac:dyDescent="0.25">
      <c r="U691" s="308"/>
      <c r="V691" s="308"/>
    </row>
    <row r="692" spans="21:22" ht="15.75" customHeight="1" x14ac:dyDescent="0.25">
      <c r="U692" s="308"/>
      <c r="V692" s="308"/>
    </row>
    <row r="693" spans="21:22" ht="15.75" customHeight="1" x14ac:dyDescent="0.25">
      <c r="U693" s="308"/>
      <c r="V693" s="308"/>
    </row>
    <row r="694" spans="21:22" ht="15.75" customHeight="1" x14ac:dyDescent="0.25">
      <c r="U694" s="308"/>
      <c r="V694" s="308"/>
    </row>
    <row r="695" spans="21:22" ht="15.75" customHeight="1" x14ac:dyDescent="0.25">
      <c r="U695" s="308"/>
      <c r="V695" s="308"/>
    </row>
    <row r="696" spans="21:22" ht="15.75" customHeight="1" x14ac:dyDescent="0.25">
      <c r="U696" s="308"/>
      <c r="V696" s="308"/>
    </row>
    <row r="697" spans="21:22" ht="15.75" customHeight="1" x14ac:dyDescent="0.25">
      <c r="U697" s="308"/>
      <c r="V697" s="308"/>
    </row>
    <row r="698" spans="21:22" ht="15.75" customHeight="1" x14ac:dyDescent="0.25">
      <c r="U698" s="308"/>
      <c r="V698" s="308"/>
    </row>
    <row r="699" spans="21:22" ht="15.75" customHeight="1" x14ac:dyDescent="0.25">
      <c r="U699" s="308"/>
      <c r="V699" s="308"/>
    </row>
    <row r="700" spans="21:22" ht="15.75" customHeight="1" x14ac:dyDescent="0.25">
      <c r="U700" s="308"/>
      <c r="V700" s="308"/>
    </row>
    <row r="701" spans="21:22" ht="15.75" customHeight="1" x14ac:dyDescent="0.25">
      <c r="U701" s="308"/>
      <c r="V701" s="308"/>
    </row>
    <row r="702" spans="21:22" ht="15.75" customHeight="1" x14ac:dyDescent="0.25">
      <c r="U702" s="308"/>
      <c r="V702" s="308"/>
    </row>
    <row r="703" spans="21:22" ht="15.75" customHeight="1" x14ac:dyDescent="0.25">
      <c r="U703" s="308"/>
      <c r="V703" s="308"/>
    </row>
    <row r="704" spans="21:22" ht="15.75" customHeight="1" x14ac:dyDescent="0.25">
      <c r="U704" s="308"/>
      <c r="V704" s="308"/>
    </row>
    <row r="705" spans="21:22" ht="15.75" customHeight="1" x14ac:dyDescent="0.25">
      <c r="U705" s="308"/>
      <c r="V705" s="308"/>
    </row>
    <row r="706" spans="21:22" ht="15.75" customHeight="1" x14ac:dyDescent="0.25">
      <c r="U706" s="308"/>
      <c r="V706" s="308"/>
    </row>
    <row r="707" spans="21:22" ht="15.75" customHeight="1" x14ac:dyDescent="0.25">
      <c r="U707" s="308"/>
      <c r="V707" s="308"/>
    </row>
    <row r="708" spans="21:22" ht="15.75" customHeight="1" x14ac:dyDescent="0.25">
      <c r="U708" s="308"/>
      <c r="V708" s="308"/>
    </row>
    <row r="709" spans="21:22" ht="15.75" customHeight="1" x14ac:dyDescent="0.25">
      <c r="U709" s="308"/>
      <c r="V709" s="308"/>
    </row>
    <row r="710" spans="21:22" ht="15.75" customHeight="1" x14ac:dyDescent="0.25">
      <c r="U710" s="308"/>
      <c r="V710" s="308"/>
    </row>
    <row r="711" spans="21:22" ht="15.75" customHeight="1" x14ac:dyDescent="0.25">
      <c r="U711" s="308"/>
      <c r="V711" s="308"/>
    </row>
    <row r="712" spans="21:22" ht="15.75" customHeight="1" x14ac:dyDescent="0.25">
      <c r="U712" s="308"/>
      <c r="V712" s="308"/>
    </row>
    <row r="713" spans="21:22" ht="15.75" customHeight="1" x14ac:dyDescent="0.25">
      <c r="U713" s="308"/>
      <c r="V713" s="308"/>
    </row>
    <row r="714" spans="21:22" ht="15.75" customHeight="1" x14ac:dyDescent="0.25">
      <c r="U714" s="308"/>
      <c r="V714" s="308"/>
    </row>
    <row r="715" spans="21:22" ht="15.75" customHeight="1" x14ac:dyDescent="0.25">
      <c r="U715" s="308"/>
      <c r="V715" s="308"/>
    </row>
    <row r="716" spans="21:22" ht="15.75" customHeight="1" x14ac:dyDescent="0.25">
      <c r="U716" s="308"/>
      <c r="V716" s="308"/>
    </row>
    <row r="717" spans="21:22" ht="15.75" customHeight="1" x14ac:dyDescent="0.25">
      <c r="U717" s="308"/>
      <c r="V717" s="308"/>
    </row>
    <row r="718" spans="21:22" ht="15.75" customHeight="1" x14ac:dyDescent="0.25">
      <c r="U718" s="308"/>
      <c r="V718" s="308"/>
    </row>
    <row r="719" spans="21:22" ht="15.75" customHeight="1" x14ac:dyDescent="0.25">
      <c r="U719" s="308"/>
      <c r="V719" s="308"/>
    </row>
    <row r="720" spans="21:22" ht="15.75" customHeight="1" x14ac:dyDescent="0.25">
      <c r="U720" s="308"/>
      <c r="V720" s="308"/>
    </row>
    <row r="721" spans="21:22" ht="15.75" customHeight="1" x14ac:dyDescent="0.25">
      <c r="U721" s="308"/>
      <c r="V721" s="308"/>
    </row>
    <row r="722" spans="21:22" ht="15.75" customHeight="1" x14ac:dyDescent="0.25">
      <c r="U722" s="308"/>
      <c r="V722" s="308"/>
    </row>
    <row r="723" spans="21:22" ht="15.75" customHeight="1" x14ac:dyDescent="0.25">
      <c r="U723" s="308"/>
      <c r="V723" s="308"/>
    </row>
    <row r="724" spans="21:22" ht="15.75" customHeight="1" x14ac:dyDescent="0.25">
      <c r="U724" s="308"/>
      <c r="V724" s="308"/>
    </row>
    <row r="725" spans="21:22" ht="15.75" customHeight="1" x14ac:dyDescent="0.25">
      <c r="U725" s="308"/>
      <c r="V725" s="308"/>
    </row>
    <row r="726" spans="21:22" ht="15.75" customHeight="1" x14ac:dyDescent="0.25">
      <c r="U726" s="308"/>
      <c r="V726" s="308"/>
    </row>
    <row r="727" spans="21:22" ht="15.75" customHeight="1" x14ac:dyDescent="0.25">
      <c r="U727" s="308"/>
      <c r="V727" s="308"/>
    </row>
    <row r="728" spans="21:22" ht="15.75" customHeight="1" x14ac:dyDescent="0.25">
      <c r="U728" s="308"/>
      <c r="V728" s="308"/>
    </row>
    <row r="729" spans="21:22" ht="15.75" customHeight="1" x14ac:dyDescent="0.25">
      <c r="U729" s="308"/>
      <c r="V729" s="308"/>
    </row>
    <row r="730" spans="21:22" ht="15.75" customHeight="1" x14ac:dyDescent="0.25">
      <c r="U730" s="308"/>
      <c r="V730" s="308"/>
    </row>
    <row r="731" spans="21:22" ht="15.75" customHeight="1" x14ac:dyDescent="0.25">
      <c r="U731" s="308"/>
      <c r="V731" s="308"/>
    </row>
    <row r="732" spans="21:22" ht="15.75" customHeight="1" x14ac:dyDescent="0.25">
      <c r="U732" s="308"/>
      <c r="V732" s="308"/>
    </row>
    <row r="733" spans="21:22" ht="15.75" customHeight="1" x14ac:dyDescent="0.25">
      <c r="U733" s="308"/>
      <c r="V733" s="308"/>
    </row>
    <row r="734" spans="21:22" ht="15.75" customHeight="1" x14ac:dyDescent="0.25">
      <c r="U734" s="308"/>
      <c r="V734" s="308"/>
    </row>
    <row r="735" spans="21:22" ht="15.75" customHeight="1" x14ac:dyDescent="0.25">
      <c r="U735" s="308"/>
      <c r="V735" s="308"/>
    </row>
    <row r="736" spans="21:22" ht="15.75" customHeight="1" x14ac:dyDescent="0.25">
      <c r="U736" s="308"/>
      <c r="V736" s="308"/>
    </row>
    <row r="737" spans="21:22" ht="15.75" customHeight="1" x14ac:dyDescent="0.25">
      <c r="U737" s="308"/>
      <c r="V737" s="308"/>
    </row>
    <row r="738" spans="21:22" ht="15.75" customHeight="1" x14ac:dyDescent="0.25">
      <c r="U738" s="308"/>
      <c r="V738" s="308"/>
    </row>
    <row r="739" spans="21:22" ht="15.75" customHeight="1" x14ac:dyDescent="0.25">
      <c r="U739" s="308"/>
      <c r="V739" s="308"/>
    </row>
    <row r="740" spans="21:22" ht="15.75" customHeight="1" x14ac:dyDescent="0.25">
      <c r="U740" s="308"/>
      <c r="V740" s="308"/>
    </row>
    <row r="741" spans="21:22" ht="15.75" customHeight="1" x14ac:dyDescent="0.25">
      <c r="U741" s="308"/>
      <c r="V741" s="308"/>
    </row>
    <row r="742" spans="21:22" ht="15.75" customHeight="1" x14ac:dyDescent="0.25">
      <c r="U742" s="308"/>
      <c r="V742" s="308"/>
    </row>
    <row r="743" spans="21:22" ht="15.75" customHeight="1" x14ac:dyDescent="0.25">
      <c r="U743" s="308"/>
      <c r="V743" s="308"/>
    </row>
    <row r="744" spans="21:22" ht="15.75" customHeight="1" x14ac:dyDescent="0.25">
      <c r="U744" s="308"/>
      <c r="V744" s="308"/>
    </row>
    <row r="745" spans="21:22" ht="15.75" customHeight="1" x14ac:dyDescent="0.25">
      <c r="U745" s="308"/>
      <c r="V745" s="308"/>
    </row>
    <row r="746" spans="21:22" ht="15.75" customHeight="1" x14ac:dyDescent="0.25">
      <c r="U746" s="308"/>
      <c r="V746" s="308"/>
    </row>
    <row r="747" spans="21:22" ht="15.75" customHeight="1" x14ac:dyDescent="0.25">
      <c r="U747" s="308"/>
      <c r="V747" s="308"/>
    </row>
    <row r="748" spans="21:22" ht="15.75" customHeight="1" x14ac:dyDescent="0.25">
      <c r="U748" s="308"/>
      <c r="V748" s="308"/>
    </row>
    <row r="749" spans="21:22" ht="15.75" customHeight="1" x14ac:dyDescent="0.25">
      <c r="U749" s="308"/>
      <c r="V749" s="308"/>
    </row>
    <row r="750" spans="21:22" ht="15.75" customHeight="1" x14ac:dyDescent="0.25">
      <c r="U750" s="308"/>
      <c r="V750" s="308"/>
    </row>
    <row r="751" spans="21:22" ht="15.75" customHeight="1" x14ac:dyDescent="0.25">
      <c r="U751" s="308"/>
      <c r="V751" s="308"/>
    </row>
    <row r="752" spans="21:22" ht="15.75" customHeight="1" x14ac:dyDescent="0.25">
      <c r="U752" s="308"/>
      <c r="V752" s="308"/>
    </row>
    <row r="753" spans="21:22" ht="15.75" customHeight="1" x14ac:dyDescent="0.25">
      <c r="U753" s="308"/>
      <c r="V753" s="308"/>
    </row>
    <row r="754" spans="21:22" ht="15.75" customHeight="1" x14ac:dyDescent="0.25">
      <c r="U754" s="308"/>
      <c r="V754" s="308"/>
    </row>
    <row r="755" spans="21:22" ht="15.75" customHeight="1" x14ac:dyDescent="0.25">
      <c r="U755" s="308"/>
      <c r="V755" s="308"/>
    </row>
    <row r="756" spans="21:22" ht="15.75" customHeight="1" x14ac:dyDescent="0.25">
      <c r="U756" s="308"/>
      <c r="V756" s="308"/>
    </row>
    <row r="757" spans="21:22" ht="15.75" customHeight="1" x14ac:dyDescent="0.25">
      <c r="U757" s="308"/>
      <c r="V757" s="308"/>
    </row>
    <row r="758" spans="21:22" ht="15.75" customHeight="1" x14ac:dyDescent="0.25">
      <c r="U758" s="308"/>
      <c r="V758" s="308"/>
    </row>
    <row r="759" spans="21:22" ht="15.75" customHeight="1" x14ac:dyDescent="0.25">
      <c r="U759" s="308"/>
      <c r="V759" s="308"/>
    </row>
    <row r="760" spans="21:22" ht="15.75" customHeight="1" x14ac:dyDescent="0.25">
      <c r="U760" s="308"/>
      <c r="V760" s="308"/>
    </row>
    <row r="761" spans="21:22" ht="15.75" customHeight="1" x14ac:dyDescent="0.25">
      <c r="U761" s="308"/>
      <c r="V761" s="308"/>
    </row>
    <row r="762" spans="21:22" ht="15.75" customHeight="1" x14ac:dyDescent="0.25">
      <c r="U762" s="308"/>
      <c r="V762" s="308"/>
    </row>
    <row r="763" spans="21:22" ht="15.75" customHeight="1" x14ac:dyDescent="0.25">
      <c r="U763" s="308"/>
      <c r="V763" s="308"/>
    </row>
    <row r="764" spans="21:22" ht="15.75" customHeight="1" x14ac:dyDescent="0.25">
      <c r="U764" s="308"/>
      <c r="V764" s="308"/>
    </row>
    <row r="765" spans="21:22" ht="15.75" customHeight="1" x14ac:dyDescent="0.25">
      <c r="U765" s="308"/>
      <c r="V765" s="308"/>
    </row>
    <row r="766" spans="21:22" ht="15.75" customHeight="1" x14ac:dyDescent="0.25">
      <c r="U766" s="308"/>
      <c r="V766" s="308"/>
    </row>
    <row r="767" spans="21:22" ht="15.75" customHeight="1" x14ac:dyDescent="0.25">
      <c r="U767" s="308"/>
      <c r="V767" s="308"/>
    </row>
    <row r="768" spans="21:22" ht="15.75" customHeight="1" x14ac:dyDescent="0.25">
      <c r="U768" s="308"/>
      <c r="V768" s="308"/>
    </row>
    <row r="769" spans="21:22" ht="15.75" customHeight="1" x14ac:dyDescent="0.25">
      <c r="U769" s="308"/>
      <c r="V769" s="308"/>
    </row>
    <row r="770" spans="21:22" ht="15.75" customHeight="1" x14ac:dyDescent="0.25">
      <c r="U770" s="308"/>
      <c r="V770" s="308"/>
    </row>
    <row r="771" spans="21:22" ht="15.75" customHeight="1" x14ac:dyDescent="0.25">
      <c r="U771" s="308"/>
      <c r="V771" s="308"/>
    </row>
    <row r="772" spans="21:22" ht="15.75" customHeight="1" x14ac:dyDescent="0.25">
      <c r="U772" s="308"/>
      <c r="V772" s="308"/>
    </row>
    <row r="773" spans="21:22" ht="15.75" customHeight="1" x14ac:dyDescent="0.25">
      <c r="U773" s="308"/>
      <c r="V773" s="308"/>
    </row>
    <row r="774" spans="21:22" ht="15.75" customHeight="1" x14ac:dyDescent="0.25">
      <c r="U774" s="308"/>
      <c r="V774" s="308"/>
    </row>
    <row r="775" spans="21:22" ht="15.75" customHeight="1" x14ac:dyDescent="0.25">
      <c r="U775" s="308"/>
      <c r="V775" s="308"/>
    </row>
    <row r="776" spans="21:22" ht="15.75" customHeight="1" x14ac:dyDescent="0.25">
      <c r="U776" s="308"/>
      <c r="V776" s="308"/>
    </row>
    <row r="777" spans="21:22" ht="15.75" customHeight="1" x14ac:dyDescent="0.25">
      <c r="U777" s="308"/>
      <c r="V777" s="308"/>
    </row>
    <row r="778" spans="21:22" ht="15.75" customHeight="1" x14ac:dyDescent="0.25">
      <c r="U778" s="308"/>
      <c r="V778" s="308"/>
    </row>
    <row r="779" spans="21:22" ht="15.75" customHeight="1" x14ac:dyDescent="0.25">
      <c r="U779" s="308"/>
      <c r="V779" s="308"/>
    </row>
    <row r="780" spans="21:22" ht="15.75" customHeight="1" x14ac:dyDescent="0.25">
      <c r="U780" s="308"/>
      <c r="V780" s="308"/>
    </row>
    <row r="781" spans="21:22" ht="15.75" customHeight="1" x14ac:dyDescent="0.25">
      <c r="U781" s="308"/>
      <c r="V781" s="308"/>
    </row>
    <row r="782" spans="21:22" ht="15.75" customHeight="1" x14ac:dyDescent="0.25">
      <c r="U782" s="308"/>
      <c r="V782" s="308"/>
    </row>
    <row r="783" spans="21:22" ht="15.75" customHeight="1" x14ac:dyDescent="0.25">
      <c r="U783" s="308"/>
      <c r="V783" s="308"/>
    </row>
    <row r="784" spans="21:22" ht="15.75" customHeight="1" x14ac:dyDescent="0.25">
      <c r="U784" s="308"/>
      <c r="V784" s="308"/>
    </row>
    <row r="785" spans="21:22" ht="15.75" customHeight="1" x14ac:dyDescent="0.25">
      <c r="U785" s="308"/>
      <c r="V785" s="308"/>
    </row>
    <row r="786" spans="21:22" ht="15.75" customHeight="1" x14ac:dyDescent="0.25">
      <c r="U786" s="308"/>
      <c r="V786" s="308"/>
    </row>
    <row r="787" spans="21:22" ht="15.75" customHeight="1" x14ac:dyDescent="0.25">
      <c r="U787" s="308"/>
      <c r="V787" s="308"/>
    </row>
    <row r="788" spans="21:22" ht="15.75" customHeight="1" x14ac:dyDescent="0.25">
      <c r="U788" s="308"/>
      <c r="V788" s="308"/>
    </row>
    <row r="789" spans="21:22" ht="15.75" customHeight="1" x14ac:dyDescent="0.25">
      <c r="U789" s="308"/>
      <c r="V789" s="308"/>
    </row>
    <row r="790" spans="21:22" ht="15.75" customHeight="1" x14ac:dyDescent="0.25">
      <c r="U790" s="308"/>
      <c r="V790" s="308"/>
    </row>
    <row r="791" spans="21:22" ht="15.75" customHeight="1" x14ac:dyDescent="0.25">
      <c r="U791" s="308"/>
      <c r="V791" s="308"/>
    </row>
    <row r="792" spans="21:22" ht="15.75" customHeight="1" x14ac:dyDescent="0.25">
      <c r="U792" s="308"/>
      <c r="V792" s="308"/>
    </row>
    <row r="793" spans="21:22" ht="15.75" customHeight="1" x14ac:dyDescent="0.25">
      <c r="U793" s="308"/>
      <c r="V793" s="308"/>
    </row>
    <row r="794" spans="21:22" ht="15.75" customHeight="1" x14ac:dyDescent="0.25">
      <c r="U794" s="308"/>
      <c r="V794" s="308"/>
    </row>
    <row r="795" spans="21:22" ht="15.75" customHeight="1" x14ac:dyDescent="0.25">
      <c r="U795" s="308"/>
      <c r="V795" s="308"/>
    </row>
    <row r="796" spans="21:22" ht="15.75" customHeight="1" x14ac:dyDescent="0.25">
      <c r="U796" s="308"/>
      <c r="V796" s="308"/>
    </row>
    <row r="797" spans="21:22" ht="15.75" customHeight="1" x14ac:dyDescent="0.25">
      <c r="U797" s="308"/>
      <c r="V797" s="308"/>
    </row>
    <row r="798" spans="21:22" ht="15.75" customHeight="1" x14ac:dyDescent="0.25">
      <c r="U798" s="308"/>
      <c r="V798" s="308"/>
    </row>
    <row r="799" spans="21:22" ht="15.75" customHeight="1" x14ac:dyDescent="0.25">
      <c r="U799" s="308"/>
      <c r="V799" s="308"/>
    </row>
    <row r="800" spans="21:22" ht="15.75" customHeight="1" x14ac:dyDescent="0.25">
      <c r="U800" s="308"/>
      <c r="V800" s="308"/>
    </row>
    <row r="801" spans="21:22" ht="15.75" customHeight="1" x14ac:dyDescent="0.25">
      <c r="U801" s="308"/>
      <c r="V801" s="308"/>
    </row>
    <row r="802" spans="21:22" ht="15.75" customHeight="1" x14ac:dyDescent="0.25">
      <c r="U802" s="308"/>
      <c r="V802" s="308"/>
    </row>
    <row r="803" spans="21:22" ht="15.75" customHeight="1" x14ac:dyDescent="0.25">
      <c r="U803" s="308"/>
      <c r="V803" s="308"/>
    </row>
    <row r="804" spans="21:22" ht="15.75" customHeight="1" x14ac:dyDescent="0.25">
      <c r="U804" s="308"/>
      <c r="V804" s="308"/>
    </row>
    <row r="805" spans="21:22" ht="15.75" customHeight="1" x14ac:dyDescent="0.25">
      <c r="U805" s="308"/>
      <c r="V805" s="308"/>
    </row>
    <row r="806" spans="21:22" ht="15.75" customHeight="1" x14ac:dyDescent="0.25">
      <c r="U806" s="308"/>
      <c r="V806" s="308"/>
    </row>
    <row r="807" spans="21:22" ht="15.75" customHeight="1" x14ac:dyDescent="0.25">
      <c r="U807" s="308"/>
      <c r="V807" s="308"/>
    </row>
    <row r="808" spans="21:22" ht="15.75" customHeight="1" x14ac:dyDescent="0.25">
      <c r="U808" s="308"/>
      <c r="V808" s="308"/>
    </row>
    <row r="809" spans="21:22" ht="15.75" customHeight="1" x14ac:dyDescent="0.25">
      <c r="U809" s="308"/>
      <c r="V809" s="308"/>
    </row>
    <row r="810" spans="21:22" ht="15.75" customHeight="1" x14ac:dyDescent="0.25">
      <c r="U810" s="308"/>
      <c r="V810" s="308"/>
    </row>
    <row r="811" spans="21:22" ht="15.75" customHeight="1" x14ac:dyDescent="0.25">
      <c r="U811" s="308"/>
      <c r="V811" s="308"/>
    </row>
    <row r="812" spans="21:22" ht="15.75" customHeight="1" x14ac:dyDescent="0.25">
      <c r="U812" s="308"/>
      <c r="V812" s="308"/>
    </row>
    <row r="813" spans="21:22" ht="15.75" customHeight="1" x14ac:dyDescent="0.25">
      <c r="U813" s="308"/>
      <c r="V813" s="308"/>
    </row>
    <row r="814" spans="21:22" ht="15.75" customHeight="1" x14ac:dyDescent="0.25">
      <c r="U814" s="308"/>
      <c r="V814" s="308"/>
    </row>
    <row r="815" spans="21:22" ht="15.75" customHeight="1" x14ac:dyDescent="0.25">
      <c r="U815" s="308"/>
      <c r="V815" s="308"/>
    </row>
    <row r="816" spans="21:22" ht="15.75" customHeight="1" x14ac:dyDescent="0.25">
      <c r="U816" s="308"/>
      <c r="V816" s="308"/>
    </row>
    <row r="817" spans="21:22" ht="15.75" customHeight="1" x14ac:dyDescent="0.25">
      <c r="U817" s="308"/>
      <c r="V817" s="308"/>
    </row>
    <row r="818" spans="21:22" ht="15.75" customHeight="1" x14ac:dyDescent="0.25">
      <c r="U818" s="308"/>
      <c r="V818" s="308"/>
    </row>
    <row r="819" spans="21:22" ht="15.75" customHeight="1" x14ac:dyDescent="0.25">
      <c r="U819" s="308"/>
      <c r="V819" s="308"/>
    </row>
    <row r="820" spans="21:22" ht="15.75" customHeight="1" x14ac:dyDescent="0.25">
      <c r="U820" s="308"/>
      <c r="V820" s="308"/>
    </row>
    <row r="821" spans="21:22" ht="15.75" customHeight="1" x14ac:dyDescent="0.25">
      <c r="U821" s="308"/>
      <c r="V821" s="308"/>
    </row>
    <row r="822" spans="21:22" ht="15.75" customHeight="1" x14ac:dyDescent="0.25">
      <c r="U822" s="308"/>
      <c r="V822" s="308"/>
    </row>
    <row r="823" spans="21:22" ht="15.75" customHeight="1" x14ac:dyDescent="0.25">
      <c r="U823" s="308"/>
      <c r="V823" s="308"/>
    </row>
    <row r="824" spans="21:22" ht="15.75" customHeight="1" x14ac:dyDescent="0.25">
      <c r="U824" s="308"/>
      <c r="V824" s="308"/>
    </row>
    <row r="825" spans="21:22" ht="15.75" customHeight="1" x14ac:dyDescent="0.25">
      <c r="U825" s="308"/>
      <c r="V825" s="308"/>
    </row>
    <row r="826" spans="21:22" ht="15.75" customHeight="1" x14ac:dyDescent="0.25">
      <c r="U826" s="308"/>
      <c r="V826" s="308"/>
    </row>
    <row r="827" spans="21:22" ht="15.75" customHeight="1" x14ac:dyDescent="0.25">
      <c r="U827" s="308"/>
      <c r="V827" s="308"/>
    </row>
    <row r="828" spans="21:22" ht="15.75" customHeight="1" x14ac:dyDescent="0.25">
      <c r="U828" s="308"/>
      <c r="V828" s="308"/>
    </row>
    <row r="829" spans="21:22" ht="15.75" customHeight="1" x14ac:dyDescent="0.25">
      <c r="U829" s="308"/>
      <c r="V829" s="308"/>
    </row>
    <row r="830" spans="21:22" ht="15.75" customHeight="1" x14ac:dyDescent="0.25">
      <c r="U830" s="308"/>
      <c r="V830" s="308"/>
    </row>
    <row r="831" spans="21:22" ht="15.75" customHeight="1" x14ac:dyDescent="0.25">
      <c r="U831" s="308"/>
      <c r="V831" s="308"/>
    </row>
    <row r="832" spans="21:22" ht="15.75" customHeight="1" x14ac:dyDescent="0.25">
      <c r="U832" s="308"/>
      <c r="V832" s="308"/>
    </row>
    <row r="833" spans="21:22" ht="15.75" customHeight="1" x14ac:dyDescent="0.25">
      <c r="U833" s="308"/>
      <c r="V833" s="308"/>
    </row>
    <row r="834" spans="21:22" ht="15.75" customHeight="1" x14ac:dyDescent="0.25">
      <c r="U834" s="308"/>
      <c r="V834" s="308"/>
    </row>
    <row r="835" spans="21:22" ht="15.75" customHeight="1" x14ac:dyDescent="0.25">
      <c r="U835" s="308"/>
      <c r="V835" s="308"/>
    </row>
    <row r="836" spans="21:22" ht="15.75" customHeight="1" x14ac:dyDescent="0.25">
      <c r="U836" s="308"/>
      <c r="V836" s="308"/>
    </row>
    <row r="837" spans="21:22" ht="15.75" customHeight="1" x14ac:dyDescent="0.25">
      <c r="U837" s="308"/>
      <c r="V837" s="308"/>
    </row>
    <row r="838" spans="21:22" ht="15.75" customHeight="1" x14ac:dyDescent="0.25">
      <c r="U838" s="308"/>
      <c r="V838" s="308"/>
    </row>
    <row r="839" spans="21:22" ht="15.75" customHeight="1" x14ac:dyDescent="0.25">
      <c r="U839" s="308"/>
      <c r="V839" s="308"/>
    </row>
    <row r="840" spans="21:22" ht="15.75" customHeight="1" x14ac:dyDescent="0.25">
      <c r="U840" s="308"/>
      <c r="V840" s="308"/>
    </row>
    <row r="841" spans="21:22" ht="15.75" customHeight="1" x14ac:dyDescent="0.25">
      <c r="U841" s="308"/>
      <c r="V841" s="308"/>
    </row>
    <row r="842" spans="21:22" ht="15.75" customHeight="1" x14ac:dyDescent="0.25">
      <c r="U842" s="308"/>
      <c r="V842" s="308"/>
    </row>
    <row r="843" spans="21:22" ht="15.75" customHeight="1" x14ac:dyDescent="0.25">
      <c r="U843" s="308"/>
      <c r="V843" s="308"/>
    </row>
    <row r="844" spans="21:22" ht="15.75" customHeight="1" x14ac:dyDescent="0.25">
      <c r="U844" s="308"/>
      <c r="V844" s="308"/>
    </row>
    <row r="845" spans="21:22" ht="15.75" customHeight="1" x14ac:dyDescent="0.25">
      <c r="U845" s="308"/>
      <c r="V845" s="308"/>
    </row>
    <row r="846" spans="21:22" ht="15.75" customHeight="1" x14ac:dyDescent="0.25">
      <c r="U846" s="308"/>
      <c r="V846" s="308"/>
    </row>
    <row r="847" spans="21:22" ht="15.75" customHeight="1" x14ac:dyDescent="0.25">
      <c r="U847" s="308"/>
      <c r="V847" s="308"/>
    </row>
    <row r="848" spans="21:22" ht="15.75" customHeight="1" x14ac:dyDescent="0.25">
      <c r="U848" s="308"/>
      <c r="V848" s="308"/>
    </row>
    <row r="849" spans="21:22" ht="15.75" customHeight="1" x14ac:dyDescent="0.25">
      <c r="U849" s="308"/>
      <c r="V849" s="308"/>
    </row>
    <row r="850" spans="21:22" ht="15.75" customHeight="1" x14ac:dyDescent="0.25">
      <c r="U850" s="308"/>
      <c r="V850" s="308"/>
    </row>
    <row r="851" spans="21:22" ht="15.75" customHeight="1" x14ac:dyDescent="0.25">
      <c r="U851" s="308"/>
      <c r="V851" s="308"/>
    </row>
    <row r="852" spans="21:22" ht="15.75" customHeight="1" x14ac:dyDescent="0.25">
      <c r="U852" s="308"/>
      <c r="V852" s="308"/>
    </row>
    <row r="853" spans="21:22" ht="15.75" customHeight="1" x14ac:dyDescent="0.25">
      <c r="U853" s="308"/>
      <c r="V853" s="308"/>
    </row>
    <row r="854" spans="21:22" ht="15.75" customHeight="1" x14ac:dyDescent="0.25">
      <c r="U854" s="308"/>
      <c r="V854" s="308"/>
    </row>
    <row r="855" spans="21:22" ht="15.75" customHeight="1" x14ac:dyDescent="0.25">
      <c r="U855" s="308"/>
      <c r="V855" s="308"/>
    </row>
    <row r="856" spans="21:22" ht="15.75" customHeight="1" x14ac:dyDescent="0.25">
      <c r="U856" s="308"/>
      <c r="V856" s="308"/>
    </row>
    <row r="857" spans="21:22" ht="15.75" customHeight="1" x14ac:dyDescent="0.25">
      <c r="U857" s="308"/>
      <c r="V857" s="308"/>
    </row>
    <row r="858" spans="21:22" ht="15.75" customHeight="1" x14ac:dyDescent="0.25">
      <c r="U858" s="308"/>
      <c r="V858" s="308"/>
    </row>
    <row r="859" spans="21:22" ht="15.75" customHeight="1" x14ac:dyDescent="0.25">
      <c r="U859" s="308"/>
      <c r="V859" s="308"/>
    </row>
    <row r="860" spans="21:22" ht="15.75" customHeight="1" x14ac:dyDescent="0.25">
      <c r="U860" s="308"/>
      <c r="V860" s="308"/>
    </row>
    <row r="861" spans="21:22" ht="15.75" customHeight="1" x14ac:dyDescent="0.25">
      <c r="U861" s="308"/>
      <c r="V861" s="308"/>
    </row>
    <row r="862" spans="21:22" ht="15.75" customHeight="1" x14ac:dyDescent="0.25">
      <c r="U862" s="308"/>
      <c r="V862" s="308"/>
    </row>
    <row r="863" spans="21:22" ht="15.75" customHeight="1" x14ac:dyDescent="0.25">
      <c r="U863" s="308"/>
      <c r="V863" s="308"/>
    </row>
    <row r="864" spans="21:22" ht="15.75" customHeight="1" x14ac:dyDescent="0.25">
      <c r="U864" s="308"/>
      <c r="V864" s="308"/>
    </row>
    <row r="865" spans="21:22" ht="15.75" customHeight="1" x14ac:dyDescent="0.25">
      <c r="U865" s="308"/>
      <c r="V865" s="308"/>
    </row>
    <row r="866" spans="21:22" ht="15.75" customHeight="1" x14ac:dyDescent="0.25">
      <c r="U866" s="308"/>
      <c r="V866" s="308"/>
    </row>
    <row r="867" spans="21:22" ht="15.75" customHeight="1" x14ac:dyDescent="0.25">
      <c r="U867" s="308"/>
      <c r="V867" s="308"/>
    </row>
    <row r="868" spans="21:22" ht="15.75" customHeight="1" x14ac:dyDescent="0.25">
      <c r="U868" s="308"/>
      <c r="V868" s="308"/>
    </row>
    <row r="869" spans="21:22" ht="15.75" customHeight="1" x14ac:dyDescent="0.25">
      <c r="U869" s="308"/>
      <c r="V869" s="308"/>
    </row>
    <row r="870" spans="21:22" ht="15.75" customHeight="1" x14ac:dyDescent="0.25">
      <c r="U870" s="308"/>
      <c r="V870" s="308"/>
    </row>
    <row r="871" spans="21:22" ht="15.75" customHeight="1" x14ac:dyDescent="0.25">
      <c r="U871" s="308"/>
      <c r="V871" s="308"/>
    </row>
    <row r="872" spans="21:22" ht="15.75" customHeight="1" x14ac:dyDescent="0.25">
      <c r="U872" s="308"/>
      <c r="V872" s="308"/>
    </row>
    <row r="873" spans="21:22" ht="15.75" customHeight="1" x14ac:dyDescent="0.25">
      <c r="U873" s="308"/>
      <c r="V873" s="308"/>
    </row>
    <row r="874" spans="21:22" ht="15.75" customHeight="1" x14ac:dyDescent="0.25">
      <c r="U874" s="308"/>
      <c r="V874" s="308"/>
    </row>
    <row r="875" spans="21:22" ht="15.75" customHeight="1" x14ac:dyDescent="0.25">
      <c r="U875" s="308"/>
      <c r="V875" s="308"/>
    </row>
    <row r="876" spans="21:22" ht="15.75" customHeight="1" x14ac:dyDescent="0.25">
      <c r="U876" s="308"/>
      <c r="V876" s="308"/>
    </row>
    <row r="877" spans="21:22" ht="15.75" customHeight="1" x14ac:dyDescent="0.25">
      <c r="U877" s="308"/>
      <c r="V877" s="308"/>
    </row>
    <row r="878" spans="21:22" ht="15.75" customHeight="1" x14ac:dyDescent="0.25">
      <c r="U878" s="308"/>
      <c r="V878" s="308"/>
    </row>
    <row r="879" spans="21:22" ht="15.75" customHeight="1" x14ac:dyDescent="0.25">
      <c r="U879" s="308"/>
      <c r="V879" s="308"/>
    </row>
    <row r="880" spans="21:22" ht="15.75" customHeight="1" x14ac:dyDescent="0.25">
      <c r="U880" s="308"/>
      <c r="V880" s="308"/>
    </row>
    <row r="881" spans="21:22" ht="15.75" customHeight="1" x14ac:dyDescent="0.25">
      <c r="U881" s="308"/>
      <c r="V881" s="308"/>
    </row>
    <row r="882" spans="21:22" ht="15.75" customHeight="1" x14ac:dyDescent="0.25">
      <c r="U882" s="308"/>
      <c r="V882" s="308"/>
    </row>
    <row r="883" spans="21:22" ht="15.75" customHeight="1" x14ac:dyDescent="0.25">
      <c r="U883" s="308"/>
      <c r="V883" s="308"/>
    </row>
    <row r="884" spans="21:22" ht="15.75" customHeight="1" x14ac:dyDescent="0.25">
      <c r="U884" s="308"/>
      <c r="V884" s="308"/>
    </row>
    <row r="885" spans="21:22" ht="15.75" customHeight="1" x14ac:dyDescent="0.25">
      <c r="U885" s="308"/>
      <c r="V885" s="308"/>
    </row>
    <row r="886" spans="21:22" ht="15.75" customHeight="1" x14ac:dyDescent="0.25">
      <c r="U886" s="308"/>
      <c r="V886" s="308"/>
    </row>
    <row r="887" spans="21:22" ht="15.75" customHeight="1" x14ac:dyDescent="0.25">
      <c r="U887" s="308"/>
      <c r="V887" s="308"/>
    </row>
    <row r="888" spans="21:22" ht="15.75" customHeight="1" x14ac:dyDescent="0.25">
      <c r="U888" s="308"/>
      <c r="V888" s="308"/>
    </row>
    <row r="889" spans="21:22" ht="15.75" customHeight="1" x14ac:dyDescent="0.25">
      <c r="U889" s="308"/>
      <c r="V889" s="308"/>
    </row>
    <row r="890" spans="21:22" ht="15.75" customHeight="1" x14ac:dyDescent="0.25">
      <c r="U890" s="308"/>
      <c r="V890" s="308"/>
    </row>
    <row r="891" spans="21:22" ht="15.75" customHeight="1" x14ac:dyDescent="0.25">
      <c r="U891" s="308"/>
      <c r="V891" s="308"/>
    </row>
    <row r="892" spans="21:22" ht="15.75" customHeight="1" x14ac:dyDescent="0.25">
      <c r="U892" s="308"/>
      <c r="V892" s="308"/>
    </row>
    <row r="893" spans="21:22" ht="15.75" customHeight="1" x14ac:dyDescent="0.25">
      <c r="U893" s="308"/>
      <c r="V893" s="308"/>
    </row>
    <row r="894" spans="21:22" ht="15.75" customHeight="1" x14ac:dyDescent="0.25">
      <c r="U894" s="308"/>
      <c r="V894" s="308"/>
    </row>
    <row r="895" spans="21:22" ht="15.75" customHeight="1" x14ac:dyDescent="0.25">
      <c r="U895" s="308"/>
      <c r="V895" s="308"/>
    </row>
    <row r="896" spans="21:22" ht="15.75" customHeight="1" x14ac:dyDescent="0.25">
      <c r="U896" s="308"/>
      <c r="V896" s="308"/>
    </row>
    <row r="897" spans="21:22" ht="15.75" customHeight="1" x14ac:dyDescent="0.25">
      <c r="U897" s="308"/>
      <c r="V897" s="308"/>
    </row>
    <row r="898" spans="21:22" ht="15.75" customHeight="1" x14ac:dyDescent="0.25">
      <c r="U898" s="308"/>
      <c r="V898" s="308"/>
    </row>
    <row r="899" spans="21:22" ht="15.75" customHeight="1" x14ac:dyDescent="0.25">
      <c r="U899" s="308"/>
      <c r="V899" s="308"/>
    </row>
    <row r="900" spans="21:22" ht="15.75" customHeight="1" x14ac:dyDescent="0.25">
      <c r="U900" s="308"/>
      <c r="V900" s="308"/>
    </row>
    <row r="901" spans="21:22" ht="15.75" customHeight="1" x14ac:dyDescent="0.25">
      <c r="U901" s="308"/>
      <c r="V901" s="308"/>
    </row>
    <row r="902" spans="21:22" ht="15.75" customHeight="1" x14ac:dyDescent="0.25">
      <c r="U902" s="308"/>
      <c r="V902" s="308"/>
    </row>
    <row r="903" spans="21:22" ht="15.75" customHeight="1" x14ac:dyDescent="0.25">
      <c r="U903" s="308"/>
      <c r="V903" s="308"/>
    </row>
    <row r="904" spans="21:22" ht="15.75" customHeight="1" x14ac:dyDescent="0.25">
      <c r="U904" s="308"/>
      <c r="V904" s="308"/>
    </row>
    <row r="905" spans="21:22" ht="15.75" customHeight="1" x14ac:dyDescent="0.25">
      <c r="U905" s="308"/>
      <c r="V905" s="308"/>
    </row>
    <row r="906" spans="21:22" ht="15.75" customHeight="1" x14ac:dyDescent="0.25">
      <c r="U906" s="308"/>
      <c r="V906" s="308"/>
    </row>
    <row r="907" spans="21:22" ht="15.75" customHeight="1" x14ac:dyDescent="0.25">
      <c r="U907" s="308"/>
      <c r="V907" s="308"/>
    </row>
    <row r="908" spans="21:22" ht="15.75" customHeight="1" x14ac:dyDescent="0.25">
      <c r="U908" s="308"/>
      <c r="V908" s="308"/>
    </row>
    <row r="909" spans="21:22" ht="15.75" customHeight="1" x14ac:dyDescent="0.25">
      <c r="U909" s="308"/>
      <c r="V909" s="308"/>
    </row>
    <row r="910" spans="21:22" ht="15.75" customHeight="1" x14ac:dyDescent="0.25">
      <c r="U910" s="308"/>
      <c r="V910" s="308"/>
    </row>
    <row r="911" spans="21:22" ht="15.75" customHeight="1" x14ac:dyDescent="0.25">
      <c r="U911" s="308"/>
      <c r="V911" s="308"/>
    </row>
    <row r="912" spans="21:22" ht="15.75" customHeight="1" x14ac:dyDescent="0.25">
      <c r="U912" s="308"/>
      <c r="V912" s="308"/>
    </row>
    <row r="913" spans="21:22" ht="15.75" customHeight="1" x14ac:dyDescent="0.25">
      <c r="U913" s="308"/>
      <c r="V913" s="308"/>
    </row>
    <row r="914" spans="21:22" ht="15.75" customHeight="1" x14ac:dyDescent="0.25">
      <c r="U914" s="308"/>
      <c r="V914" s="308"/>
    </row>
    <row r="915" spans="21:22" ht="15.75" customHeight="1" x14ac:dyDescent="0.25">
      <c r="U915" s="308"/>
      <c r="V915" s="308"/>
    </row>
    <row r="916" spans="21:22" ht="15.75" customHeight="1" x14ac:dyDescent="0.25">
      <c r="U916" s="308"/>
      <c r="V916" s="308"/>
    </row>
    <row r="917" spans="21:22" ht="15.75" customHeight="1" x14ac:dyDescent="0.25">
      <c r="U917" s="308"/>
      <c r="V917" s="308"/>
    </row>
    <row r="918" spans="21:22" ht="15.75" customHeight="1" x14ac:dyDescent="0.25">
      <c r="U918" s="308"/>
      <c r="V918" s="308"/>
    </row>
    <row r="919" spans="21:22" ht="15.75" customHeight="1" x14ac:dyDescent="0.25">
      <c r="U919" s="308"/>
      <c r="V919" s="308"/>
    </row>
    <row r="920" spans="21:22" ht="15.75" customHeight="1" x14ac:dyDescent="0.25">
      <c r="U920" s="308"/>
      <c r="V920" s="308"/>
    </row>
    <row r="921" spans="21:22" ht="15.75" customHeight="1" x14ac:dyDescent="0.25">
      <c r="U921" s="308"/>
      <c r="V921" s="308"/>
    </row>
    <row r="922" spans="21:22" ht="15.75" customHeight="1" x14ac:dyDescent="0.25">
      <c r="U922" s="308"/>
      <c r="V922" s="308"/>
    </row>
    <row r="923" spans="21:22" ht="15.75" customHeight="1" x14ac:dyDescent="0.25">
      <c r="U923" s="308"/>
      <c r="V923" s="308"/>
    </row>
    <row r="924" spans="21:22" ht="15.75" customHeight="1" x14ac:dyDescent="0.25">
      <c r="U924" s="308"/>
      <c r="V924" s="308"/>
    </row>
    <row r="925" spans="21:22" ht="15.75" customHeight="1" x14ac:dyDescent="0.25">
      <c r="U925" s="308"/>
      <c r="V925" s="308"/>
    </row>
    <row r="926" spans="21:22" ht="15.75" customHeight="1" x14ac:dyDescent="0.25">
      <c r="U926" s="308"/>
      <c r="V926" s="308"/>
    </row>
    <row r="927" spans="21:22" ht="15.75" customHeight="1" x14ac:dyDescent="0.25">
      <c r="U927" s="308"/>
      <c r="V927" s="308"/>
    </row>
    <row r="928" spans="21:22" ht="15.75" customHeight="1" x14ac:dyDescent="0.25">
      <c r="U928" s="308"/>
      <c r="V928" s="308"/>
    </row>
    <row r="929" spans="21:22" ht="15.75" customHeight="1" x14ac:dyDescent="0.25">
      <c r="U929" s="308"/>
      <c r="V929" s="308"/>
    </row>
    <row r="930" spans="21:22" ht="15.75" customHeight="1" x14ac:dyDescent="0.25">
      <c r="U930" s="308"/>
      <c r="V930" s="308"/>
    </row>
    <row r="931" spans="21:22" ht="15.75" customHeight="1" x14ac:dyDescent="0.25">
      <c r="U931" s="308"/>
      <c r="V931" s="308"/>
    </row>
    <row r="932" spans="21:22" ht="15.75" customHeight="1" x14ac:dyDescent="0.25">
      <c r="U932" s="308"/>
      <c r="V932" s="308"/>
    </row>
    <row r="933" spans="21:22" ht="15.75" customHeight="1" x14ac:dyDescent="0.25">
      <c r="U933" s="308"/>
      <c r="V933" s="308"/>
    </row>
    <row r="934" spans="21:22" ht="15.75" customHeight="1" x14ac:dyDescent="0.25">
      <c r="U934" s="308"/>
      <c r="V934" s="308"/>
    </row>
    <row r="935" spans="21:22" ht="15.75" customHeight="1" x14ac:dyDescent="0.25">
      <c r="U935" s="308"/>
      <c r="V935" s="308"/>
    </row>
    <row r="936" spans="21:22" ht="15.75" customHeight="1" x14ac:dyDescent="0.25">
      <c r="U936" s="308"/>
      <c r="V936" s="308"/>
    </row>
    <row r="937" spans="21:22" ht="15.75" customHeight="1" x14ac:dyDescent="0.25">
      <c r="U937" s="308"/>
      <c r="V937" s="308"/>
    </row>
    <row r="938" spans="21:22" ht="15.75" customHeight="1" x14ac:dyDescent="0.25">
      <c r="U938" s="308"/>
      <c r="V938" s="308"/>
    </row>
    <row r="939" spans="21:22" ht="15.75" customHeight="1" x14ac:dyDescent="0.25">
      <c r="U939" s="308"/>
      <c r="V939" s="308"/>
    </row>
    <row r="940" spans="21:22" ht="15.75" customHeight="1" x14ac:dyDescent="0.25">
      <c r="U940" s="308"/>
      <c r="V940" s="308"/>
    </row>
    <row r="941" spans="21:22" ht="15.75" customHeight="1" x14ac:dyDescent="0.25">
      <c r="U941" s="308"/>
      <c r="V941" s="308"/>
    </row>
    <row r="942" spans="21:22" ht="15.75" customHeight="1" x14ac:dyDescent="0.25">
      <c r="U942" s="308"/>
      <c r="V942" s="308"/>
    </row>
    <row r="943" spans="21:22" ht="15.75" customHeight="1" x14ac:dyDescent="0.25">
      <c r="U943" s="308"/>
      <c r="V943" s="308"/>
    </row>
    <row r="944" spans="21:22" ht="15.75" customHeight="1" x14ac:dyDescent="0.25">
      <c r="U944" s="308"/>
      <c r="V944" s="308"/>
    </row>
    <row r="945" spans="21:22" ht="15.75" customHeight="1" x14ac:dyDescent="0.25">
      <c r="U945" s="308"/>
      <c r="V945" s="308"/>
    </row>
    <row r="946" spans="21:22" ht="15.75" customHeight="1" x14ac:dyDescent="0.25">
      <c r="U946" s="308"/>
      <c r="V946" s="308"/>
    </row>
    <row r="947" spans="21:22" ht="15.75" customHeight="1" x14ac:dyDescent="0.25">
      <c r="U947" s="308"/>
      <c r="V947" s="308"/>
    </row>
    <row r="948" spans="21:22" ht="15.75" customHeight="1" x14ac:dyDescent="0.25">
      <c r="U948" s="308"/>
      <c r="V948" s="308"/>
    </row>
    <row r="949" spans="21:22" ht="15.75" customHeight="1" x14ac:dyDescent="0.25">
      <c r="U949" s="308"/>
      <c r="V949" s="308"/>
    </row>
    <row r="950" spans="21:22" ht="15.75" customHeight="1" x14ac:dyDescent="0.25">
      <c r="U950" s="308"/>
      <c r="V950" s="308"/>
    </row>
    <row r="951" spans="21:22" ht="15.75" customHeight="1" x14ac:dyDescent="0.25">
      <c r="U951" s="308"/>
      <c r="V951" s="308"/>
    </row>
    <row r="952" spans="21:22" ht="15.75" customHeight="1" x14ac:dyDescent="0.25">
      <c r="U952" s="308"/>
      <c r="V952" s="308"/>
    </row>
    <row r="953" spans="21:22" ht="15.75" customHeight="1" x14ac:dyDescent="0.25">
      <c r="U953" s="308"/>
      <c r="V953" s="308"/>
    </row>
    <row r="954" spans="21:22" ht="15.75" customHeight="1" x14ac:dyDescent="0.25">
      <c r="U954" s="308"/>
      <c r="V954" s="308"/>
    </row>
    <row r="955" spans="21:22" ht="15.75" customHeight="1" x14ac:dyDescent="0.25">
      <c r="U955" s="308"/>
      <c r="V955" s="308"/>
    </row>
    <row r="956" spans="21:22" ht="15.75" customHeight="1" x14ac:dyDescent="0.25">
      <c r="U956" s="308"/>
      <c r="V956" s="308"/>
    </row>
    <row r="957" spans="21:22" ht="15.75" customHeight="1" x14ac:dyDescent="0.25">
      <c r="U957" s="308"/>
      <c r="V957" s="308"/>
    </row>
    <row r="958" spans="21:22" ht="15.75" customHeight="1" x14ac:dyDescent="0.25">
      <c r="U958" s="308"/>
      <c r="V958" s="308"/>
    </row>
    <row r="959" spans="21:22" ht="15.75" customHeight="1" x14ac:dyDescent="0.25">
      <c r="U959" s="308"/>
      <c r="V959" s="308"/>
    </row>
    <row r="960" spans="21:22" ht="15.75" customHeight="1" x14ac:dyDescent="0.25">
      <c r="U960" s="308"/>
      <c r="V960" s="308"/>
    </row>
    <row r="961" spans="21:22" ht="15.75" customHeight="1" x14ac:dyDescent="0.25">
      <c r="U961" s="308"/>
      <c r="V961" s="308"/>
    </row>
    <row r="962" spans="21:22" ht="15.75" customHeight="1" x14ac:dyDescent="0.25">
      <c r="U962" s="308"/>
      <c r="V962" s="308"/>
    </row>
    <row r="963" spans="21:22" ht="15.75" customHeight="1" x14ac:dyDescent="0.25">
      <c r="U963" s="308"/>
      <c r="V963" s="308"/>
    </row>
    <row r="964" spans="21:22" ht="15.75" customHeight="1" x14ac:dyDescent="0.25">
      <c r="U964" s="308"/>
      <c r="V964" s="308"/>
    </row>
    <row r="965" spans="21:22" ht="15.75" customHeight="1" x14ac:dyDescent="0.25">
      <c r="U965" s="308"/>
      <c r="V965" s="308"/>
    </row>
    <row r="966" spans="21:22" ht="15.75" customHeight="1" x14ac:dyDescent="0.25">
      <c r="U966" s="308"/>
      <c r="V966" s="308"/>
    </row>
    <row r="967" spans="21:22" ht="15.75" customHeight="1" x14ac:dyDescent="0.25">
      <c r="U967" s="308"/>
      <c r="V967" s="308"/>
    </row>
    <row r="968" spans="21:22" ht="15.75" customHeight="1" x14ac:dyDescent="0.25">
      <c r="U968" s="308"/>
      <c r="V968" s="308"/>
    </row>
    <row r="969" spans="21:22" ht="15.75" customHeight="1" x14ac:dyDescent="0.25">
      <c r="U969" s="308"/>
      <c r="V969" s="308"/>
    </row>
    <row r="970" spans="21:22" ht="15.75" customHeight="1" x14ac:dyDescent="0.25">
      <c r="U970" s="308"/>
      <c r="V970" s="308"/>
    </row>
    <row r="971" spans="21:22" ht="15.75" customHeight="1" x14ac:dyDescent="0.25">
      <c r="U971" s="308"/>
      <c r="V971" s="308"/>
    </row>
    <row r="972" spans="21:22" ht="15.75" customHeight="1" x14ac:dyDescent="0.25">
      <c r="U972" s="308"/>
      <c r="V972" s="308"/>
    </row>
    <row r="973" spans="21:22" ht="15.75" customHeight="1" x14ac:dyDescent="0.25">
      <c r="U973" s="308"/>
      <c r="V973" s="308"/>
    </row>
    <row r="974" spans="21:22" ht="15.75" customHeight="1" x14ac:dyDescent="0.25">
      <c r="U974" s="308"/>
      <c r="V974" s="308"/>
    </row>
    <row r="975" spans="21:22" ht="15.75" customHeight="1" x14ac:dyDescent="0.25">
      <c r="U975" s="308"/>
      <c r="V975" s="308"/>
    </row>
    <row r="976" spans="21:22" ht="15.75" customHeight="1" x14ac:dyDescent="0.25">
      <c r="U976" s="308"/>
      <c r="V976" s="308"/>
    </row>
    <row r="977" spans="21:22" ht="15.75" customHeight="1" x14ac:dyDescent="0.25">
      <c r="U977" s="308"/>
      <c r="V977" s="308"/>
    </row>
    <row r="978" spans="21:22" ht="15.75" customHeight="1" x14ac:dyDescent="0.25">
      <c r="U978" s="308"/>
      <c r="V978" s="308"/>
    </row>
    <row r="979" spans="21:22" ht="15.75" customHeight="1" x14ac:dyDescent="0.25">
      <c r="U979" s="308"/>
      <c r="V979" s="308"/>
    </row>
    <row r="980" spans="21:22" ht="15.75" customHeight="1" x14ac:dyDescent="0.25">
      <c r="U980" s="308"/>
      <c r="V980" s="308"/>
    </row>
    <row r="981" spans="21:22" ht="15.75" customHeight="1" x14ac:dyDescent="0.25">
      <c r="U981" s="308"/>
      <c r="V981" s="308"/>
    </row>
    <row r="982" spans="21:22" ht="15.75" customHeight="1" x14ac:dyDescent="0.25">
      <c r="U982" s="308"/>
      <c r="V982" s="308"/>
    </row>
    <row r="983" spans="21:22" ht="15.75" customHeight="1" x14ac:dyDescent="0.25">
      <c r="U983" s="308"/>
      <c r="V983" s="308"/>
    </row>
    <row r="984" spans="21:22" ht="15.75" customHeight="1" x14ac:dyDescent="0.25">
      <c r="U984" s="308"/>
      <c r="V984" s="308"/>
    </row>
    <row r="985" spans="21:22" ht="15.75" customHeight="1" x14ac:dyDescent="0.25">
      <c r="U985" s="308"/>
      <c r="V985" s="308"/>
    </row>
    <row r="986" spans="21:22" ht="15.75" customHeight="1" x14ac:dyDescent="0.25">
      <c r="U986" s="308"/>
      <c r="V986" s="308"/>
    </row>
    <row r="987" spans="21:22" ht="15.75" customHeight="1" x14ac:dyDescent="0.25">
      <c r="U987" s="308"/>
      <c r="V987" s="308"/>
    </row>
    <row r="988" spans="21:22" ht="15.75" customHeight="1" x14ac:dyDescent="0.25">
      <c r="U988" s="308"/>
      <c r="V988" s="308"/>
    </row>
    <row r="989" spans="21:22" ht="15.75" customHeight="1" x14ac:dyDescent="0.25">
      <c r="U989" s="308"/>
      <c r="V989" s="308"/>
    </row>
    <row r="990" spans="21:22" ht="15.75" customHeight="1" x14ac:dyDescent="0.25">
      <c r="U990" s="308"/>
      <c r="V990" s="308"/>
    </row>
    <row r="991" spans="21:22" ht="15.75" customHeight="1" x14ac:dyDescent="0.25">
      <c r="U991" s="308"/>
      <c r="V991" s="308"/>
    </row>
    <row r="992" spans="21:22" ht="15.75" customHeight="1" x14ac:dyDescent="0.25">
      <c r="U992" s="308"/>
      <c r="V992" s="308"/>
    </row>
    <row r="993" spans="21:22" ht="15.75" customHeight="1" x14ac:dyDescent="0.25">
      <c r="U993" s="308"/>
      <c r="V993" s="308"/>
    </row>
    <row r="994" spans="21:22" ht="15.75" customHeight="1" x14ac:dyDescent="0.25">
      <c r="U994" s="308"/>
      <c r="V994" s="308"/>
    </row>
    <row r="995" spans="21:22" ht="15.75" customHeight="1" x14ac:dyDescent="0.25">
      <c r="U995" s="308"/>
      <c r="V995" s="308"/>
    </row>
    <row r="996" spans="21:22" ht="15.75" customHeight="1" x14ac:dyDescent="0.25">
      <c r="U996" s="308"/>
      <c r="V996" s="308"/>
    </row>
    <row r="997" spans="21:22" ht="15.75" customHeight="1" x14ac:dyDescent="0.25">
      <c r="U997" s="308"/>
      <c r="V997" s="308"/>
    </row>
    <row r="998" spans="21:22" ht="15.75" customHeight="1" x14ac:dyDescent="0.25">
      <c r="U998" s="308"/>
      <c r="V998" s="308"/>
    </row>
    <row r="999" spans="21:22" ht="15.75" customHeight="1" x14ac:dyDescent="0.25">
      <c r="U999" s="308"/>
      <c r="V999" s="308"/>
    </row>
    <row r="1000" spans="21:22" ht="15.75" customHeight="1" x14ac:dyDescent="0.25">
      <c r="U1000" s="308"/>
      <c r="V1000" s="308"/>
    </row>
  </sheetData>
  <sheetProtection algorithmName="SHA-512" hashValue="bJtZSoS/JWzXQv1ao8fkMJ8z31Gf5c52gop1qG7B9Y1Sf3N/DkOR1IazawGAiG7rs8PRADgHpj+zdB9IT8Lryw==" saltValue="apldlCTWLkaunzaZbuUIpA==" spinCount="100000" sheet="1" objects="1" scenarios="1"/>
  <mergeCells count="66">
    <mergeCell ref="D254:D259"/>
    <mergeCell ref="D261:D267"/>
    <mergeCell ref="D268:D270"/>
    <mergeCell ref="D271:D273"/>
    <mergeCell ref="D274:D276"/>
    <mergeCell ref="D277:D279"/>
    <mergeCell ref="D280:D282"/>
    <mergeCell ref="D311:D314"/>
    <mergeCell ref="D315:D318"/>
    <mergeCell ref="D319:D323"/>
    <mergeCell ref="D283:D285"/>
    <mergeCell ref="D286:D289"/>
    <mergeCell ref="D290:D294"/>
    <mergeCell ref="D295:D298"/>
    <mergeCell ref="D299:D302"/>
    <mergeCell ref="D303:D306"/>
    <mergeCell ref="D307:D310"/>
    <mergeCell ref="A5:A6"/>
    <mergeCell ref="B5:B6"/>
    <mergeCell ref="C5:C6"/>
    <mergeCell ref="D5:D6"/>
    <mergeCell ref="D7:D12"/>
    <mergeCell ref="D13:D18"/>
    <mergeCell ref="D19:D26"/>
    <mergeCell ref="D27:D34"/>
    <mergeCell ref="D35:D38"/>
    <mergeCell ref="D39:D42"/>
    <mergeCell ref="D45:D47"/>
    <mergeCell ref="D48:D50"/>
    <mergeCell ref="D52:D57"/>
    <mergeCell ref="D58:D63"/>
    <mergeCell ref="D64:D69"/>
    <mergeCell ref="D70:D73"/>
    <mergeCell ref="D74:D75"/>
    <mergeCell ref="D76:D79"/>
    <mergeCell ref="D80:D83"/>
    <mergeCell ref="D85:D87"/>
    <mergeCell ref="D88:D90"/>
    <mergeCell ref="D93:D98"/>
    <mergeCell ref="D100:D106"/>
    <mergeCell ref="D107:D109"/>
    <mergeCell ref="D110:D112"/>
    <mergeCell ref="D113:D115"/>
    <mergeCell ref="D116:D118"/>
    <mergeCell ref="D119:D121"/>
    <mergeCell ref="D122:D124"/>
    <mergeCell ref="D125:D130"/>
    <mergeCell ref="D131:D136"/>
    <mergeCell ref="D137:D142"/>
    <mergeCell ref="D143:D146"/>
    <mergeCell ref="D147:D151"/>
    <mergeCell ref="D152:D155"/>
    <mergeCell ref="D156:D159"/>
    <mergeCell ref="D160:D163"/>
    <mergeCell ref="D164:D167"/>
    <mergeCell ref="D168:D171"/>
    <mergeCell ref="D172:D175"/>
    <mergeCell ref="D226:D231"/>
    <mergeCell ref="D232:D239"/>
    <mergeCell ref="D240:D247"/>
    <mergeCell ref="D248:D251"/>
    <mergeCell ref="D176:D183"/>
    <mergeCell ref="D184:D191"/>
    <mergeCell ref="D192:D199"/>
    <mergeCell ref="D200:D206"/>
    <mergeCell ref="D220:D225"/>
  </mergeCells>
  <pageMargins left="0.31496062992125984" right="0.31496062992125984" top="0.35433070866141736" bottom="0.35433070866141736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109"/>
  <sheetViews>
    <sheetView tabSelected="1" workbookViewId="0">
      <selection activeCell="H47" sqref="H47"/>
    </sheetView>
  </sheetViews>
  <sheetFormatPr defaultColWidth="14.42578125" defaultRowHeight="15" customHeight="1" x14ac:dyDescent="0.25"/>
  <cols>
    <col min="1" max="1" width="4.85546875" customWidth="1"/>
    <col min="2" max="2" width="17.140625" customWidth="1"/>
    <col min="3" max="3" width="11.42578125" customWidth="1"/>
    <col min="4" max="4" width="8.85546875" customWidth="1"/>
    <col min="5" max="5" width="50.5703125" customWidth="1"/>
    <col min="6" max="6" width="5.7109375" customWidth="1"/>
    <col min="7" max="7" width="10.85546875" customWidth="1"/>
    <col min="8" max="8" width="10.42578125" customWidth="1"/>
    <col min="9" max="9" width="9.85546875" customWidth="1"/>
    <col min="10" max="10" width="9" customWidth="1"/>
    <col min="11" max="11" width="13.85546875" customWidth="1"/>
    <col min="12" max="12" width="12.5703125" customWidth="1"/>
    <col min="13" max="13" width="9.85546875" customWidth="1"/>
    <col min="14" max="14" width="21.7109375" customWidth="1"/>
    <col min="15" max="15" width="11.5703125" customWidth="1"/>
    <col min="16" max="16" width="11.42578125" customWidth="1"/>
    <col min="17" max="17" width="9.140625" customWidth="1"/>
    <col min="18" max="18" width="16.85546875" customWidth="1"/>
    <col min="19" max="19" width="12.140625" customWidth="1"/>
    <col min="20" max="20" width="25" customWidth="1"/>
    <col min="21" max="21" width="6.28515625" customWidth="1"/>
    <col min="22" max="22" width="10.7109375" customWidth="1"/>
    <col min="23" max="23" width="9.140625" customWidth="1"/>
    <col min="24" max="24" width="61.42578125" customWidth="1"/>
    <col min="25" max="32" width="9.140625" customWidth="1"/>
    <col min="33" max="33" width="16.85546875" hidden="1" customWidth="1"/>
    <col min="34" max="34" width="5.140625" hidden="1" customWidth="1"/>
    <col min="35" max="35" width="15.5703125" hidden="1" customWidth="1"/>
    <col min="36" max="36" width="30.7109375" hidden="1" customWidth="1"/>
    <col min="37" max="37" width="15.7109375" hidden="1" customWidth="1"/>
    <col min="38" max="38" width="18.28515625" hidden="1" customWidth="1"/>
    <col min="39" max="39" width="10.5703125" hidden="1" customWidth="1"/>
    <col min="40" max="40" width="15" hidden="1" customWidth="1"/>
    <col min="41" max="41" width="13" hidden="1" customWidth="1"/>
    <col min="42" max="42" width="45.5703125" hidden="1" customWidth="1"/>
    <col min="43" max="43" width="6.28515625" hidden="1" customWidth="1"/>
    <col min="44" max="44" width="45.5703125" hidden="1" customWidth="1"/>
    <col min="45" max="45" width="27.5703125" hidden="1" customWidth="1"/>
    <col min="46" max="49" width="45.5703125" hidden="1" customWidth="1"/>
    <col min="50" max="50" width="8" hidden="1" customWidth="1"/>
    <col min="51" max="51" width="46.85546875" hidden="1" customWidth="1"/>
    <col min="52" max="52" width="37.42578125" hidden="1" customWidth="1"/>
    <col min="53" max="53" width="46.42578125" hidden="1" customWidth="1"/>
    <col min="54" max="67" width="9.140625" customWidth="1"/>
  </cols>
  <sheetData>
    <row r="1" spans="1:67" ht="30.75" customHeight="1" x14ac:dyDescent="0.25">
      <c r="A1" s="480">
        <v>1.4</v>
      </c>
      <c r="B1" s="452"/>
      <c r="C1" s="452"/>
      <c r="D1" s="453"/>
      <c r="E1" s="481" t="s">
        <v>17</v>
      </c>
      <c r="F1" s="482"/>
      <c r="G1" s="482"/>
      <c r="H1" s="482"/>
      <c r="I1" s="482"/>
      <c r="J1" s="482"/>
      <c r="K1" s="482"/>
      <c r="L1" s="482"/>
      <c r="M1" s="483"/>
      <c r="N1" s="484">
        <f>$A$1*$C$6</f>
        <v>0</v>
      </c>
      <c r="O1" s="482"/>
      <c r="P1" s="483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10" t="s">
        <v>18</v>
      </c>
      <c r="AH1" s="10" t="s">
        <v>19</v>
      </c>
      <c r="AI1" s="10" t="s">
        <v>20</v>
      </c>
      <c r="AJ1" s="10" t="s">
        <v>21</v>
      </c>
      <c r="AK1" s="10" t="s">
        <v>22</v>
      </c>
      <c r="AL1" s="10" t="s">
        <v>23</v>
      </c>
      <c r="AM1" s="10" t="s">
        <v>24</v>
      </c>
      <c r="AN1" s="10" t="s">
        <v>25</v>
      </c>
      <c r="AO1" s="10" t="s">
        <v>26</v>
      </c>
      <c r="AP1" s="10" t="s">
        <v>27</v>
      </c>
      <c r="AQ1" s="10" t="s">
        <v>28</v>
      </c>
      <c r="AR1" s="10" t="s">
        <v>29</v>
      </c>
      <c r="AS1" s="10" t="s">
        <v>30</v>
      </c>
      <c r="AT1" s="10" t="s">
        <v>31</v>
      </c>
      <c r="AU1" s="10" t="s">
        <v>32</v>
      </c>
      <c r="AV1" s="10" t="s">
        <v>33</v>
      </c>
      <c r="AW1" s="10" t="s">
        <v>34</v>
      </c>
      <c r="AX1" s="10" t="s">
        <v>35</v>
      </c>
      <c r="AY1" s="10" t="s">
        <v>36</v>
      </c>
      <c r="AZ1" s="10" t="s">
        <v>27</v>
      </c>
      <c r="BA1" s="10" t="s">
        <v>37</v>
      </c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</row>
    <row r="2" spans="1:67" ht="39" customHeight="1" x14ac:dyDescent="0.25">
      <c r="A2" s="11" t="s">
        <v>38</v>
      </c>
      <c r="B2" s="485" t="s">
        <v>39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3"/>
      <c r="Q2" s="9"/>
      <c r="R2" s="9"/>
      <c r="S2" s="12"/>
      <c r="T2" s="12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13" t="s">
        <v>40</v>
      </c>
      <c r="AH2" s="10">
        <v>0</v>
      </c>
      <c r="AI2" s="415" t="s">
        <v>791</v>
      </c>
      <c r="AJ2" s="14" t="s">
        <v>41</v>
      </c>
      <c r="AK2" s="15" t="s">
        <v>42</v>
      </c>
      <c r="AL2" s="15" t="s">
        <v>43</v>
      </c>
      <c r="AM2" s="16" t="s">
        <v>44</v>
      </c>
      <c r="AN2" s="15" t="s">
        <v>45</v>
      </c>
      <c r="AO2" s="16" t="s">
        <v>46</v>
      </c>
      <c r="AP2" s="18" t="s">
        <v>47</v>
      </c>
      <c r="AQ2" s="15" t="s">
        <v>48</v>
      </c>
      <c r="AR2" s="18" t="s">
        <v>49</v>
      </c>
      <c r="AS2" s="18" t="s">
        <v>50</v>
      </c>
      <c r="AT2" s="18" t="s">
        <v>51</v>
      </c>
      <c r="AU2" s="18" t="s">
        <v>52</v>
      </c>
      <c r="AV2" s="18" t="s">
        <v>53</v>
      </c>
      <c r="AW2" s="18" t="s">
        <v>54</v>
      </c>
      <c r="AX2" s="19">
        <v>16</v>
      </c>
      <c r="AY2" s="18" t="s">
        <v>3006</v>
      </c>
      <c r="AZ2" s="18" t="s">
        <v>47</v>
      </c>
      <c r="BA2" s="18" t="s">
        <v>55</v>
      </c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</row>
    <row r="3" spans="1:67" ht="15" customHeight="1" x14ac:dyDescent="0.25">
      <c r="A3" s="20" t="s">
        <v>56</v>
      </c>
      <c r="B3" s="21" t="s">
        <v>57</v>
      </c>
      <c r="C3" s="486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8"/>
      <c r="Q3" s="9"/>
      <c r="R3" s="9"/>
      <c r="S3" s="12"/>
      <c r="T3" s="12"/>
      <c r="U3" s="12"/>
      <c r="V3" s="22"/>
      <c r="W3" s="9"/>
      <c r="X3" s="9"/>
      <c r="Y3" s="9"/>
      <c r="Z3" s="9"/>
      <c r="AA3" s="9"/>
      <c r="AB3" s="9"/>
      <c r="AC3" s="9"/>
      <c r="AD3" s="9"/>
      <c r="AE3" s="9"/>
      <c r="AF3" s="9"/>
      <c r="AG3" s="13" t="s">
        <v>58</v>
      </c>
      <c r="AH3" s="10">
        <v>1</v>
      </c>
      <c r="AI3" s="416" t="s">
        <v>795</v>
      </c>
      <c r="AJ3" s="14" t="s">
        <v>59</v>
      </c>
      <c r="AK3" s="15" t="s">
        <v>60</v>
      </c>
      <c r="AL3" s="15" t="s">
        <v>61</v>
      </c>
      <c r="AM3" s="16" t="s">
        <v>62</v>
      </c>
      <c r="AN3" s="15" t="s">
        <v>63</v>
      </c>
      <c r="AO3" s="16" t="s">
        <v>64</v>
      </c>
      <c r="AP3" s="18" t="s">
        <v>89</v>
      </c>
      <c r="AQ3" s="15" t="s">
        <v>65</v>
      </c>
      <c r="AR3" s="18" t="s">
        <v>66</v>
      </c>
      <c r="AS3" s="18" t="s">
        <v>67</v>
      </c>
      <c r="AT3" s="18" t="s">
        <v>68</v>
      </c>
      <c r="AU3" s="18" t="s">
        <v>69</v>
      </c>
      <c r="AV3" s="18" t="s">
        <v>70</v>
      </c>
      <c r="AW3" s="18" t="s">
        <v>3153</v>
      </c>
      <c r="AX3" s="19">
        <v>19</v>
      </c>
      <c r="AY3" s="18" t="s">
        <v>3007</v>
      </c>
      <c r="AZ3" s="18" t="s">
        <v>89</v>
      </c>
      <c r="BA3" s="18" t="s">
        <v>71</v>
      </c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</row>
    <row r="4" spans="1:67" ht="15" customHeight="1" x14ac:dyDescent="0.25">
      <c r="A4" s="23" t="s">
        <v>72</v>
      </c>
      <c r="B4" s="24" t="s">
        <v>73</v>
      </c>
      <c r="C4" s="489"/>
      <c r="D4" s="449"/>
      <c r="E4" s="449"/>
      <c r="F4" s="449"/>
      <c r="G4" s="449"/>
      <c r="H4" s="449"/>
      <c r="I4" s="449"/>
      <c r="J4" s="449"/>
      <c r="K4" s="449"/>
      <c r="L4" s="449"/>
      <c r="M4" s="449"/>
      <c r="N4" s="449"/>
      <c r="O4" s="449"/>
      <c r="P4" s="450"/>
      <c r="Q4" s="9"/>
      <c r="R4" s="9"/>
      <c r="S4" s="12"/>
      <c r="T4" s="12"/>
      <c r="U4" s="12"/>
      <c r="V4" s="25"/>
      <c r="W4" s="9"/>
      <c r="X4" s="9"/>
      <c r="Y4" s="9"/>
      <c r="Z4" s="9"/>
      <c r="AA4" s="9"/>
      <c r="AB4" s="9"/>
      <c r="AC4" s="9"/>
      <c r="AD4" s="9"/>
      <c r="AE4" s="9"/>
      <c r="AF4" s="9"/>
      <c r="AG4" s="13" t="s">
        <v>74</v>
      </c>
      <c r="AH4" s="10">
        <v>2</v>
      </c>
      <c r="AI4" s="415">
        <v>320</v>
      </c>
      <c r="AJ4" s="14" t="s">
        <v>75</v>
      </c>
      <c r="AK4" s="15" t="s">
        <v>76</v>
      </c>
      <c r="AL4" s="26"/>
      <c r="AM4" s="27"/>
      <c r="AN4" s="26"/>
      <c r="AO4" s="27"/>
      <c r="AP4" s="18" t="s">
        <v>2895</v>
      </c>
      <c r="AQ4" s="26"/>
      <c r="AR4" s="18" t="s">
        <v>77</v>
      </c>
      <c r="AS4" s="18" t="s">
        <v>78</v>
      </c>
      <c r="AT4" s="18" t="s">
        <v>79</v>
      </c>
      <c r="AU4" s="18" t="s">
        <v>2904</v>
      </c>
      <c r="AV4" s="18" t="s">
        <v>81</v>
      </c>
      <c r="AW4" s="18" t="s">
        <v>3154</v>
      </c>
      <c r="AX4" s="19">
        <v>22</v>
      </c>
      <c r="AY4" s="18" t="s">
        <v>82</v>
      </c>
      <c r="AZ4" s="18" t="s">
        <v>2895</v>
      </c>
      <c r="BA4" s="18" t="s">
        <v>83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</row>
    <row r="5" spans="1:67" ht="16.5" customHeight="1" x14ac:dyDescent="0.25">
      <c r="A5" s="23" t="s">
        <v>84</v>
      </c>
      <c r="B5" s="24" t="s">
        <v>85</v>
      </c>
      <c r="C5" s="490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50"/>
      <c r="Q5" s="9"/>
      <c r="R5" s="9"/>
      <c r="S5" s="12"/>
      <c r="T5" s="12"/>
      <c r="U5" s="28"/>
      <c r="V5" s="25"/>
      <c r="W5" s="28"/>
      <c r="X5" s="9"/>
      <c r="Y5" s="9"/>
      <c r="Z5" s="9"/>
      <c r="AA5" s="9"/>
      <c r="AB5" s="9"/>
      <c r="AC5" s="9"/>
      <c r="AD5" s="9"/>
      <c r="AE5" s="9"/>
      <c r="AF5" s="9"/>
      <c r="AG5" s="13" t="s">
        <v>86</v>
      </c>
      <c r="AH5" s="10">
        <v>3</v>
      </c>
      <c r="AI5" s="416" t="s">
        <v>798</v>
      </c>
      <c r="AJ5" s="14" t="s">
        <v>87</v>
      </c>
      <c r="AK5" s="15" t="s">
        <v>88</v>
      </c>
      <c r="AL5" s="26"/>
      <c r="AM5" s="27"/>
      <c r="AN5" s="26"/>
      <c r="AO5" s="27"/>
      <c r="AP5" s="18" t="s">
        <v>2898</v>
      </c>
      <c r="AQ5" s="26"/>
      <c r="AR5" s="18" t="s">
        <v>90</v>
      </c>
      <c r="AS5" s="18" t="s">
        <v>2899</v>
      </c>
      <c r="AT5" s="18" t="s">
        <v>91</v>
      </c>
      <c r="AU5" s="18" t="s">
        <v>80</v>
      </c>
      <c r="AV5" s="18" t="s">
        <v>2905</v>
      </c>
      <c r="AW5" s="18" t="s">
        <v>3155</v>
      </c>
      <c r="AX5" s="19"/>
      <c r="AY5" s="18" t="s">
        <v>95</v>
      </c>
      <c r="AZ5" s="18" t="s">
        <v>2898</v>
      </c>
      <c r="BA5" s="18" t="s">
        <v>96</v>
      </c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</row>
    <row r="6" spans="1:67" ht="16.5" customHeight="1" x14ac:dyDescent="0.25">
      <c r="A6" s="30" t="s">
        <v>97</v>
      </c>
      <c r="B6" s="31" t="s">
        <v>98</v>
      </c>
      <c r="C6" s="491">
        <f>SUM(V11:V30)+SUM(V33:V44)+SUM(V47:V56)</f>
        <v>0</v>
      </c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3"/>
      <c r="Q6" s="9"/>
      <c r="R6" s="9"/>
      <c r="S6" s="12"/>
      <c r="T6" s="12"/>
      <c r="U6" s="28"/>
      <c r="V6" s="25"/>
      <c r="W6" s="28"/>
      <c r="X6" s="9"/>
      <c r="Y6" s="9"/>
      <c r="Z6" s="9"/>
      <c r="AA6" s="9"/>
      <c r="AB6" s="9"/>
      <c r="AC6" s="9"/>
      <c r="AD6" s="9"/>
      <c r="AE6" s="9"/>
      <c r="AF6" s="9"/>
      <c r="AG6" s="13" t="s">
        <v>99</v>
      </c>
      <c r="AH6" s="10">
        <v>4</v>
      </c>
      <c r="AI6" s="415" t="s">
        <v>800</v>
      </c>
      <c r="AJ6" s="14" t="s">
        <v>100</v>
      </c>
      <c r="AK6" s="26"/>
      <c r="AL6" s="26"/>
      <c r="AM6" s="27"/>
      <c r="AN6" s="26"/>
      <c r="AO6" s="27"/>
      <c r="AP6" s="18" t="s">
        <v>132</v>
      </c>
      <c r="AQ6" s="26"/>
      <c r="AR6" s="18" t="s">
        <v>101</v>
      </c>
      <c r="AS6" s="29"/>
      <c r="AT6" s="18" t="s">
        <v>2906</v>
      </c>
      <c r="AU6" s="18" t="s">
        <v>92</v>
      </c>
      <c r="AV6" s="18" t="s">
        <v>2907</v>
      </c>
      <c r="AW6" s="18" t="s">
        <v>3156</v>
      </c>
      <c r="AX6" s="19"/>
      <c r="AY6" s="18" t="s">
        <v>113</v>
      </c>
      <c r="AZ6" s="18" t="s">
        <v>132</v>
      </c>
      <c r="BA6" s="18" t="s">
        <v>105</v>
      </c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</row>
    <row r="7" spans="1:67" ht="30" hidden="1" customHeight="1" x14ac:dyDescent="0.25">
      <c r="A7" s="32"/>
      <c r="B7" s="33"/>
      <c r="C7" s="33"/>
      <c r="D7" s="33"/>
      <c r="E7" s="33"/>
      <c r="F7" s="33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34"/>
      <c r="T7" s="34"/>
      <c r="U7" s="34"/>
      <c r="V7" s="35"/>
      <c r="W7" s="9"/>
      <c r="X7" s="9"/>
      <c r="Y7" s="9"/>
      <c r="Z7" s="9"/>
      <c r="AA7" s="9"/>
      <c r="AB7" s="9"/>
      <c r="AC7" s="9"/>
      <c r="AD7" s="9"/>
      <c r="AE7" s="9"/>
      <c r="AF7" s="9"/>
      <c r="AG7" s="13" t="s">
        <v>106</v>
      </c>
      <c r="AH7" s="10">
        <v>5</v>
      </c>
      <c r="AI7" s="416" t="s">
        <v>802</v>
      </c>
      <c r="AJ7" s="14" t="s">
        <v>107</v>
      </c>
      <c r="AK7" s="15"/>
      <c r="AL7" s="26"/>
      <c r="AM7" s="27"/>
      <c r="AN7" s="26"/>
      <c r="AO7" s="27"/>
      <c r="AP7" s="18" t="s">
        <v>160</v>
      </c>
      <c r="AQ7" s="26"/>
      <c r="AR7" s="18" t="s">
        <v>108</v>
      </c>
      <c r="AS7" s="29"/>
      <c r="AT7" s="18" t="s">
        <v>102</v>
      </c>
      <c r="AU7" s="18" t="s">
        <v>110</v>
      </c>
      <c r="AV7" s="18" t="s">
        <v>93</v>
      </c>
      <c r="AW7" s="18" t="s">
        <v>3157</v>
      </c>
      <c r="AX7" s="19"/>
      <c r="AY7" s="18" t="s">
        <v>124</v>
      </c>
      <c r="AZ7" s="18" t="s">
        <v>160</v>
      </c>
      <c r="BA7" s="18" t="s">
        <v>114</v>
      </c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</row>
    <row r="8" spans="1:67" ht="35.25" customHeight="1" x14ac:dyDescent="0.25">
      <c r="A8" s="36" t="s">
        <v>115</v>
      </c>
      <c r="B8" s="451" t="s">
        <v>116</v>
      </c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452"/>
      <c r="S8" s="452"/>
      <c r="T8" s="452"/>
      <c r="U8" s="452"/>
      <c r="V8" s="453"/>
      <c r="W8" s="9"/>
      <c r="X8" s="9"/>
      <c r="Y8" s="9"/>
      <c r="Z8" s="9"/>
      <c r="AA8" s="9"/>
      <c r="AB8" s="9"/>
      <c r="AC8" s="9"/>
      <c r="AD8" s="9"/>
      <c r="AE8" s="9"/>
      <c r="AF8" s="9"/>
      <c r="AG8" s="13" t="s">
        <v>117</v>
      </c>
      <c r="AH8" s="10">
        <v>6</v>
      </c>
      <c r="AI8" s="416" t="s">
        <v>804</v>
      </c>
      <c r="AJ8" s="14" t="s">
        <v>118</v>
      </c>
      <c r="AK8" s="26"/>
      <c r="AL8" s="26"/>
      <c r="AM8" s="27"/>
      <c r="AN8" s="26"/>
      <c r="AO8" s="27"/>
      <c r="AP8" s="18" t="s">
        <v>169</v>
      </c>
      <c r="AQ8" s="26"/>
      <c r="AR8" s="18" t="s">
        <v>119</v>
      </c>
      <c r="AS8" s="29"/>
      <c r="AT8" s="18" t="s">
        <v>109</v>
      </c>
      <c r="AU8" s="18" t="s">
        <v>121</v>
      </c>
      <c r="AV8" s="18" t="s">
        <v>103</v>
      </c>
      <c r="AW8" s="18" t="s">
        <v>3158</v>
      </c>
      <c r="AX8" s="19"/>
      <c r="AY8" s="18" t="s">
        <v>137</v>
      </c>
      <c r="AZ8" s="18" t="s">
        <v>169</v>
      </c>
      <c r="BA8" s="18" t="s">
        <v>125</v>
      </c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</row>
    <row r="9" spans="1:67" ht="24" customHeight="1" x14ac:dyDescent="0.25">
      <c r="A9" s="464" t="s">
        <v>126</v>
      </c>
      <c r="B9" s="454"/>
      <c r="C9" s="454"/>
      <c r="D9" s="454"/>
      <c r="E9" s="454"/>
      <c r="F9" s="455"/>
      <c r="G9" s="37"/>
      <c r="H9" s="38"/>
      <c r="I9" s="38"/>
      <c r="J9" s="39"/>
      <c r="K9" s="465" t="s">
        <v>127</v>
      </c>
      <c r="L9" s="454"/>
      <c r="M9" s="454"/>
      <c r="N9" s="446"/>
      <c r="O9" s="466" t="s">
        <v>128</v>
      </c>
      <c r="P9" s="454"/>
      <c r="Q9" s="454"/>
      <c r="R9" s="455"/>
      <c r="S9" s="467" t="s">
        <v>37</v>
      </c>
      <c r="T9" s="454"/>
      <c r="U9" s="455"/>
      <c r="V9" s="468" t="s">
        <v>129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13" t="s">
        <v>130</v>
      </c>
      <c r="AH9" s="10">
        <v>7</v>
      </c>
      <c r="AI9" s="415" t="s">
        <v>806</v>
      </c>
      <c r="AJ9" s="40" t="s">
        <v>131</v>
      </c>
      <c r="AK9" s="26"/>
      <c r="AL9" s="26"/>
      <c r="AM9" s="27"/>
      <c r="AN9" s="26"/>
      <c r="AO9" s="27"/>
      <c r="AP9" s="18" t="s">
        <v>2900</v>
      </c>
      <c r="AQ9" s="26"/>
      <c r="AR9" s="18" t="s">
        <v>133</v>
      </c>
      <c r="AS9" s="29"/>
      <c r="AT9" s="18" t="s">
        <v>120</v>
      </c>
      <c r="AU9" s="18" t="s">
        <v>134</v>
      </c>
      <c r="AV9" s="18" t="s">
        <v>111</v>
      </c>
      <c r="AW9" s="18" t="s">
        <v>190</v>
      </c>
      <c r="AX9" s="19"/>
      <c r="AY9" s="18" t="s">
        <v>3008</v>
      </c>
      <c r="AZ9" s="18" t="s">
        <v>2900</v>
      </c>
      <c r="BA9" s="18" t="s">
        <v>138</v>
      </c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</row>
    <row r="10" spans="1:67" ht="64.5" customHeight="1" x14ac:dyDescent="0.25">
      <c r="A10" s="41"/>
      <c r="B10" s="42" t="s">
        <v>139</v>
      </c>
      <c r="C10" s="43" t="s">
        <v>140</v>
      </c>
      <c r="D10" s="43" t="s">
        <v>141</v>
      </c>
      <c r="E10" s="42" t="s">
        <v>142</v>
      </c>
      <c r="F10" s="44" t="s">
        <v>143</v>
      </c>
      <c r="G10" s="45" t="s">
        <v>144</v>
      </c>
      <c r="H10" s="46" t="s">
        <v>145</v>
      </c>
      <c r="I10" s="46" t="s">
        <v>146</v>
      </c>
      <c r="J10" s="46" t="s">
        <v>147</v>
      </c>
      <c r="K10" s="46" t="s">
        <v>148</v>
      </c>
      <c r="L10" s="46" t="s">
        <v>149</v>
      </c>
      <c r="M10" s="46" t="s">
        <v>150</v>
      </c>
      <c r="N10" s="46" t="s">
        <v>151</v>
      </c>
      <c r="O10" s="46" t="s">
        <v>152</v>
      </c>
      <c r="P10" s="46" t="s">
        <v>153</v>
      </c>
      <c r="Q10" s="46" t="s">
        <v>154</v>
      </c>
      <c r="R10" s="47" t="s">
        <v>155</v>
      </c>
      <c r="S10" s="48" t="s">
        <v>25</v>
      </c>
      <c r="T10" s="43" t="s">
        <v>156</v>
      </c>
      <c r="U10" s="44" t="s">
        <v>157</v>
      </c>
      <c r="V10" s="46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13" t="s">
        <v>158</v>
      </c>
      <c r="AH10" s="10">
        <v>8</v>
      </c>
      <c r="AI10" s="416" t="s">
        <v>808</v>
      </c>
      <c r="AJ10" s="40" t="s">
        <v>159</v>
      </c>
      <c r="AK10" s="26"/>
      <c r="AL10" s="26"/>
      <c r="AM10" s="27"/>
      <c r="AN10" s="26"/>
      <c r="AO10" s="27"/>
      <c r="AP10" s="18" t="s">
        <v>2901</v>
      </c>
      <c r="AQ10" s="26"/>
      <c r="AR10" s="18" t="s">
        <v>161</v>
      </c>
      <c r="AS10" s="29"/>
      <c r="AT10" s="18" t="s">
        <v>162</v>
      </c>
      <c r="AU10" s="18" t="s">
        <v>163</v>
      </c>
      <c r="AV10" s="18" t="s">
        <v>122</v>
      </c>
      <c r="AW10" s="59"/>
      <c r="AX10" s="50"/>
      <c r="AY10" s="50"/>
      <c r="AZ10" s="18" t="s">
        <v>2901</v>
      </c>
      <c r="BA10" s="18" t="s">
        <v>165</v>
      </c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</row>
    <row r="11" spans="1:67" ht="15" customHeight="1" x14ac:dyDescent="0.25">
      <c r="A11" s="23" t="s">
        <v>166</v>
      </c>
      <c r="B11" s="51"/>
      <c r="C11" s="52"/>
      <c r="D11" s="51"/>
      <c r="E11" s="53"/>
      <c r="F11" s="54"/>
      <c r="G11" s="55"/>
      <c r="H11" s="51"/>
      <c r="I11" s="51"/>
      <c r="J11" s="51"/>
      <c r="K11" s="56"/>
      <c r="L11" s="51"/>
      <c r="M11" s="51"/>
      <c r="N11" s="51"/>
      <c r="O11" s="56"/>
      <c r="P11" s="51"/>
      <c r="Q11" s="51"/>
      <c r="R11" s="51"/>
      <c r="S11" s="55"/>
      <c r="T11" s="51"/>
      <c r="U11" s="57" t="str">
        <f>IF(F11&gt;0,'Расчёт МОДУЛЕЙ'!R3,"")</f>
        <v/>
      </c>
      <c r="V11" s="58">
        <f>IFERROR('Расчёт МОДУЛЕЙ'!AX3,"ОШИБКА")</f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3" t="s">
        <v>167</v>
      </c>
      <c r="AH11" s="10">
        <v>9</v>
      </c>
      <c r="AI11" s="416" t="s">
        <v>810</v>
      </c>
      <c r="AJ11" s="40" t="s">
        <v>168</v>
      </c>
      <c r="AK11" s="26"/>
      <c r="AL11" s="26"/>
      <c r="AM11" s="27"/>
      <c r="AN11" s="26"/>
      <c r="AO11" s="27"/>
      <c r="AP11" s="26"/>
      <c r="AQ11" s="26"/>
      <c r="AR11" s="18" t="s">
        <v>170</v>
      </c>
      <c r="AS11" s="29"/>
      <c r="AT11" s="18" t="s">
        <v>171</v>
      </c>
      <c r="AU11" s="18" t="s">
        <v>172</v>
      </c>
      <c r="AV11" s="18" t="s">
        <v>135</v>
      </c>
      <c r="AW11" s="59"/>
      <c r="AX11" s="19"/>
      <c r="AY11" s="19"/>
      <c r="AZ11" s="19"/>
      <c r="BA11" s="18" t="s">
        <v>175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</row>
    <row r="12" spans="1:67" ht="15" customHeight="1" x14ac:dyDescent="0.25">
      <c r="A12" s="23" t="s">
        <v>176</v>
      </c>
      <c r="B12" s="51"/>
      <c r="C12" s="52"/>
      <c r="D12" s="51"/>
      <c r="E12" s="51"/>
      <c r="F12" s="54"/>
      <c r="G12" s="55"/>
      <c r="H12" s="51"/>
      <c r="I12" s="51"/>
      <c r="J12" s="51"/>
      <c r="K12" s="56"/>
      <c r="L12" s="51"/>
      <c r="M12" s="51"/>
      <c r="N12" s="51"/>
      <c r="O12" s="56"/>
      <c r="P12" s="51"/>
      <c r="Q12" s="51"/>
      <c r="R12" s="51"/>
      <c r="S12" s="55"/>
      <c r="T12" s="51"/>
      <c r="U12" s="57" t="str">
        <f>IF(F12&gt;0,'Расчёт МОДУЛЕЙ'!R4,"")</f>
        <v/>
      </c>
      <c r="V12" s="58">
        <f>IFERROR('Расчёт МОДУЛЕЙ'!AX4,"ОШИБКА")</f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13" t="s">
        <v>177</v>
      </c>
      <c r="AH12" s="10">
        <v>10</v>
      </c>
      <c r="AI12" s="416" t="s">
        <v>812</v>
      </c>
      <c r="AJ12" s="40" t="s">
        <v>178</v>
      </c>
      <c r="AK12" s="26"/>
      <c r="AL12" s="26"/>
      <c r="AM12" s="27"/>
      <c r="AN12" s="26"/>
      <c r="AO12" s="27"/>
      <c r="AP12" s="26"/>
      <c r="AQ12" s="26"/>
      <c r="AR12" s="18" t="s">
        <v>179</v>
      </c>
      <c r="AS12" s="29"/>
      <c r="AT12" s="18" t="s">
        <v>180</v>
      </c>
      <c r="AU12" s="18" t="s">
        <v>181</v>
      </c>
      <c r="AV12" s="18" t="s">
        <v>164</v>
      </c>
      <c r="AW12" s="59"/>
      <c r="AX12" s="19"/>
      <c r="AY12" s="19"/>
      <c r="AZ12" s="19"/>
      <c r="BA12" s="18" t="s">
        <v>183</v>
      </c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</row>
    <row r="13" spans="1:67" ht="15" customHeight="1" x14ac:dyDescent="0.25">
      <c r="A13" s="23" t="s">
        <v>184</v>
      </c>
      <c r="B13" s="51"/>
      <c r="C13" s="52"/>
      <c r="D13" s="51"/>
      <c r="E13" s="51"/>
      <c r="F13" s="54"/>
      <c r="G13" s="55"/>
      <c r="H13" s="51"/>
      <c r="I13" s="51"/>
      <c r="J13" s="51"/>
      <c r="K13" s="56"/>
      <c r="L13" s="51"/>
      <c r="M13" s="51"/>
      <c r="N13" s="51"/>
      <c r="O13" s="56" t="str">
        <f>IF(F13&gt;0,'Расчёт МОДУЛЕЙ'!Q5,"")</f>
        <v/>
      </c>
      <c r="P13" s="51"/>
      <c r="Q13" s="51"/>
      <c r="R13" s="51"/>
      <c r="S13" s="55"/>
      <c r="T13" s="51"/>
      <c r="U13" s="57" t="str">
        <f>IF(F13&gt;0,'Расчёт МОДУЛЕЙ'!R5,"")</f>
        <v/>
      </c>
      <c r="V13" s="58">
        <f>IFERROR('Расчёт МОДУЛЕЙ'!AX5,"ОШИБКА")</f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13" t="s">
        <v>185</v>
      </c>
      <c r="AH13" s="10">
        <v>11</v>
      </c>
      <c r="AI13" s="416" t="s">
        <v>814</v>
      </c>
      <c r="AJ13" s="40" t="s">
        <v>186</v>
      </c>
      <c r="AK13" s="26"/>
      <c r="AL13" s="26"/>
      <c r="AM13" s="27"/>
      <c r="AN13" s="26"/>
      <c r="AO13" s="27"/>
      <c r="AP13" s="26"/>
      <c r="AQ13" s="26"/>
      <c r="AR13" s="18" t="s">
        <v>187</v>
      </c>
      <c r="AS13" s="29"/>
      <c r="AT13" s="18" t="s">
        <v>195</v>
      </c>
      <c r="AU13" s="18" t="s">
        <v>188</v>
      </c>
      <c r="AV13" s="18" t="s">
        <v>173</v>
      </c>
      <c r="AW13" s="59"/>
      <c r="AX13" s="19"/>
      <c r="AY13" s="19"/>
      <c r="AZ13" s="19"/>
      <c r="BA13" s="18" t="s">
        <v>2908</v>
      </c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</row>
    <row r="14" spans="1:67" ht="15" customHeight="1" x14ac:dyDescent="0.25">
      <c r="A14" s="23" t="s">
        <v>191</v>
      </c>
      <c r="B14" s="51"/>
      <c r="C14" s="52" t="str">
        <f>IFERROR(VLOOKUP(B14,'БД МОДУЛИ'!$B$3:$J$328,2,0),"")</f>
        <v/>
      </c>
      <c r="D14" s="51"/>
      <c r="E14" s="51"/>
      <c r="F14" s="54"/>
      <c r="G14" s="55"/>
      <c r="H14" s="51"/>
      <c r="I14" s="51"/>
      <c r="J14" s="51"/>
      <c r="K14" s="56" t="str">
        <f>IF(F14&gt;0,'Расчёт МОДУЛЕЙ'!P6,"")</f>
        <v/>
      </c>
      <c r="L14" s="51"/>
      <c r="M14" s="51"/>
      <c r="N14" s="51"/>
      <c r="O14" s="56" t="str">
        <f>IF(F14&gt;0,'Расчёт МОДУЛЕЙ'!Q6,"")</f>
        <v/>
      </c>
      <c r="P14" s="51"/>
      <c r="Q14" s="51"/>
      <c r="R14" s="51"/>
      <c r="S14" s="55"/>
      <c r="T14" s="51"/>
      <c r="U14" s="57" t="str">
        <f>IF(F14&gt;0,'Расчёт МОДУЛЕЙ'!R6,"")</f>
        <v/>
      </c>
      <c r="V14" s="58">
        <f>IFERROR('Расчёт МОДУЛЕЙ'!AX6,"ОШИБКА")</f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13" t="s">
        <v>192</v>
      </c>
      <c r="AH14" s="10">
        <v>12</v>
      </c>
      <c r="AI14" s="415" t="s">
        <v>816</v>
      </c>
      <c r="AJ14" s="40" t="s">
        <v>193</v>
      </c>
      <c r="AK14" s="26"/>
      <c r="AL14" s="26"/>
      <c r="AM14" s="27"/>
      <c r="AN14" s="26"/>
      <c r="AO14" s="27"/>
      <c r="AP14" s="26"/>
      <c r="AQ14" s="26"/>
      <c r="AR14" s="18" t="s">
        <v>194</v>
      </c>
      <c r="AS14" s="29"/>
      <c r="AT14" s="18" t="s">
        <v>2909</v>
      </c>
      <c r="AU14" s="18" t="s">
        <v>196</v>
      </c>
      <c r="AV14" s="18" t="s">
        <v>182</v>
      </c>
      <c r="AW14" s="59"/>
      <c r="AX14" s="19"/>
      <c r="AY14" s="19"/>
      <c r="AZ14" s="19"/>
      <c r="BA14" s="18" t="s">
        <v>198</v>
      </c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</row>
    <row r="15" spans="1:67" ht="15" customHeight="1" x14ac:dyDescent="0.25">
      <c r="A15" s="23" t="s">
        <v>199</v>
      </c>
      <c r="B15" s="51"/>
      <c r="C15" s="52" t="str">
        <f>IFERROR(VLOOKUP(B15,'БД МОДУЛИ'!$B$3:$J$328,2,0),"")</f>
        <v/>
      </c>
      <c r="D15" s="51"/>
      <c r="E15" s="51"/>
      <c r="F15" s="54"/>
      <c r="G15" s="55"/>
      <c r="H15" s="51"/>
      <c r="I15" s="51"/>
      <c r="J15" s="51"/>
      <c r="K15" s="56" t="str">
        <f>IF(F15&gt;0,'Расчёт МОДУЛЕЙ'!P7,"")</f>
        <v/>
      </c>
      <c r="L15" s="51"/>
      <c r="M15" s="51"/>
      <c r="N15" s="51"/>
      <c r="O15" s="56" t="str">
        <f>IF(F15&gt;0,'Расчёт МОДУЛЕЙ'!Q7,"")</f>
        <v/>
      </c>
      <c r="P15" s="51"/>
      <c r="Q15" s="51"/>
      <c r="R15" s="51"/>
      <c r="S15" s="55"/>
      <c r="T15" s="51"/>
      <c r="U15" s="57" t="str">
        <f>IF(F15&gt;0,'Расчёт МОДУЛЕЙ'!R7,"")</f>
        <v/>
      </c>
      <c r="V15" s="58">
        <f>IFERROR('Расчёт МОДУЛЕЙ'!AX7,"ОШИБКА")</f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13" t="s">
        <v>200</v>
      </c>
      <c r="AH15" s="10">
        <v>13</v>
      </c>
      <c r="AI15" s="415" t="s">
        <v>818</v>
      </c>
      <c r="AJ15" s="40" t="s">
        <v>201</v>
      </c>
      <c r="AK15" s="26"/>
      <c r="AL15" s="26"/>
      <c r="AM15" s="27"/>
      <c r="AN15" s="26"/>
      <c r="AO15" s="27"/>
      <c r="AP15" s="26"/>
      <c r="AQ15" s="26"/>
      <c r="AR15" s="18" t="s">
        <v>202</v>
      </c>
      <c r="AS15" s="29"/>
      <c r="AT15" s="18" t="s">
        <v>209</v>
      </c>
      <c r="AU15" s="18" t="s">
        <v>203</v>
      </c>
      <c r="AV15" s="18" t="s">
        <v>189</v>
      </c>
      <c r="AW15" s="60"/>
      <c r="AX15" s="19"/>
      <c r="AY15" s="19"/>
      <c r="AZ15" s="19"/>
      <c r="BA15" s="18" t="s">
        <v>205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</row>
    <row r="16" spans="1:67" ht="15" customHeight="1" x14ac:dyDescent="0.25">
      <c r="A16" s="23" t="s">
        <v>206</v>
      </c>
      <c r="B16" s="51"/>
      <c r="C16" s="52" t="str">
        <f>IFERROR(VLOOKUP(B16,'БД МОДУЛИ'!$B$3:$J$328,2,0),"")</f>
        <v/>
      </c>
      <c r="D16" s="51"/>
      <c r="E16" s="51"/>
      <c r="F16" s="54"/>
      <c r="G16" s="55"/>
      <c r="H16" s="51"/>
      <c r="I16" s="51"/>
      <c r="J16" s="51"/>
      <c r="K16" s="56" t="str">
        <f>IF(F16&gt;0,'Расчёт МОДУЛЕЙ'!P8,"")</f>
        <v/>
      </c>
      <c r="L16" s="51"/>
      <c r="M16" s="51"/>
      <c r="N16" s="51"/>
      <c r="O16" s="56" t="str">
        <f>IF(F16&gt;0,'Расчёт МОДУЛЕЙ'!Q8,"")</f>
        <v/>
      </c>
      <c r="P16" s="51"/>
      <c r="Q16" s="51"/>
      <c r="R16" s="51"/>
      <c r="S16" s="55"/>
      <c r="T16" s="51"/>
      <c r="U16" s="57" t="str">
        <f>IF(F16&gt;0,'Расчёт МОДУЛЕЙ'!R8,"")</f>
        <v/>
      </c>
      <c r="V16" s="58">
        <f>IFERROR('Расчёт МОДУЛЕЙ'!AX8,"ОШИБКА")</f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13" t="s">
        <v>207</v>
      </c>
      <c r="AH16" s="10">
        <v>14</v>
      </c>
      <c r="AI16" s="415" t="s">
        <v>820</v>
      </c>
      <c r="AJ16" s="61" t="s">
        <v>208</v>
      </c>
      <c r="AK16" s="26"/>
      <c r="AL16" s="26"/>
      <c r="AM16" s="27"/>
      <c r="AN16" s="26"/>
      <c r="AO16" s="27"/>
      <c r="AP16" s="26"/>
      <c r="AQ16" s="26"/>
      <c r="AR16" s="18" t="s">
        <v>216</v>
      </c>
      <c r="AS16" s="29"/>
      <c r="AT16" s="18" t="s">
        <v>217</v>
      </c>
      <c r="AU16" s="18" t="s">
        <v>210</v>
      </c>
      <c r="AV16" s="18" t="s">
        <v>197</v>
      </c>
      <c r="AW16" s="60"/>
      <c r="AX16" s="19"/>
      <c r="AY16" s="19"/>
      <c r="AZ16" s="19"/>
      <c r="BA16" s="18" t="s">
        <v>212</v>
      </c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</row>
    <row r="17" spans="1:67" ht="15" customHeight="1" x14ac:dyDescent="0.25">
      <c r="A17" s="23" t="s">
        <v>213</v>
      </c>
      <c r="B17" s="51"/>
      <c r="C17" s="52" t="str">
        <f>IFERROR(VLOOKUP(B17,'БД МОДУЛИ'!$B$3:$J$328,2,0),"")</f>
        <v/>
      </c>
      <c r="D17" s="51"/>
      <c r="E17" s="51"/>
      <c r="F17" s="54"/>
      <c r="G17" s="55"/>
      <c r="H17" s="51"/>
      <c r="I17" s="51"/>
      <c r="J17" s="51"/>
      <c r="K17" s="56" t="str">
        <f>IF(F17&gt;0,'Расчёт МОДУЛЕЙ'!P9,"")</f>
        <v/>
      </c>
      <c r="L17" s="51"/>
      <c r="M17" s="51"/>
      <c r="N17" s="51"/>
      <c r="O17" s="56" t="str">
        <f>IF(F17&gt;0,'Расчёт МОДУЛЕЙ'!Q9,"")</f>
        <v/>
      </c>
      <c r="P17" s="51"/>
      <c r="Q17" s="51"/>
      <c r="R17" s="51"/>
      <c r="S17" s="55"/>
      <c r="T17" s="51"/>
      <c r="U17" s="57" t="str">
        <f>IF(F17&gt;0,'Расчёт МОДУЛЕЙ'!R9,"")</f>
        <v/>
      </c>
      <c r="V17" s="58">
        <f>IFERROR('Расчёт МОДУЛЕЙ'!AX9,"ОШИБКА")</f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3" t="s">
        <v>214</v>
      </c>
      <c r="AH17" s="10">
        <v>15</v>
      </c>
      <c r="AI17" s="415" t="s">
        <v>823</v>
      </c>
      <c r="AJ17" s="61" t="s">
        <v>215</v>
      </c>
      <c r="AK17" s="26"/>
      <c r="AL17" s="26"/>
      <c r="AM17" s="27"/>
      <c r="AN17" s="26"/>
      <c r="AO17" s="27"/>
      <c r="AP17" s="26"/>
      <c r="AQ17" s="26"/>
      <c r="AR17" s="60"/>
      <c r="AS17" s="29"/>
      <c r="AT17" s="18" t="s">
        <v>223</v>
      </c>
      <c r="AU17" s="18" t="s">
        <v>2912</v>
      </c>
      <c r="AV17" s="18" t="s">
        <v>2913</v>
      </c>
      <c r="AW17" s="60"/>
      <c r="AX17" s="19"/>
      <c r="AY17" s="19"/>
      <c r="AZ17" s="19"/>
      <c r="BA17" s="18" t="s">
        <v>219</v>
      </c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</row>
    <row r="18" spans="1:67" ht="15" customHeight="1" x14ac:dyDescent="0.25">
      <c r="A18" s="23" t="s">
        <v>220</v>
      </c>
      <c r="B18" s="51"/>
      <c r="C18" s="52" t="str">
        <f>IFERROR(VLOOKUP(B18,'БД МОДУЛИ'!$B$3:$J$328,2,0),"")</f>
        <v/>
      </c>
      <c r="D18" s="51"/>
      <c r="E18" s="51"/>
      <c r="F18" s="54"/>
      <c r="G18" s="55"/>
      <c r="H18" s="51"/>
      <c r="I18" s="51"/>
      <c r="J18" s="51"/>
      <c r="K18" s="56" t="str">
        <f>IF(F18&gt;0,'Расчёт МОДУЛЕЙ'!P10,"")</f>
        <v/>
      </c>
      <c r="L18" s="51"/>
      <c r="M18" s="51"/>
      <c r="N18" s="51"/>
      <c r="O18" s="56" t="str">
        <f>IF(F18&gt;0,'Расчёт МОДУЛЕЙ'!Q10,"")</f>
        <v/>
      </c>
      <c r="P18" s="51"/>
      <c r="Q18" s="51"/>
      <c r="R18" s="51"/>
      <c r="S18" s="55"/>
      <c r="T18" s="51"/>
      <c r="U18" s="57" t="str">
        <f>IF(F18&gt;0,'Расчёт МОДУЛЕЙ'!R10,"")</f>
        <v/>
      </c>
      <c r="V18" s="58">
        <f>IFERROR('Расчёт МОДУЛЕЙ'!AX10,"ОШИБКА")</f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3" t="s">
        <v>221</v>
      </c>
      <c r="AH18" s="10">
        <v>16</v>
      </c>
      <c r="AI18" s="415">
        <v>187</v>
      </c>
      <c r="AJ18" s="61" t="s">
        <v>222</v>
      </c>
      <c r="AK18" s="63"/>
      <c r="AL18" s="63"/>
      <c r="AM18" s="60"/>
      <c r="AN18" s="60"/>
      <c r="AO18" s="60"/>
      <c r="AP18" s="60"/>
      <c r="AQ18" s="60"/>
      <c r="AR18" s="60"/>
      <c r="AS18" s="60"/>
      <c r="AT18" s="18" t="s">
        <v>228</v>
      </c>
      <c r="AU18" s="62"/>
      <c r="AV18" s="18" t="s">
        <v>204</v>
      </c>
      <c r="AW18" s="60"/>
      <c r="AX18" s="19"/>
      <c r="AY18" s="19"/>
      <c r="AZ18" s="19"/>
      <c r="BA18" s="18" t="s">
        <v>230</v>
      </c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</row>
    <row r="19" spans="1:67" ht="15" customHeight="1" x14ac:dyDescent="0.25">
      <c r="A19" s="23" t="s">
        <v>225</v>
      </c>
      <c r="B19" s="51"/>
      <c r="C19" s="52" t="str">
        <f>IFERROR(VLOOKUP(B19,'БД МОДУЛИ'!$B$3:$J$328,2,0),"")</f>
        <v/>
      </c>
      <c r="D19" s="51"/>
      <c r="E19" s="51"/>
      <c r="F19" s="54"/>
      <c r="G19" s="55"/>
      <c r="H19" s="51"/>
      <c r="I19" s="51"/>
      <c r="J19" s="51"/>
      <c r="K19" s="56" t="str">
        <f>IF(F19&gt;0,'Расчёт МОДУЛЕЙ'!P11,"")</f>
        <v/>
      </c>
      <c r="L19" s="51"/>
      <c r="M19" s="51"/>
      <c r="N19" s="51"/>
      <c r="O19" s="56" t="str">
        <f>IF(F19&gt;0,'Расчёт МОДУЛЕЙ'!Q11,"")</f>
        <v/>
      </c>
      <c r="P19" s="51"/>
      <c r="Q19" s="51"/>
      <c r="R19" s="51"/>
      <c r="S19" s="55"/>
      <c r="T19" s="51"/>
      <c r="U19" s="57" t="str">
        <f>IF(F19&gt;0,'Расчёт МОДУЛЕЙ'!R11,"")</f>
        <v/>
      </c>
      <c r="V19" s="58">
        <f>IFERROR('Расчёт МОДУЛЕЙ'!AX11,"ОШИБКА")</f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3" t="s">
        <v>226</v>
      </c>
      <c r="AH19" s="10">
        <v>17</v>
      </c>
      <c r="AI19" s="416" t="s">
        <v>574</v>
      </c>
      <c r="AJ19" s="61" t="s">
        <v>227</v>
      </c>
      <c r="AK19" s="63"/>
      <c r="AL19" s="63"/>
      <c r="AM19" s="60"/>
      <c r="AN19" s="60"/>
      <c r="AO19" s="60"/>
      <c r="AP19" s="60"/>
      <c r="AQ19" s="60"/>
      <c r="AR19" s="60"/>
      <c r="AS19" s="60"/>
      <c r="AT19" s="18" t="s">
        <v>234</v>
      </c>
      <c r="AU19" s="62"/>
      <c r="AV19" s="18" t="s">
        <v>211</v>
      </c>
      <c r="AW19" s="60"/>
      <c r="AX19" s="19"/>
      <c r="AY19" s="19"/>
      <c r="AZ19" s="19"/>
      <c r="BA19" s="18" t="s">
        <v>236</v>
      </c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</row>
    <row r="20" spans="1:67" ht="15" customHeight="1" x14ac:dyDescent="0.25">
      <c r="A20" s="23" t="s">
        <v>231</v>
      </c>
      <c r="B20" s="51"/>
      <c r="C20" s="52" t="str">
        <f>IFERROR(VLOOKUP(B20,'БД МОДУЛИ'!$B$3:$J$328,2,0),"")</f>
        <v/>
      </c>
      <c r="D20" s="51"/>
      <c r="E20" s="51"/>
      <c r="F20" s="54"/>
      <c r="G20" s="55"/>
      <c r="H20" s="51"/>
      <c r="I20" s="51"/>
      <c r="J20" s="51"/>
      <c r="K20" s="56" t="str">
        <f>IF(F20&gt;0,'Расчёт МОДУЛЕЙ'!P12,"")</f>
        <v/>
      </c>
      <c r="L20" s="51"/>
      <c r="M20" s="51"/>
      <c r="N20" s="51"/>
      <c r="O20" s="56" t="str">
        <f>IF(F20&gt;0,'Расчёт МОДУЛЕЙ'!Q12,"")</f>
        <v/>
      </c>
      <c r="P20" s="51"/>
      <c r="Q20" s="51"/>
      <c r="R20" s="51"/>
      <c r="S20" s="55"/>
      <c r="T20" s="51"/>
      <c r="U20" s="57" t="str">
        <f>IF(F20&gt;0,'Расчёт МОДУЛЕЙ'!R12,"")</f>
        <v/>
      </c>
      <c r="V20" s="58">
        <f>IFERROR('Расчёт МОДУЛЕЙ'!AX12,"ОШИБКА")</f>
        <v>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13" t="s">
        <v>232</v>
      </c>
      <c r="AH20" s="10">
        <v>18</v>
      </c>
      <c r="AI20" s="415">
        <v>189</v>
      </c>
      <c r="AJ20" s="61" t="s">
        <v>233</v>
      </c>
      <c r="AK20" s="63"/>
      <c r="AL20" s="63"/>
      <c r="AM20" s="60"/>
      <c r="AN20" s="60"/>
      <c r="AO20" s="60"/>
      <c r="AP20" s="60"/>
      <c r="AQ20" s="60"/>
      <c r="AR20" s="60"/>
      <c r="AS20" s="60"/>
      <c r="AT20" s="26"/>
      <c r="AU20" s="62"/>
      <c r="AV20" s="18" t="s">
        <v>218</v>
      </c>
      <c r="AW20" s="60"/>
      <c r="AX20" s="19"/>
      <c r="AY20" s="19"/>
      <c r="AZ20" s="19"/>
      <c r="BA20" s="18" t="s">
        <v>241</v>
      </c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</row>
    <row r="21" spans="1:67" ht="15" customHeight="1" x14ac:dyDescent="0.25">
      <c r="A21" s="23" t="s">
        <v>237</v>
      </c>
      <c r="B21" s="51"/>
      <c r="C21" s="52" t="str">
        <f>IFERROR(VLOOKUP(B21,'БД МОДУЛИ'!$B$3:$J$328,2,0),"")</f>
        <v/>
      </c>
      <c r="D21" s="51"/>
      <c r="E21" s="51"/>
      <c r="F21" s="54"/>
      <c r="G21" s="55"/>
      <c r="H21" s="51"/>
      <c r="I21" s="51"/>
      <c r="J21" s="51"/>
      <c r="K21" s="56" t="str">
        <f>IF(F21&gt;0,'Расчёт МОДУЛЕЙ'!P13,"")</f>
        <v/>
      </c>
      <c r="L21" s="51"/>
      <c r="M21" s="51"/>
      <c r="N21" s="51"/>
      <c r="O21" s="56" t="str">
        <f>IF(F21&gt;0,'Расчёт МОДУЛЕЙ'!Q13,"")</f>
        <v/>
      </c>
      <c r="P21" s="51"/>
      <c r="Q21" s="51"/>
      <c r="R21" s="51"/>
      <c r="S21" s="55"/>
      <c r="T21" s="51"/>
      <c r="U21" s="57" t="str">
        <f>IF(F21&gt;0,'Расчёт МОДУЛЕЙ'!R13,"")</f>
        <v/>
      </c>
      <c r="V21" s="58">
        <f>IFERROR('Расчёт МОДУЛЕЙ'!AX13,"ОШИБКА")</f>
        <v>0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13" t="s">
        <v>238</v>
      </c>
      <c r="AH21" s="10">
        <v>19</v>
      </c>
      <c r="AI21" s="415" t="s">
        <v>829</v>
      </c>
      <c r="AJ21" s="61" t="s">
        <v>239</v>
      </c>
      <c r="AK21" s="63"/>
      <c r="AL21" s="63"/>
      <c r="AM21" s="60"/>
      <c r="AN21" s="60"/>
      <c r="AO21" s="60"/>
      <c r="AP21" s="60"/>
      <c r="AQ21" s="60"/>
      <c r="AR21" s="60"/>
      <c r="AS21" s="60"/>
      <c r="AT21" s="26"/>
      <c r="AU21" s="62"/>
      <c r="AV21" s="18" t="s">
        <v>224</v>
      </c>
      <c r="AW21" s="60"/>
      <c r="AX21" s="19"/>
      <c r="AY21" s="19"/>
      <c r="AZ21" s="19"/>
      <c r="BA21" s="18" t="s">
        <v>246</v>
      </c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</row>
    <row r="22" spans="1:67" ht="15" customHeight="1" x14ac:dyDescent="0.25">
      <c r="A22" s="23" t="s">
        <v>242</v>
      </c>
      <c r="B22" s="51"/>
      <c r="C22" s="52" t="str">
        <f>IFERROR(VLOOKUP(B22,'БД МОДУЛИ'!$B$3:$J$328,2,0),"")</f>
        <v/>
      </c>
      <c r="D22" s="64"/>
      <c r="E22" s="51"/>
      <c r="F22" s="54"/>
      <c r="G22" s="55"/>
      <c r="H22" s="51"/>
      <c r="I22" s="51"/>
      <c r="J22" s="51"/>
      <c r="K22" s="56" t="str">
        <f>IF(F22&gt;0,'Расчёт МОДУЛЕЙ'!P14,"")</f>
        <v/>
      </c>
      <c r="L22" s="51"/>
      <c r="M22" s="51"/>
      <c r="N22" s="51"/>
      <c r="O22" s="56" t="str">
        <f>IF(F22&gt;0,'Расчёт МОДУЛЕЙ'!Q14,"")</f>
        <v/>
      </c>
      <c r="P22" s="51"/>
      <c r="Q22" s="51"/>
      <c r="R22" s="51"/>
      <c r="S22" s="55"/>
      <c r="T22" s="51"/>
      <c r="U22" s="57" t="str">
        <f>IF(F22&gt;0,'Расчёт МОДУЛЕЙ'!R14,"")</f>
        <v/>
      </c>
      <c r="V22" s="58">
        <f>IFERROR('Расчёт МОДУЛЕЙ'!AX14,"ОШИБКА")</f>
        <v>0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13" t="s">
        <v>243</v>
      </c>
      <c r="AH22" s="10">
        <v>20</v>
      </c>
      <c r="AI22" s="415" t="s">
        <v>831</v>
      </c>
      <c r="AJ22" s="65" t="s">
        <v>244</v>
      </c>
      <c r="AK22" s="63"/>
      <c r="AL22" s="63"/>
      <c r="AM22" s="60"/>
      <c r="AN22" s="60"/>
      <c r="AO22" s="60"/>
      <c r="AP22" s="60"/>
      <c r="AQ22" s="60"/>
      <c r="AR22" s="60"/>
      <c r="AS22" s="60"/>
      <c r="AT22" s="26"/>
      <c r="AU22" s="26"/>
      <c r="AV22" s="18" t="s">
        <v>229</v>
      </c>
      <c r="AW22" s="60"/>
      <c r="AX22" s="19"/>
      <c r="AY22" s="19"/>
      <c r="AZ22" s="19"/>
      <c r="BA22" s="18" t="s">
        <v>47</v>
      </c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</row>
    <row r="23" spans="1:67" ht="15" customHeight="1" x14ac:dyDescent="0.25">
      <c r="A23" s="23" t="s">
        <v>247</v>
      </c>
      <c r="B23" s="51"/>
      <c r="C23" s="52" t="str">
        <f>IFERROR(VLOOKUP(B23,'БД МОДУЛИ'!$B$3:$J$328,2,0),"")</f>
        <v/>
      </c>
      <c r="D23" s="64"/>
      <c r="E23" s="51"/>
      <c r="F23" s="54"/>
      <c r="G23" s="55"/>
      <c r="H23" s="51"/>
      <c r="I23" s="51"/>
      <c r="J23" s="51"/>
      <c r="K23" s="56" t="str">
        <f>IF(F23&gt;0,'Расчёт МОДУЛЕЙ'!P15,"")</f>
        <v/>
      </c>
      <c r="L23" s="51"/>
      <c r="M23" s="51"/>
      <c r="N23" s="51"/>
      <c r="O23" s="56" t="str">
        <f>IF(F23&gt;0,'Расчёт МОДУЛЕЙ'!Q15,"")</f>
        <v/>
      </c>
      <c r="P23" s="51"/>
      <c r="Q23" s="51"/>
      <c r="R23" s="51"/>
      <c r="S23" s="55"/>
      <c r="T23" s="51"/>
      <c r="U23" s="57" t="str">
        <f>IF(F23&gt;0,'Расчёт МОДУЛЕЙ'!R15,"")</f>
        <v/>
      </c>
      <c r="V23" s="58">
        <f>IFERROR('Расчёт МОДУЛЕЙ'!AX15,"ОШИБКА")</f>
        <v>0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13" t="s">
        <v>248</v>
      </c>
      <c r="AH23" s="10"/>
      <c r="AI23" s="415" t="s">
        <v>833</v>
      </c>
      <c r="AJ23" s="65" t="s">
        <v>249</v>
      </c>
      <c r="AK23" s="63"/>
      <c r="AL23" s="63"/>
      <c r="AM23" s="60"/>
      <c r="AN23" s="60"/>
      <c r="AO23" s="60"/>
      <c r="AP23" s="60"/>
      <c r="AQ23" s="60"/>
      <c r="AR23" s="60"/>
      <c r="AS23" s="60"/>
      <c r="AT23" s="26"/>
      <c r="AU23" s="26"/>
      <c r="AV23" s="18" t="s">
        <v>2914</v>
      </c>
      <c r="AW23" s="60"/>
      <c r="AX23" s="19"/>
      <c r="AY23" s="19"/>
      <c r="AZ23" s="19"/>
      <c r="BA23" s="18" t="s">
        <v>89</v>
      </c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</row>
    <row r="24" spans="1:67" ht="15" customHeight="1" x14ac:dyDescent="0.25">
      <c r="A24" s="23" t="s">
        <v>251</v>
      </c>
      <c r="B24" s="51"/>
      <c r="C24" s="52" t="str">
        <f>IFERROR(VLOOKUP(B24,'БД МОДУЛИ'!$B$3:$J$328,2,0),"")</f>
        <v/>
      </c>
      <c r="D24" s="64"/>
      <c r="E24" s="51"/>
      <c r="F24" s="54"/>
      <c r="G24" s="55"/>
      <c r="H24" s="51"/>
      <c r="I24" s="51"/>
      <c r="J24" s="51"/>
      <c r="K24" s="56" t="str">
        <f>IF(F24&gt;0,'Расчёт МОДУЛЕЙ'!P16,"")</f>
        <v/>
      </c>
      <c r="L24" s="51"/>
      <c r="M24" s="51"/>
      <c r="N24" s="51"/>
      <c r="O24" s="56" t="str">
        <f>IF(F24&gt;0,'Расчёт МОДУЛЕЙ'!Q16,"")</f>
        <v/>
      </c>
      <c r="P24" s="51"/>
      <c r="Q24" s="51"/>
      <c r="R24" s="51"/>
      <c r="S24" s="55"/>
      <c r="T24" s="51"/>
      <c r="U24" s="57" t="str">
        <f>IF(F24&gt;0,'Расчёт МОДУЛЕЙ'!R16,"")</f>
        <v/>
      </c>
      <c r="V24" s="58">
        <f>IFERROR('Расчёт МОДУЛЕЙ'!AX16,"ОШИБКА")</f>
        <v>0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3" t="s">
        <v>252</v>
      </c>
      <c r="AH24" s="10"/>
      <c r="AI24" s="415" t="s">
        <v>835</v>
      </c>
      <c r="AJ24" s="65" t="s">
        <v>244</v>
      </c>
      <c r="AK24" s="63"/>
      <c r="AL24" s="63"/>
      <c r="AM24" s="60"/>
      <c r="AN24" s="60"/>
      <c r="AO24" s="60"/>
      <c r="AP24" s="60"/>
      <c r="AQ24" s="60"/>
      <c r="AR24" s="60"/>
      <c r="AS24" s="60"/>
      <c r="AT24" s="26"/>
      <c r="AU24" s="26"/>
      <c r="AV24" s="18" t="s">
        <v>235</v>
      </c>
      <c r="AW24" s="60"/>
      <c r="AX24" s="19"/>
      <c r="AY24" s="19"/>
      <c r="AZ24" s="19"/>
      <c r="BA24" s="18" t="s">
        <v>2895</v>
      </c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</row>
    <row r="25" spans="1:67" ht="15" customHeight="1" x14ac:dyDescent="0.25">
      <c r="A25" s="23" t="s">
        <v>254</v>
      </c>
      <c r="B25" s="51"/>
      <c r="C25" s="52" t="str">
        <f>IFERROR(VLOOKUP(B25,'БД МОДУЛИ'!$B$3:$J$328,2,0),"")</f>
        <v/>
      </c>
      <c r="D25" s="64"/>
      <c r="E25" s="51"/>
      <c r="F25" s="54"/>
      <c r="G25" s="55"/>
      <c r="H25" s="51"/>
      <c r="I25" s="51"/>
      <c r="J25" s="51"/>
      <c r="K25" s="56" t="str">
        <f>IF(F25&gt;0,'Расчёт МОДУЛЕЙ'!P17,"")</f>
        <v/>
      </c>
      <c r="L25" s="51"/>
      <c r="M25" s="51"/>
      <c r="N25" s="51"/>
      <c r="O25" s="56" t="str">
        <f>IF(F25&gt;0,'Расчёт МОДУЛЕЙ'!Q17,"")</f>
        <v/>
      </c>
      <c r="P25" s="51"/>
      <c r="Q25" s="51"/>
      <c r="R25" s="51"/>
      <c r="S25" s="55"/>
      <c r="T25" s="51"/>
      <c r="U25" s="57" t="str">
        <f>IF(F25&gt;0,'Расчёт МОДУЛЕЙ'!R17,"")</f>
        <v/>
      </c>
      <c r="V25" s="58">
        <f>IFERROR('Расчёт МОДУЛЕЙ'!AX17,"ОШИБКА")</f>
        <v>0</v>
      </c>
      <c r="W25" s="9"/>
      <c r="X25" s="9"/>
      <c r="Y25" s="9"/>
      <c r="Z25" s="9"/>
      <c r="AA25" s="9"/>
      <c r="AB25" s="9"/>
      <c r="AC25" s="9"/>
      <c r="AD25" s="9"/>
      <c r="AE25" s="9"/>
      <c r="AF25" s="9"/>
      <c r="AG25" s="13" t="s">
        <v>255</v>
      </c>
      <c r="AH25" s="10"/>
      <c r="AI25" s="415" t="s">
        <v>837</v>
      </c>
      <c r="AJ25" s="65" t="s">
        <v>256</v>
      </c>
      <c r="AK25" s="63"/>
      <c r="AL25" s="63"/>
      <c r="AM25" s="60"/>
      <c r="AN25" s="60"/>
      <c r="AO25" s="60"/>
      <c r="AP25" s="60"/>
      <c r="AQ25" s="60"/>
      <c r="AR25" s="60"/>
      <c r="AS25" s="60"/>
      <c r="AT25" s="26"/>
      <c r="AU25" s="26"/>
      <c r="AV25" s="18" t="s">
        <v>240</v>
      </c>
      <c r="AW25" s="60"/>
      <c r="AX25" s="19"/>
      <c r="AY25" s="19"/>
      <c r="AZ25" s="19"/>
      <c r="BA25" s="18" t="s">
        <v>2898</v>
      </c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</row>
    <row r="26" spans="1:67" ht="15" customHeight="1" x14ac:dyDescent="0.25">
      <c r="A26" s="23" t="s">
        <v>258</v>
      </c>
      <c r="B26" s="51"/>
      <c r="C26" s="52" t="str">
        <f>IFERROR(VLOOKUP(B26,'БД МОДУЛИ'!$B$3:$J$328,2,0),"")</f>
        <v/>
      </c>
      <c r="D26" s="64"/>
      <c r="E26" s="51"/>
      <c r="F26" s="54"/>
      <c r="G26" s="55"/>
      <c r="H26" s="51"/>
      <c r="I26" s="51"/>
      <c r="J26" s="51"/>
      <c r="K26" s="56" t="str">
        <f>IF(F26&gt;0,'Расчёт МОДУЛЕЙ'!P18,"")</f>
        <v/>
      </c>
      <c r="L26" s="51"/>
      <c r="M26" s="51"/>
      <c r="N26" s="51"/>
      <c r="O26" s="56" t="str">
        <f>IF(F26&gt;0,'Расчёт МОДУЛЕЙ'!Q18,"")</f>
        <v/>
      </c>
      <c r="P26" s="51"/>
      <c r="Q26" s="51"/>
      <c r="R26" s="51"/>
      <c r="S26" s="55"/>
      <c r="T26" s="51"/>
      <c r="U26" s="57" t="str">
        <f>IF(F26&gt;0,'Расчёт МОДУЛЕЙ'!R18,"")</f>
        <v/>
      </c>
      <c r="V26" s="58">
        <f>IFERROR('Расчёт МОДУЛЕЙ'!AX18,"ОШИБКА")</f>
        <v>0</v>
      </c>
      <c r="W26" s="9"/>
      <c r="X26" s="9"/>
      <c r="Y26" s="9"/>
      <c r="Z26" s="9"/>
      <c r="AA26" s="9"/>
      <c r="AB26" s="9"/>
      <c r="AC26" s="9"/>
      <c r="AD26" s="9"/>
      <c r="AE26" s="9"/>
      <c r="AF26" s="9"/>
      <c r="AG26" s="13" t="s">
        <v>259</v>
      </c>
      <c r="AH26" s="10"/>
      <c r="AI26" s="415" t="s">
        <v>839</v>
      </c>
      <c r="AJ26" s="314" t="s">
        <v>2990</v>
      </c>
      <c r="AK26" s="63"/>
      <c r="AL26" s="63"/>
      <c r="AM26" s="60"/>
      <c r="AN26" s="60"/>
      <c r="AO26" s="60"/>
      <c r="AP26" s="60"/>
      <c r="AQ26" s="60"/>
      <c r="AR26" s="60"/>
      <c r="AS26" s="60"/>
      <c r="AT26" s="26"/>
      <c r="AU26" s="26"/>
      <c r="AV26" s="18" t="s">
        <v>245</v>
      </c>
      <c r="AW26" s="60"/>
      <c r="AX26" s="19"/>
      <c r="AY26" s="19"/>
      <c r="AZ26" s="19"/>
      <c r="BA26" s="18" t="s">
        <v>132</v>
      </c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</row>
    <row r="27" spans="1:67" ht="15" customHeight="1" x14ac:dyDescent="0.25">
      <c r="A27" s="23" t="s">
        <v>262</v>
      </c>
      <c r="B27" s="51"/>
      <c r="C27" s="52" t="str">
        <f>IFERROR(VLOOKUP(B27,'БД МОДУЛИ'!$B$3:$J$328,2,0),"")</f>
        <v/>
      </c>
      <c r="D27" s="64"/>
      <c r="E27" s="51"/>
      <c r="F27" s="54"/>
      <c r="G27" s="55"/>
      <c r="H27" s="51"/>
      <c r="I27" s="51"/>
      <c r="J27" s="51"/>
      <c r="K27" s="56" t="str">
        <f>IF(F27&gt;0,'Расчёт МОДУЛЕЙ'!P19,"")</f>
        <v/>
      </c>
      <c r="L27" s="51"/>
      <c r="M27" s="51"/>
      <c r="N27" s="51"/>
      <c r="O27" s="56" t="str">
        <f>IF(F27&gt;0,'Расчёт МОДУЛЕЙ'!Q19,"")</f>
        <v/>
      </c>
      <c r="P27" s="51"/>
      <c r="Q27" s="51"/>
      <c r="R27" s="51"/>
      <c r="S27" s="55"/>
      <c r="T27" s="51"/>
      <c r="U27" s="57" t="str">
        <f>IF(F27&gt;0,'Расчёт МОДУЛЕЙ'!R19,"")</f>
        <v/>
      </c>
      <c r="V27" s="58">
        <f>IFERROR('Расчёт МОДУЛЕЙ'!AX19,"ОШИБКА")</f>
        <v>0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3" t="s">
        <v>263</v>
      </c>
      <c r="AH27" s="10"/>
      <c r="AI27" s="415">
        <v>201</v>
      </c>
      <c r="AJ27" s="314" t="s">
        <v>2991</v>
      </c>
      <c r="AK27" s="63"/>
      <c r="AL27" s="63"/>
      <c r="AM27" s="60"/>
      <c r="AN27" s="60"/>
      <c r="AO27" s="60"/>
      <c r="AP27" s="60"/>
      <c r="AQ27" s="60"/>
      <c r="AR27" s="60"/>
      <c r="AS27" s="60"/>
      <c r="AT27" s="26"/>
      <c r="AU27" s="26"/>
      <c r="AV27" s="18" t="s">
        <v>250</v>
      </c>
      <c r="AW27" s="60"/>
      <c r="AX27" s="19"/>
      <c r="AY27" s="19"/>
      <c r="AZ27" s="19"/>
      <c r="BA27" s="18" t="s">
        <v>160</v>
      </c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</row>
    <row r="28" spans="1:67" ht="15" customHeight="1" x14ac:dyDescent="0.25">
      <c r="A28" s="23" t="s">
        <v>266</v>
      </c>
      <c r="B28" s="51"/>
      <c r="C28" s="52" t="str">
        <f>IFERROR(VLOOKUP(B28,'БД МОДУЛИ'!$B$3:$J$328,2,0),"")</f>
        <v/>
      </c>
      <c r="D28" s="64"/>
      <c r="E28" s="51"/>
      <c r="F28" s="54"/>
      <c r="G28" s="55"/>
      <c r="H28" s="51"/>
      <c r="I28" s="51"/>
      <c r="J28" s="51"/>
      <c r="K28" s="56" t="str">
        <f>IF(F28&gt;0,'Расчёт МОДУЛЕЙ'!P20,"")</f>
        <v/>
      </c>
      <c r="L28" s="51"/>
      <c r="M28" s="51"/>
      <c r="N28" s="51"/>
      <c r="O28" s="56" t="str">
        <f>IF(F28&gt;0,'Расчёт МОДУЛЕЙ'!Q20,"")</f>
        <v/>
      </c>
      <c r="P28" s="51"/>
      <c r="Q28" s="51"/>
      <c r="R28" s="51"/>
      <c r="S28" s="55"/>
      <c r="T28" s="51"/>
      <c r="U28" s="57" t="str">
        <f>IF(F28&gt;0,'Расчёт МОДУЛЕЙ'!R20,"")</f>
        <v/>
      </c>
      <c r="V28" s="58">
        <f>IFERROR('Расчёт МОДУЛЕЙ'!AX20,"ОШИБКА")</f>
        <v>0</v>
      </c>
      <c r="W28" s="9"/>
      <c r="X28" s="9"/>
      <c r="Y28" s="9"/>
      <c r="Z28" s="9"/>
      <c r="AA28" s="9"/>
      <c r="AB28" s="9"/>
      <c r="AC28" s="9"/>
      <c r="AD28" s="9"/>
      <c r="AE28" s="9"/>
      <c r="AF28" s="9"/>
      <c r="AG28" s="13" t="s">
        <v>267</v>
      </c>
      <c r="AH28" s="10"/>
      <c r="AI28" s="415" t="s">
        <v>842</v>
      </c>
      <c r="AJ28" s="314" t="s">
        <v>2992</v>
      </c>
      <c r="AK28" s="63"/>
      <c r="AL28" s="63"/>
      <c r="AM28" s="60"/>
      <c r="AN28" s="60"/>
      <c r="AO28" s="60"/>
      <c r="AP28" s="60"/>
      <c r="AQ28" s="60"/>
      <c r="AR28" s="60"/>
      <c r="AS28" s="60"/>
      <c r="AT28" s="26"/>
      <c r="AU28" s="26"/>
      <c r="AV28" s="18" t="s">
        <v>253</v>
      </c>
      <c r="AW28" s="60"/>
      <c r="AX28" s="19"/>
      <c r="AY28" s="19"/>
      <c r="AZ28" s="19"/>
      <c r="BA28" s="18" t="s">
        <v>169</v>
      </c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</row>
    <row r="29" spans="1:67" ht="15" customHeight="1" x14ac:dyDescent="0.25">
      <c r="A29" s="23" t="s">
        <v>270</v>
      </c>
      <c r="B29" s="51"/>
      <c r="C29" s="52" t="str">
        <f>IFERROR(VLOOKUP(B29,'БД МОДУЛИ'!$B$3:$J$328,2,0),"")</f>
        <v/>
      </c>
      <c r="D29" s="64"/>
      <c r="E29" s="51"/>
      <c r="F29" s="54"/>
      <c r="G29" s="55"/>
      <c r="H29" s="51"/>
      <c r="I29" s="51"/>
      <c r="J29" s="51"/>
      <c r="K29" s="56" t="str">
        <f>IF(F29&gt;0,'Расчёт МОДУЛЕЙ'!P21,"")</f>
        <v/>
      </c>
      <c r="L29" s="51"/>
      <c r="M29" s="51"/>
      <c r="N29" s="51"/>
      <c r="O29" s="56" t="str">
        <f>IF(F29&gt;0,'Расчёт МОДУЛЕЙ'!Q21,"")</f>
        <v/>
      </c>
      <c r="P29" s="51"/>
      <c r="Q29" s="51"/>
      <c r="R29" s="51"/>
      <c r="S29" s="55"/>
      <c r="T29" s="51"/>
      <c r="U29" s="57" t="str">
        <f>IF(F29&gt;0,'Расчёт МОДУЛЕЙ'!R21,"")</f>
        <v/>
      </c>
      <c r="V29" s="58">
        <f>IFERROR('Расчёт МОДУЛЕЙ'!AX21,"ОШИБКА")</f>
        <v>0</v>
      </c>
      <c r="W29" s="9"/>
      <c r="X29" s="9"/>
      <c r="Y29" s="9"/>
      <c r="Z29" s="9"/>
      <c r="AA29" s="9"/>
      <c r="AB29" s="9"/>
      <c r="AC29" s="9"/>
      <c r="AD29" s="9"/>
      <c r="AE29" s="9"/>
      <c r="AF29" s="9"/>
      <c r="AG29" s="13" t="s">
        <v>271</v>
      </c>
      <c r="AH29" s="10"/>
      <c r="AI29" s="415" t="s">
        <v>844</v>
      </c>
      <c r="AJ29" s="66" t="s">
        <v>260</v>
      </c>
      <c r="AK29" s="63"/>
      <c r="AL29" s="63"/>
      <c r="AM29" s="60"/>
      <c r="AN29" s="60"/>
      <c r="AO29" s="60"/>
      <c r="AP29" s="60"/>
      <c r="AQ29" s="60"/>
      <c r="AR29" s="60"/>
      <c r="AS29" s="60"/>
      <c r="AT29" s="26"/>
      <c r="AU29" s="26"/>
      <c r="AV29" s="18" t="s">
        <v>257</v>
      </c>
      <c r="AW29" s="60"/>
      <c r="AX29" s="19"/>
      <c r="AY29" s="19"/>
      <c r="AZ29" s="19"/>
      <c r="BA29" s="18" t="s">
        <v>2900</v>
      </c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</row>
    <row r="30" spans="1:67" ht="15" customHeight="1" x14ac:dyDescent="0.25">
      <c r="A30" s="30" t="s">
        <v>273</v>
      </c>
      <c r="B30" s="67"/>
      <c r="C30" s="68" t="str">
        <f>IFERROR(VLOOKUP(B30,'БД МОДУЛИ'!$B$3:$J$328,2,0),"")</f>
        <v/>
      </c>
      <c r="D30" s="67"/>
      <c r="E30" s="67"/>
      <c r="F30" s="69"/>
      <c r="G30" s="70"/>
      <c r="H30" s="67"/>
      <c r="I30" s="67"/>
      <c r="J30" s="67"/>
      <c r="K30" s="71" t="str">
        <f>IF(F30&gt;0,'Расчёт МОДУЛЕЙ'!P22,"")</f>
        <v/>
      </c>
      <c r="L30" s="67"/>
      <c r="M30" s="67"/>
      <c r="N30" s="67"/>
      <c r="O30" s="71" t="str">
        <f>IF(F30&gt;0,'Расчёт МОДУЛЕЙ'!Q22,"")</f>
        <v/>
      </c>
      <c r="P30" s="67"/>
      <c r="Q30" s="67"/>
      <c r="R30" s="67"/>
      <c r="S30" s="70"/>
      <c r="T30" s="67"/>
      <c r="U30" s="72" t="str">
        <f>IF(F30&gt;0,'Расчёт МОДУЛЕЙ'!R22,"")</f>
        <v/>
      </c>
      <c r="V30" s="58">
        <f>IFERROR('Расчёт МОДУЛЕЙ'!AX22,"ОШИБКА")</f>
        <v>0</v>
      </c>
      <c r="W30" s="9"/>
      <c r="X30" s="9"/>
      <c r="Y30" s="9"/>
      <c r="Z30" s="9"/>
      <c r="AA30" s="9"/>
      <c r="AB30" s="9"/>
      <c r="AC30" s="9"/>
      <c r="AD30" s="9"/>
      <c r="AE30" s="9"/>
      <c r="AF30" s="9"/>
      <c r="AG30" s="13" t="s">
        <v>274</v>
      </c>
      <c r="AH30" s="10"/>
      <c r="AI30" s="415" t="s">
        <v>846</v>
      </c>
      <c r="AJ30" s="66" t="s">
        <v>264</v>
      </c>
      <c r="AK30" s="63"/>
      <c r="AL30" s="63"/>
      <c r="AM30" s="60"/>
      <c r="AN30" s="60"/>
      <c r="AO30" s="60"/>
      <c r="AP30" s="60"/>
      <c r="AQ30" s="60"/>
      <c r="AR30" s="60"/>
      <c r="AS30" s="60"/>
      <c r="AT30" s="26"/>
      <c r="AU30" s="26"/>
      <c r="AV30" s="18" t="s">
        <v>261</v>
      </c>
      <c r="AW30" s="60"/>
      <c r="AX30" s="19"/>
      <c r="AY30" s="19"/>
      <c r="AZ30" s="19"/>
      <c r="BA30" s="18" t="s">
        <v>2901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</row>
    <row r="31" spans="1:67" ht="30.75" customHeight="1" x14ac:dyDescent="0.25">
      <c r="A31" s="74" t="s">
        <v>277</v>
      </c>
      <c r="B31" s="470" t="s">
        <v>278</v>
      </c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2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13" t="s">
        <v>279</v>
      </c>
      <c r="AH31" s="10"/>
      <c r="AI31" s="416">
        <v>193</v>
      </c>
      <c r="AJ31" s="66" t="s">
        <v>268</v>
      </c>
      <c r="AK31" s="63"/>
      <c r="AL31" s="63"/>
      <c r="AM31" s="60"/>
      <c r="AN31" s="60"/>
      <c r="AO31" s="60"/>
      <c r="AP31" s="60"/>
      <c r="AQ31" s="60"/>
      <c r="AR31" s="60"/>
      <c r="AS31" s="60"/>
      <c r="AT31" s="26"/>
      <c r="AU31" s="26"/>
      <c r="AV31" s="18" t="s">
        <v>265</v>
      </c>
      <c r="AW31" s="60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</row>
    <row r="32" spans="1:67" ht="39.75" customHeight="1" x14ac:dyDescent="0.25">
      <c r="A32" s="75"/>
      <c r="B32" s="473" t="s">
        <v>282</v>
      </c>
      <c r="C32" s="474"/>
      <c r="D32" s="475"/>
      <c r="E32" s="76" t="s">
        <v>283</v>
      </c>
      <c r="F32" s="476" t="s">
        <v>284</v>
      </c>
      <c r="G32" s="477"/>
      <c r="H32" s="76" t="s">
        <v>143</v>
      </c>
      <c r="I32" s="76" t="s">
        <v>285</v>
      </c>
      <c r="J32" s="76" t="s">
        <v>286</v>
      </c>
      <c r="K32" s="76" t="s">
        <v>287</v>
      </c>
      <c r="L32" s="476" t="s">
        <v>288</v>
      </c>
      <c r="M32" s="478"/>
      <c r="N32" s="477"/>
      <c r="O32" s="476" t="s">
        <v>289</v>
      </c>
      <c r="P32" s="478"/>
      <c r="Q32" s="478"/>
      <c r="R32" s="478"/>
      <c r="S32" s="478"/>
      <c r="T32" s="478"/>
      <c r="U32" s="479"/>
      <c r="V32" s="77" t="s">
        <v>290</v>
      </c>
      <c r="W32" s="9"/>
      <c r="X32" s="9"/>
      <c r="Y32" s="9"/>
      <c r="Z32" s="9"/>
      <c r="AA32" s="9"/>
      <c r="AB32" s="9"/>
      <c r="AC32" s="9"/>
      <c r="AD32" s="9"/>
      <c r="AE32" s="9"/>
      <c r="AF32" s="9"/>
      <c r="AG32" s="13" t="s">
        <v>291</v>
      </c>
      <c r="AH32" s="10"/>
      <c r="AI32" s="416">
        <v>172</v>
      </c>
      <c r="AJ32" s="66" t="s">
        <v>272</v>
      </c>
      <c r="AK32" s="63"/>
      <c r="AL32" s="63"/>
      <c r="AM32" s="60"/>
      <c r="AN32" s="60"/>
      <c r="AO32" s="60"/>
      <c r="AP32" s="60"/>
      <c r="AQ32" s="60"/>
      <c r="AR32" s="60"/>
      <c r="AS32" s="60"/>
      <c r="AT32" s="26"/>
      <c r="AU32" s="26"/>
      <c r="AV32" s="18" t="s">
        <v>269</v>
      </c>
      <c r="AW32" s="60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</row>
    <row r="33" spans="1:67" ht="21.75" customHeight="1" x14ac:dyDescent="0.25">
      <c r="A33" s="23" t="s">
        <v>294</v>
      </c>
      <c r="B33" s="460" t="s">
        <v>295</v>
      </c>
      <c r="C33" s="461"/>
      <c r="D33" s="462"/>
      <c r="E33" s="78"/>
      <c r="F33" s="443" t="s">
        <v>296</v>
      </c>
      <c r="G33" s="444"/>
      <c r="H33" s="79"/>
      <c r="I33" s="80"/>
      <c r="J33" s="80"/>
      <c r="K33" s="24" t="str">
        <f>IFERROR(IF(H33&gt;0,VLOOKUP(E33,'БД Цены'!$A$4:$C$492,3,0),""),"уточнить цену у МС")</f>
        <v/>
      </c>
      <c r="L33" s="463"/>
      <c r="M33" s="449"/>
      <c r="N33" s="444"/>
      <c r="O33" s="448"/>
      <c r="P33" s="449"/>
      <c r="Q33" s="449"/>
      <c r="R33" s="449"/>
      <c r="S33" s="449"/>
      <c r="T33" s="449"/>
      <c r="U33" s="449"/>
      <c r="V33" s="58" t="str">
        <f>IFERROR(IF(H33&gt;0,H33*K33*I33/1000,""),0)</f>
        <v/>
      </c>
      <c r="W33" s="9"/>
      <c r="X33" s="9"/>
      <c r="Y33" s="9"/>
      <c r="Z33" s="9"/>
      <c r="AA33" s="9"/>
      <c r="AB33" s="9"/>
      <c r="AC33" s="9"/>
      <c r="AD33" s="9"/>
      <c r="AE33" s="9"/>
      <c r="AF33" s="9"/>
      <c r="AG33" s="13" t="s">
        <v>297</v>
      </c>
      <c r="AH33" s="10"/>
      <c r="AI33" s="416">
        <v>169</v>
      </c>
      <c r="AJ33" s="66" t="s">
        <v>275</v>
      </c>
      <c r="AK33" s="63"/>
      <c r="AL33" s="63"/>
      <c r="AM33" s="60"/>
      <c r="AN33" s="60"/>
      <c r="AO33" s="60"/>
      <c r="AP33" s="60"/>
      <c r="AQ33" s="60"/>
      <c r="AR33" s="60"/>
      <c r="AS33" s="60"/>
      <c r="AT33" s="26"/>
      <c r="AU33" s="26"/>
      <c r="AV33" s="18" t="s">
        <v>276</v>
      </c>
      <c r="AW33" s="60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</row>
    <row r="34" spans="1:67" ht="21.75" customHeight="1" x14ac:dyDescent="0.25">
      <c r="A34" s="23" t="s">
        <v>300</v>
      </c>
      <c r="B34" s="460" t="s">
        <v>301</v>
      </c>
      <c r="C34" s="461"/>
      <c r="D34" s="462"/>
      <c r="E34" s="78"/>
      <c r="F34" s="443" t="s">
        <v>296</v>
      </c>
      <c r="G34" s="444"/>
      <c r="H34" s="79"/>
      <c r="I34" s="80"/>
      <c r="J34" s="80"/>
      <c r="K34" s="24" t="str">
        <f>IFERROR(IF(H34&gt;0,VLOOKUP(E34,'БД Цены'!$A$4:$C$492,3,0),""),"уточнить цену у МС")</f>
        <v/>
      </c>
      <c r="L34" s="463"/>
      <c r="M34" s="449"/>
      <c r="N34" s="444"/>
      <c r="O34" s="448"/>
      <c r="P34" s="449"/>
      <c r="Q34" s="449"/>
      <c r="R34" s="449"/>
      <c r="S34" s="449"/>
      <c r="T34" s="449"/>
      <c r="U34" s="449"/>
      <c r="V34" s="58" t="str">
        <f t="shared" ref="V34:V35" si="0">IFERROR(IF(H34&gt;0,H34*K34*I34/1000,""),0)</f>
        <v/>
      </c>
      <c r="W34" s="9"/>
      <c r="X34" s="9"/>
      <c r="Y34" s="9"/>
      <c r="Z34" s="9"/>
      <c r="AA34" s="9"/>
      <c r="AB34" s="9"/>
      <c r="AC34" s="9"/>
      <c r="AD34" s="9"/>
      <c r="AE34" s="9"/>
      <c r="AF34" s="9"/>
      <c r="AG34" s="13" t="s">
        <v>302</v>
      </c>
      <c r="AH34" s="10"/>
      <c r="AI34" s="416">
        <v>173</v>
      </c>
      <c r="AJ34" s="66" t="s">
        <v>280</v>
      </c>
      <c r="AK34" s="63"/>
      <c r="AL34" s="63"/>
      <c r="AM34" s="60"/>
      <c r="AN34" s="60"/>
      <c r="AO34" s="60"/>
      <c r="AP34" s="60"/>
      <c r="AQ34" s="60"/>
      <c r="AR34" s="60"/>
      <c r="AS34" s="60"/>
      <c r="AT34" s="26"/>
      <c r="AU34" s="26"/>
      <c r="AV34" s="18" t="s">
        <v>281</v>
      </c>
      <c r="AW34" s="60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</row>
    <row r="35" spans="1:67" ht="21.75" customHeight="1" x14ac:dyDescent="0.25">
      <c r="A35" s="23" t="s">
        <v>305</v>
      </c>
      <c r="B35" s="460" t="s">
        <v>306</v>
      </c>
      <c r="C35" s="461"/>
      <c r="D35" s="462"/>
      <c r="E35" s="78"/>
      <c r="F35" s="443" t="s">
        <v>296</v>
      </c>
      <c r="G35" s="444"/>
      <c r="H35" s="79"/>
      <c r="I35" s="80"/>
      <c r="J35" s="80"/>
      <c r="K35" s="24" t="str">
        <f>IFERROR(IF(H35&gt;0,VLOOKUP(E35,'БД Цены'!$A$4:$C$492,3,0),""),"уточнить цену у МС")</f>
        <v/>
      </c>
      <c r="L35" s="463"/>
      <c r="M35" s="449"/>
      <c r="N35" s="444"/>
      <c r="O35" s="448"/>
      <c r="P35" s="449"/>
      <c r="Q35" s="449"/>
      <c r="R35" s="449"/>
      <c r="S35" s="449"/>
      <c r="T35" s="449"/>
      <c r="U35" s="449"/>
      <c r="V35" s="58" t="str">
        <f t="shared" si="0"/>
        <v/>
      </c>
      <c r="W35" s="9"/>
      <c r="X35" s="9"/>
      <c r="Y35" s="9"/>
      <c r="Z35" s="9"/>
      <c r="AA35" s="9"/>
      <c r="AB35" s="9"/>
      <c r="AC35" s="9"/>
      <c r="AD35" s="9"/>
      <c r="AE35" s="9"/>
      <c r="AF35" s="9"/>
      <c r="AG35" s="13" t="s">
        <v>307</v>
      </c>
      <c r="AH35" s="10"/>
      <c r="AI35" s="416">
        <v>175</v>
      </c>
      <c r="AJ35" s="66" t="s">
        <v>292</v>
      </c>
      <c r="AK35" s="63"/>
      <c r="AL35" s="63"/>
      <c r="AM35" s="60"/>
      <c r="AN35" s="60"/>
      <c r="AO35" s="60"/>
      <c r="AP35" s="60"/>
      <c r="AQ35" s="60"/>
      <c r="AR35" s="60"/>
      <c r="AS35" s="60"/>
      <c r="AT35" s="26"/>
      <c r="AU35" s="26"/>
      <c r="AV35" s="18" t="s">
        <v>293</v>
      </c>
      <c r="AW35" s="60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</row>
    <row r="36" spans="1:67" ht="21.75" customHeight="1" x14ac:dyDescent="0.25">
      <c r="A36" s="23" t="s">
        <v>309</v>
      </c>
      <c r="B36" s="460" t="s">
        <v>310</v>
      </c>
      <c r="C36" s="461"/>
      <c r="D36" s="462"/>
      <c r="E36" s="81" t="str">
        <f t="shared" ref="E36:E38" si="1">B36</f>
        <v>Распил столешницы</v>
      </c>
      <c r="F36" s="443" t="s">
        <v>311</v>
      </c>
      <c r="G36" s="444"/>
      <c r="H36" s="79"/>
      <c r="I36" s="82"/>
      <c r="J36" s="82"/>
      <c r="K36" s="24" t="str">
        <f>IFERROR(IF(H36&gt;0,VLOOKUP(E36,'БД Цены'!$A$4:$C$492,3,0),""),"уточнить цену у МС")</f>
        <v/>
      </c>
      <c r="L36" s="463"/>
      <c r="M36" s="449"/>
      <c r="N36" s="444"/>
      <c r="O36" s="448"/>
      <c r="P36" s="449"/>
      <c r="Q36" s="449"/>
      <c r="R36" s="449"/>
      <c r="S36" s="449"/>
      <c r="T36" s="449"/>
      <c r="U36" s="449"/>
      <c r="V36" s="58" t="str">
        <f>IFERROR(IF(H36&gt;0,H36*K36,""),0)</f>
        <v/>
      </c>
      <c r="W36" s="9"/>
      <c r="X36" s="9"/>
      <c r="Y36" s="9"/>
      <c r="Z36" s="9"/>
      <c r="AA36" s="9"/>
      <c r="AB36" s="9"/>
      <c r="AC36" s="9"/>
      <c r="AD36" s="9"/>
      <c r="AE36" s="9"/>
      <c r="AF36" s="9"/>
      <c r="AG36" s="13" t="s">
        <v>312</v>
      </c>
      <c r="AH36" s="10"/>
      <c r="AI36" s="416">
        <v>176</v>
      </c>
      <c r="AJ36" s="66" t="s">
        <v>298</v>
      </c>
      <c r="AK36" s="10"/>
      <c r="AL36" s="10"/>
      <c r="AM36" s="19"/>
      <c r="AN36" s="19"/>
      <c r="AO36" s="19"/>
      <c r="AP36" s="19"/>
      <c r="AQ36" s="19"/>
      <c r="AR36" s="19"/>
      <c r="AS36" s="19"/>
      <c r="AT36" s="19"/>
      <c r="AU36" s="19"/>
      <c r="AV36" s="18" t="s">
        <v>299</v>
      </c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</row>
    <row r="37" spans="1:67" ht="21" customHeight="1" x14ac:dyDescent="0.25">
      <c r="A37" s="23" t="s">
        <v>314</v>
      </c>
      <c r="B37" s="460" t="s">
        <v>315</v>
      </c>
      <c r="C37" s="461"/>
      <c r="D37" s="462"/>
      <c r="E37" s="81" t="str">
        <f t="shared" si="1"/>
        <v>Кромление столешницы по торцу</v>
      </c>
      <c r="F37" s="443" t="s">
        <v>296</v>
      </c>
      <c r="G37" s="444"/>
      <c r="H37" s="79"/>
      <c r="I37" s="80"/>
      <c r="J37" s="82"/>
      <c r="K37" s="24" t="str">
        <f>IFERROR(IF(H37&gt;0,VLOOKUP(E37,'БД Цены'!$A$4:$C$492,3,0),""),"уточнить цену у МС")</f>
        <v/>
      </c>
      <c r="L37" s="463"/>
      <c r="M37" s="449"/>
      <c r="N37" s="444"/>
      <c r="O37" s="448"/>
      <c r="P37" s="449"/>
      <c r="Q37" s="449"/>
      <c r="R37" s="449"/>
      <c r="S37" s="449"/>
      <c r="T37" s="449"/>
      <c r="U37" s="449"/>
      <c r="V37" s="58" t="str">
        <f>IFERROR(IF(H37&gt;0,H37*K37*I37/1000,""),0)</f>
        <v/>
      </c>
      <c r="W37" s="9"/>
      <c r="X37" s="9"/>
      <c r="Y37" s="9"/>
      <c r="Z37" s="9"/>
      <c r="AA37" s="9"/>
      <c r="AB37" s="9"/>
      <c r="AC37" s="9"/>
      <c r="AD37" s="9"/>
      <c r="AE37" s="9"/>
      <c r="AF37" s="9"/>
      <c r="AG37" s="13" t="s">
        <v>316</v>
      </c>
      <c r="AH37" s="10"/>
      <c r="AI37" s="416">
        <v>174</v>
      </c>
      <c r="AJ37" s="66" t="s">
        <v>303</v>
      </c>
      <c r="AK37" s="10"/>
      <c r="AL37" s="10"/>
      <c r="AM37" s="19"/>
      <c r="AN37" s="19"/>
      <c r="AO37" s="19"/>
      <c r="AP37" s="19"/>
      <c r="AQ37" s="19"/>
      <c r="AR37" s="19"/>
      <c r="AS37" s="19"/>
      <c r="AT37" s="19"/>
      <c r="AU37" s="19"/>
      <c r="AV37" s="18" t="s">
        <v>304</v>
      </c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</row>
    <row r="38" spans="1:67" ht="21.75" customHeight="1" x14ac:dyDescent="0.25">
      <c r="A38" s="23" t="s">
        <v>318</v>
      </c>
      <c r="B38" s="460" t="s">
        <v>319</v>
      </c>
      <c r="C38" s="461"/>
      <c r="D38" s="462"/>
      <c r="E38" s="81" t="str">
        <f t="shared" si="1"/>
        <v>Еврозапил</v>
      </c>
      <c r="F38" s="443" t="s">
        <v>320</v>
      </c>
      <c r="G38" s="444"/>
      <c r="H38" s="79"/>
      <c r="I38" s="82"/>
      <c r="J38" s="82"/>
      <c r="K38" s="24" t="str">
        <f>IFERROR(IF(H38&gt;0,VLOOKUP(E38,'БД Цены'!$A$4:$C$492,3,0),""),"уточнить цену у МС")</f>
        <v/>
      </c>
      <c r="L38" s="463"/>
      <c r="M38" s="449"/>
      <c r="N38" s="444"/>
      <c r="O38" s="448"/>
      <c r="P38" s="449"/>
      <c r="Q38" s="449"/>
      <c r="R38" s="449"/>
      <c r="S38" s="449"/>
      <c r="T38" s="449"/>
      <c r="U38" s="449"/>
      <c r="V38" s="58" t="str">
        <f>IFERROR(IF(H38&gt;0,H38*K38,""),0)</f>
        <v/>
      </c>
      <c r="W38" s="9"/>
      <c r="X38" s="9"/>
      <c r="Y38" s="9"/>
      <c r="Z38" s="9"/>
      <c r="AA38" s="9"/>
      <c r="AB38" s="9"/>
      <c r="AC38" s="9"/>
      <c r="AD38" s="9"/>
      <c r="AE38" s="9"/>
      <c r="AF38" s="9"/>
      <c r="AG38" s="13" t="s">
        <v>321</v>
      </c>
      <c r="AH38" s="10"/>
      <c r="AI38" s="416">
        <v>299</v>
      </c>
      <c r="AJ38" s="66" t="s">
        <v>308</v>
      </c>
      <c r="AK38" s="10"/>
      <c r="AL38" s="10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</row>
    <row r="39" spans="1:67" ht="21.75" customHeight="1" x14ac:dyDescent="0.25">
      <c r="A39" s="23" t="s">
        <v>323</v>
      </c>
      <c r="B39" s="460" t="s">
        <v>324</v>
      </c>
      <c r="C39" s="461"/>
      <c r="D39" s="462"/>
      <c r="E39" s="78"/>
      <c r="F39" s="443" t="s">
        <v>296</v>
      </c>
      <c r="G39" s="444"/>
      <c r="H39" s="79"/>
      <c r="I39" s="80"/>
      <c r="J39" s="80"/>
      <c r="K39" s="24" t="str">
        <f>IFERROR(IF(H39&gt;0,VLOOKUP(E39,'БД Цены'!$A$4:$C$492,3,0),""),"уточнить цену у МС")</f>
        <v/>
      </c>
      <c r="L39" s="463"/>
      <c r="M39" s="449"/>
      <c r="N39" s="444"/>
      <c r="O39" s="448"/>
      <c r="P39" s="449"/>
      <c r="Q39" s="449"/>
      <c r="R39" s="449"/>
      <c r="S39" s="449"/>
      <c r="T39" s="449"/>
      <c r="U39" s="449"/>
      <c r="V39" s="58" t="str">
        <f t="shared" ref="V39:V41" si="2">IFERROR(IF(H39&gt;0,H39*K39*I39/1000,""),0)</f>
        <v/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3" t="s">
        <v>325</v>
      </c>
      <c r="AH39" s="10"/>
      <c r="AI39" s="416">
        <v>301</v>
      </c>
      <c r="AJ39" s="66" t="s">
        <v>313</v>
      </c>
      <c r="AK39" s="10"/>
      <c r="AL39" s="10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</row>
    <row r="40" spans="1:67" ht="21.75" customHeight="1" x14ac:dyDescent="0.25">
      <c r="A40" s="23" t="s">
        <v>327</v>
      </c>
      <c r="B40" s="460" t="s">
        <v>328</v>
      </c>
      <c r="C40" s="461"/>
      <c r="D40" s="462"/>
      <c r="E40" s="78"/>
      <c r="F40" s="443" t="s">
        <v>296</v>
      </c>
      <c r="G40" s="444"/>
      <c r="H40" s="79"/>
      <c r="I40" s="80"/>
      <c r="J40" s="80"/>
      <c r="K40" s="24" t="str">
        <f>IFERROR(IF(H40&gt;0,VLOOKUP(E40,'БД Цены'!$A$4:$C$492,3,0),""),"уточнить цену у МС")</f>
        <v/>
      </c>
      <c r="L40" s="463"/>
      <c r="M40" s="449"/>
      <c r="N40" s="444"/>
      <c r="O40" s="448"/>
      <c r="P40" s="449"/>
      <c r="Q40" s="449"/>
      <c r="R40" s="449"/>
      <c r="S40" s="449"/>
      <c r="T40" s="449"/>
      <c r="U40" s="449"/>
      <c r="V40" s="58" t="str">
        <f t="shared" si="2"/>
        <v/>
      </c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3" t="s">
        <v>329</v>
      </c>
      <c r="AH40" s="10"/>
      <c r="AI40" s="416">
        <v>300</v>
      </c>
      <c r="AJ40" s="83" t="s">
        <v>317</v>
      </c>
      <c r="AK40" s="10"/>
      <c r="AL40" s="10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</row>
    <row r="41" spans="1:67" ht="21.75" customHeight="1" x14ac:dyDescent="0.25">
      <c r="A41" s="23" t="s">
        <v>331</v>
      </c>
      <c r="B41" s="460" t="s">
        <v>332</v>
      </c>
      <c r="C41" s="461"/>
      <c r="D41" s="462"/>
      <c r="E41" s="78"/>
      <c r="F41" s="443" t="s">
        <v>296</v>
      </c>
      <c r="G41" s="444"/>
      <c r="H41" s="79"/>
      <c r="I41" s="80"/>
      <c r="J41" s="80"/>
      <c r="K41" s="24" t="str">
        <f>IFERROR(IF(H41&gt;0,VLOOKUP(E41,'БД Цены'!$A$4:$C$492,3,0),""),"уточнить цену у МС")</f>
        <v/>
      </c>
      <c r="L41" s="463"/>
      <c r="M41" s="449"/>
      <c r="N41" s="444"/>
      <c r="O41" s="448"/>
      <c r="P41" s="449"/>
      <c r="Q41" s="449"/>
      <c r="R41" s="449"/>
      <c r="S41" s="449"/>
      <c r="T41" s="449"/>
      <c r="U41" s="449"/>
      <c r="V41" s="58" t="str">
        <f t="shared" si="2"/>
        <v/>
      </c>
      <c r="W41" s="9"/>
      <c r="X41" s="9"/>
      <c r="Y41" s="9"/>
      <c r="Z41" s="9"/>
      <c r="AA41" s="9"/>
      <c r="AB41" s="9"/>
      <c r="AC41" s="9"/>
      <c r="AD41" s="9"/>
      <c r="AE41" s="9"/>
      <c r="AF41" s="9"/>
      <c r="AG41" s="13" t="s">
        <v>333</v>
      </c>
      <c r="AH41" s="10"/>
      <c r="AI41" s="415">
        <v>560</v>
      </c>
      <c r="AJ41" s="83" t="s">
        <v>322</v>
      </c>
      <c r="AK41" s="10"/>
      <c r="AL41" s="10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</row>
    <row r="42" spans="1:67" ht="21.75" customHeight="1" x14ac:dyDescent="0.25">
      <c r="A42" s="23" t="s">
        <v>335</v>
      </c>
      <c r="B42" s="460" t="s">
        <v>336</v>
      </c>
      <c r="C42" s="461"/>
      <c r="D42" s="462"/>
      <c r="E42" s="81" t="str">
        <f>B42</f>
        <v>Распил стеновой панели</v>
      </c>
      <c r="F42" s="443" t="s">
        <v>311</v>
      </c>
      <c r="G42" s="444"/>
      <c r="H42" s="79"/>
      <c r="I42" s="82"/>
      <c r="J42" s="82"/>
      <c r="K42" s="24" t="str">
        <f>IFERROR(IF(H42&gt;0,VLOOKUP(E42,'БД Цены'!$A$4:$C$492,3,0),""),"уточнить цену у МС")</f>
        <v/>
      </c>
      <c r="L42" s="463"/>
      <c r="M42" s="449"/>
      <c r="N42" s="444"/>
      <c r="O42" s="448"/>
      <c r="P42" s="449"/>
      <c r="Q42" s="449"/>
      <c r="R42" s="449"/>
      <c r="S42" s="449"/>
      <c r="T42" s="449"/>
      <c r="U42" s="449"/>
      <c r="V42" s="58" t="str">
        <f t="shared" ref="V42:V44" si="3">IFERROR(IF(H42&gt;0,H42*K42,""),0)</f>
        <v/>
      </c>
      <c r="W42" s="9"/>
      <c r="X42" s="9"/>
      <c r="Y42" s="9"/>
      <c r="Z42" s="9"/>
      <c r="AA42" s="9"/>
      <c r="AB42" s="9"/>
      <c r="AC42" s="9"/>
      <c r="AD42" s="9"/>
      <c r="AE42" s="9"/>
      <c r="AF42" s="9"/>
      <c r="AG42" s="13" t="s">
        <v>337</v>
      </c>
      <c r="AH42" s="10"/>
      <c r="AI42" s="415">
        <v>561</v>
      </c>
      <c r="AJ42" s="83" t="s">
        <v>326</v>
      </c>
      <c r="AK42" s="10"/>
      <c r="AL42" s="10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</row>
    <row r="43" spans="1:67" ht="21.75" customHeight="1" x14ac:dyDescent="0.25">
      <c r="A43" s="23" t="s">
        <v>339</v>
      </c>
      <c r="B43" s="460" t="s">
        <v>340</v>
      </c>
      <c r="C43" s="461"/>
      <c r="D43" s="462"/>
      <c r="E43" s="78"/>
      <c r="F43" s="443" t="s">
        <v>320</v>
      </c>
      <c r="G43" s="444"/>
      <c r="H43" s="79"/>
      <c r="I43" s="82"/>
      <c r="J43" s="82"/>
      <c r="K43" s="24" t="str">
        <f>IFERROR(IF(H43&gt;0,VLOOKUP(E43,'БД Цены'!$A$4:$C$492,3,0),""),"уточнить цену у МС")</f>
        <v/>
      </c>
      <c r="L43" s="500" t="str">
        <f>IF(E43="Плинтус треугольный под кромку 32мм 3000мм","Необходимо выбрать кромку в блоке Фурнитура и материалы","")</f>
        <v/>
      </c>
      <c r="M43" s="449"/>
      <c r="N43" s="444"/>
      <c r="O43" s="448"/>
      <c r="P43" s="449"/>
      <c r="Q43" s="449"/>
      <c r="R43" s="449"/>
      <c r="S43" s="449"/>
      <c r="T43" s="449"/>
      <c r="U43" s="449"/>
      <c r="V43" s="58" t="str">
        <f t="shared" si="3"/>
        <v/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3" t="s">
        <v>341</v>
      </c>
      <c r="AH43" s="10"/>
      <c r="AI43" s="415">
        <v>562</v>
      </c>
      <c r="AJ43" s="83" t="s">
        <v>330</v>
      </c>
      <c r="AK43" s="10"/>
      <c r="AL43" s="10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</row>
    <row r="44" spans="1:67" ht="21.75" customHeight="1" x14ac:dyDescent="0.25">
      <c r="A44" s="30" t="s">
        <v>343</v>
      </c>
      <c r="B44" s="502" t="s">
        <v>344</v>
      </c>
      <c r="C44" s="492"/>
      <c r="D44" s="459"/>
      <c r="E44" s="85"/>
      <c r="F44" s="458" t="s">
        <v>320</v>
      </c>
      <c r="G44" s="459"/>
      <c r="H44" s="86"/>
      <c r="I44" s="87"/>
      <c r="J44" s="87"/>
      <c r="K44" s="31" t="str">
        <f>IFERROR(IF(H44&gt;0,VLOOKUP(E44,'БД Цены'!$A$4:$C$492,3,0),""),"уточнить цену у МС")</f>
        <v/>
      </c>
      <c r="L44" s="501"/>
      <c r="M44" s="492"/>
      <c r="N44" s="459"/>
      <c r="O44" s="495"/>
      <c r="P44" s="492"/>
      <c r="Q44" s="492"/>
      <c r="R44" s="492"/>
      <c r="S44" s="492"/>
      <c r="T44" s="492"/>
      <c r="U44" s="492"/>
      <c r="V44" s="73" t="str">
        <f t="shared" si="3"/>
        <v/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3" t="s">
        <v>345</v>
      </c>
      <c r="AH44" s="10"/>
      <c r="AI44" s="415">
        <v>569</v>
      </c>
      <c r="AJ44" s="83" t="s">
        <v>334</v>
      </c>
      <c r="AK44" s="10"/>
      <c r="AL44" s="10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</row>
    <row r="45" spans="1:67" ht="33.75" customHeight="1" x14ac:dyDescent="0.25">
      <c r="A45" s="36" t="s">
        <v>347</v>
      </c>
      <c r="B45" s="451" t="s">
        <v>348</v>
      </c>
      <c r="C45" s="452"/>
      <c r="D45" s="452"/>
      <c r="E45" s="452"/>
      <c r="F45" s="452"/>
      <c r="G45" s="452"/>
      <c r="H45" s="452"/>
      <c r="I45" s="452"/>
      <c r="J45" s="452"/>
      <c r="K45" s="452"/>
      <c r="L45" s="452"/>
      <c r="M45" s="452"/>
      <c r="N45" s="452"/>
      <c r="O45" s="452"/>
      <c r="P45" s="452"/>
      <c r="Q45" s="452"/>
      <c r="R45" s="452"/>
      <c r="S45" s="452"/>
      <c r="T45" s="452"/>
      <c r="U45" s="452"/>
      <c r="V45" s="453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3" t="s">
        <v>349</v>
      </c>
      <c r="AH45" s="10"/>
      <c r="AI45" s="415" t="s">
        <v>862</v>
      </c>
      <c r="AJ45" s="84" t="s">
        <v>338</v>
      </c>
      <c r="AK45" s="10"/>
      <c r="AL45" s="10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</row>
    <row r="46" spans="1:67" ht="24" customHeight="1" x14ac:dyDescent="0.25">
      <c r="A46" s="88"/>
      <c r="B46" s="457" t="s">
        <v>351</v>
      </c>
      <c r="C46" s="454"/>
      <c r="D46" s="446"/>
      <c r="E46" s="89" t="s">
        <v>352</v>
      </c>
      <c r="F46" s="445" t="s">
        <v>284</v>
      </c>
      <c r="G46" s="446"/>
      <c r="H46" s="89" t="s">
        <v>143</v>
      </c>
      <c r="I46" s="445"/>
      <c r="J46" s="446"/>
      <c r="K46" s="89" t="s">
        <v>287</v>
      </c>
      <c r="L46" s="445" t="s">
        <v>289</v>
      </c>
      <c r="M46" s="454"/>
      <c r="N46" s="454"/>
      <c r="O46" s="454"/>
      <c r="P46" s="454"/>
      <c r="Q46" s="454"/>
      <c r="R46" s="454"/>
      <c r="S46" s="454"/>
      <c r="T46" s="454"/>
      <c r="U46" s="455"/>
      <c r="V46" s="90" t="s">
        <v>290</v>
      </c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3" t="s">
        <v>353</v>
      </c>
      <c r="AH46" s="10"/>
      <c r="AI46" s="416">
        <v>168</v>
      </c>
      <c r="AJ46" s="84" t="s">
        <v>342</v>
      </c>
      <c r="AK46" s="10"/>
      <c r="AL46" s="10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</row>
    <row r="47" spans="1:67" ht="15" customHeight="1" x14ac:dyDescent="0.25">
      <c r="A47" s="23" t="s">
        <v>354</v>
      </c>
      <c r="B47" s="456" t="s">
        <v>355</v>
      </c>
      <c r="C47" s="449"/>
      <c r="D47" s="444"/>
      <c r="E47" s="51"/>
      <c r="F47" s="443" t="str">
        <f>IFERROR(IF(H47&gt;0,VLOOKUP(E47,'БД Цены'!$A$4:$C$492,2,0),""),"уточнить цену у МС")</f>
        <v/>
      </c>
      <c r="G47" s="444"/>
      <c r="H47" s="79"/>
      <c r="I47" s="447"/>
      <c r="J47" s="444"/>
      <c r="K47" s="91" t="str">
        <f>IFERROR(IF(H47&gt;0,VLOOKUP(E47,'БД Цены'!$A$4:$C$492,3,0),""),"уточнить цену у МС")</f>
        <v/>
      </c>
      <c r="L47" s="448"/>
      <c r="M47" s="449"/>
      <c r="N47" s="449"/>
      <c r="O47" s="449"/>
      <c r="P47" s="449"/>
      <c r="Q47" s="449"/>
      <c r="R47" s="449"/>
      <c r="S47" s="449"/>
      <c r="T47" s="449"/>
      <c r="U47" s="450"/>
      <c r="V47" s="58" t="str">
        <f t="shared" ref="V47:V56" si="4">IFERROR(IF(H47&gt;0,H47*K47,""),0)</f>
        <v/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3" t="s">
        <v>356</v>
      </c>
      <c r="AH47" s="10"/>
      <c r="AI47" s="416">
        <v>162</v>
      </c>
      <c r="AJ47" s="84" t="s">
        <v>346</v>
      </c>
      <c r="AK47" s="10"/>
      <c r="AL47" s="10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</row>
    <row r="48" spans="1:67" ht="15" customHeight="1" x14ac:dyDescent="0.25">
      <c r="A48" s="23" t="s">
        <v>357</v>
      </c>
      <c r="B48" s="456" t="s">
        <v>358</v>
      </c>
      <c r="C48" s="449"/>
      <c r="D48" s="444"/>
      <c r="E48" s="53"/>
      <c r="F48" s="443" t="str">
        <f>IFERROR(IF(H48&gt;0,VLOOKUP(E48,'БД Цены'!$A$4:$C$492,2,0),""),"уточнить цену у МС")</f>
        <v/>
      </c>
      <c r="G48" s="444"/>
      <c r="H48" s="79"/>
      <c r="I48" s="447"/>
      <c r="J48" s="444"/>
      <c r="K48" s="91" t="str">
        <f>IFERROR(IF(H48&gt;0,VLOOKUP(E48,'БД Цены'!$A$4:$C$492,3,0),""),"уточнить цену у МС")</f>
        <v/>
      </c>
      <c r="L48" s="448"/>
      <c r="M48" s="449"/>
      <c r="N48" s="449"/>
      <c r="O48" s="449"/>
      <c r="P48" s="449"/>
      <c r="Q48" s="449"/>
      <c r="R48" s="449"/>
      <c r="S48" s="449"/>
      <c r="T48" s="449"/>
      <c r="U48" s="450"/>
      <c r="V48" s="58" t="str">
        <f t="shared" si="4"/>
        <v/>
      </c>
      <c r="W48" s="9"/>
      <c r="X48" s="9"/>
      <c r="Y48" s="9"/>
      <c r="Z48" s="9"/>
      <c r="AA48" s="9"/>
      <c r="AB48" s="9"/>
      <c r="AC48" s="9"/>
      <c r="AD48" s="9"/>
      <c r="AE48" s="9"/>
      <c r="AF48" s="9"/>
      <c r="AG48" s="13" t="s">
        <v>359</v>
      </c>
      <c r="AH48" s="10"/>
      <c r="AI48" s="416">
        <v>160</v>
      </c>
      <c r="AJ48" s="84" t="s">
        <v>350</v>
      </c>
      <c r="AK48" s="10"/>
      <c r="AL48" s="10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</row>
    <row r="49" spans="1:67" ht="15" customHeight="1" x14ac:dyDescent="0.25">
      <c r="A49" s="23" t="s">
        <v>360</v>
      </c>
      <c r="B49" s="456" t="s">
        <v>361</v>
      </c>
      <c r="C49" s="449"/>
      <c r="D49" s="444"/>
      <c r="E49" s="53"/>
      <c r="F49" s="443" t="str">
        <f>IFERROR(IF(H49&gt;0,VLOOKUP(E49,'БД Цены'!$A$4:$C$492,2,0),""),"уточнить цену у МС")</f>
        <v/>
      </c>
      <c r="G49" s="444"/>
      <c r="H49" s="79"/>
      <c r="I49" s="447"/>
      <c r="J49" s="444"/>
      <c r="K49" s="91" t="str">
        <f>IFERROR(IF(H49&gt;0,VLOOKUP(E49,'БД Цены'!$A$4:$C$492,3,0),""),"уточнить цену у МС")</f>
        <v/>
      </c>
      <c r="L49" s="448"/>
      <c r="M49" s="449"/>
      <c r="N49" s="449"/>
      <c r="O49" s="449"/>
      <c r="P49" s="449"/>
      <c r="Q49" s="449"/>
      <c r="R49" s="449"/>
      <c r="S49" s="449"/>
      <c r="T49" s="449"/>
      <c r="U49" s="450"/>
      <c r="V49" s="58" t="str">
        <f t="shared" si="4"/>
        <v/>
      </c>
      <c r="W49" s="9"/>
      <c r="X49" s="9"/>
      <c r="Y49" s="9"/>
      <c r="Z49" s="9"/>
      <c r="AA49" s="9"/>
      <c r="AB49" s="9"/>
      <c r="AC49" s="9"/>
      <c r="AD49" s="9"/>
      <c r="AE49" s="9"/>
      <c r="AF49" s="9"/>
      <c r="AG49" s="13" t="s">
        <v>362</v>
      </c>
      <c r="AH49" s="10"/>
      <c r="AI49" s="416">
        <v>164</v>
      </c>
      <c r="AJ49" s="419" t="s">
        <v>3150</v>
      </c>
      <c r="AK49" s="10"/>
      <c r="AL49" s="10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</row>
    <row r="50" spans="1:67" ht="15" customHeight="1" x14ac:dyDescent="0.25">
      <c r="A50" s="23" t="s">
        <v>363</v>
      </c>
      <c r="B50" s="456" t="s">
        <v>364</v>
      </c>
      <c r="C50" s="449"/>
      <c r="D50" s="444"/>
      <c r="E50" s="53"/>
      <c r="F50" s="443" t="str">
        <f>IFERROR(IF(H50&gt;0,VLOOKUP(E50,'БД Цены'!$A$4:$C$492,2,0),""),"уточнить цену у МС")</f>
        <v/>
      </c>
      <c r="G50" s="444"/>
      <c r="H50" s="79"/>
      <c r="I50" s="447"/>
      <c r="J50" s="444"/>
      <c r="K50" s="91" t="str">
        <f>IFERROR(IF(H50&gt;0,VLOOKUP(E50,'БД Цены'!$A$4:$C$492,3,0),""),"уточнить цену у МС")</f>
        <v/>
      </c>
      <c r="L50" s="448"/>
      <c r="M50" s="449"/>
      <c r="N50" s="449"/>
      <c r="O50" s="449"/>
      <c r="P50" s="449"/>
      <c r="Q50" s="449"/>
      <c r="R50" s="449"/>
      <c r="S50" s="449"/>
      <c r="T50" s="449"/>
      <c r="U50" s="450"/>
      <c r="V50" s="58" t="str">
        <f t="shared" si="4"/>
        <v/>
      </c>
      <c r="W50" s="9"/>
      <c r="X50" s="9"/>
      <c r="Y50" s="9"/>
      <c r="Z50" s="9"/>
      <c r="AA50" s="9"/>
      <c r="AB50" s="9"/>
      <c r="AC50" s="9"/>
      <c r="AD50" s="9"/>
      <c r="AE50" s="9"/>
      <c r="AF50" s="9"/>
      <c r="AG50" s="13" t="s">
        <v>365</v>
      </c>
      <c r="AH50" s="10"/>
      <c r="AI50" s="416">
        <v>161</v>
      </c>
      <c r="AJ50" s="419" t="s">
        <v>3151</v>
      </c>
      <c r="AK50" s="10"/>
      <c r="AL50" s="10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</row>
    <row r="51" spans="1:67" ht="15" customHeight="1" x14ac:dyDescent="0.25">
      <c r="A51" s="23" t="s">
        <v>366</v>
      </c>
      <c r="B51" s="456" t="s">
        <v>367</v>
      </c>
      <c r="C51" s="449"/>
      <c r="D51" s="444"/>
      <c r="E51" s="53"/>
      <c r="F51" s="443" t="str">
        <f>IFERROR(IF(H51&gt;0,VLOOKUP(E51,'БД Цены'!$A$4:$C$492,2,0),""),"уточнить цену у МС")</f>
        <v/>
      </c>
      <c r="G51" s="444"/>
      <c r="H51" s="79"/>
      <c r="I51" s="447"/>
      <c r="J51" s="444"/>
      <c r="K51" s="91" t="str">
        <f>IFERROR(IF(H51&gt;0,VLOOKUP(E51,'БД Цены'!$A$4:$C$492,3,0),""),"уточнить цену у МС")</f>
        <v/>
      </c>
      <c r="L51" s="448"/>
      <c r="M51" s="449"/>
      <c r="N51" s="449"/>
      <c r="O51" s="449"/>
      <c r="P51" s="449"/>
      <c r="Q51" s="449"/>
      <c r="R51" s="449"/>
      <c r="S51" s="449"/>
      <c r="T51" s="449"/>
      <c r="U51" s="450"/>
      <c r="V51" s="58" t="str">
        <f t="shared" si="4"/>
        <v/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3" t="s">
        <v>368</v>
      </c>
      <c r="AH51" s="10"/>
      <c r="AI51" s="416">
        <v>165</v>
      </c>
      <c r="AJ51" s="419" t="s">
        <v>3152</v>
      </c>
      <c r="AK51" s="10"/>
      <c r="AL51" s="10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</row>
    <row r="52" spans="1:67" ht="15" customHeight="1" x14ac:dyDescent="0.25">
      <c r="A52" s="23" t="s">
        <v>369</v>
      </c>
      <c r="B52" s="456" t="s">
        <v>370</v>
      </c>
      <c r="C52" s="449"/>
      <c r="D52" s="444"/>
      <c r="E52" s="53"/>
      <c r="F52" s="443" t="str">
        <f>IFERROR(IF(H52&gt;0,VLOOKUP(E52,'БД Цены'!$A$4:$C$492,2,0),""),"уточнить цену у МС")</f>
        <v/>
      </c>
      <c r="G52" s="444"/>
      <c r="H52" s="79"/>
      <c r="I52" s="447"/>
      <c r="J52" s="444"/>
      <c r="K52" s="91" t="str">
        <f>IFERROR(IF(H52&gt;0,VLOOKUP(E52,'БД Цены'!$A$4:$C$492,3,0),""),"уточнить цену у МС")</f>
        <v/>
      </c>
      <c r="L52" s="448"/>
      <c r="M52" s="449"/>
      <c r="N52" s="449"/>
      <c r="O52" s="449"/>
      <c r="P52" s="449"/>
      <c r="Q52" s="449"/>
      <c r="R52" s="449"/>
      <c r="S52" s="449"/>
      <c r="T52" s="449"/>
      <c r="U52" s="450"/>
      <c r="V52" s="58" t="str">
        <f t="shared" si="4"/>
        <v/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3" t="s">
        <v>371</v>
      </c>
      <c r="AH52" s="10"/>
      <c r="AI52" s="417">
        <v>536</v>
      </c>
      <c r="AJ52" s="63"/>
      <c r="AK52" s="10"/>
      <c r="AL52" s="10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</row>
    <row r="53" spans="1:67" ht="15" customHeight="1" x14ac:dyDescent="0.25">
      <c r="A53" s="23" t="s">
        <v>372</v>
      </c>
      <c r="B53" s="456" t="s">
        <v>373</v>
      </c>
      <c r="C53" s="449"/>
      <c r="D53" s="444"/>
      <c r="E53" s="53"/>
      <c r="F53" s="443" t="str">
        <f>IFERROR(IF(H53&gt;0,VLOOKUP(E53,'БД Цены'!$A$4:$C$492,2,0),""),"уточнить цену у МС")</f>
        <v/>
      </c>
      <c r="G53" s="444"/>
      <c r="H53" s="79"/>
      <c r="I53" s="447"/>
      <c r="J53" s="444"/>
      <c r="K53" s="91" t="str">
        <f>IFERROR(IF(H53&gt;0,VLOOKUP(E53,'БД Цены'!$A$4:$C$492,3,0),""),"уточнить цену у МС")</f>
        <v/>
      </c>
      <c r="L53" s="448"/>
      <c r="M53" s="449"/>
      <c r="N53" s="449"/>
      <c r="O53" s="449"/>
      <c r="P53" s="449"/>
      <c r="Q53" s="449"/>
      <c r="R53" s="449"/>
      <c r="S53" s="449"/>
      <c r="T53" s="449"/>
      <c r="U53" s="450"/>
      <c r="V53" s="58" t="str">
        <f t="shared" si="4"/>
        <v/>
      </c>
      <c r="W53" s="9"/>
      <c r="X53" s="9"/>
      <c r="Y53" s="9"/>
      <c r="Z53" s="9"/>
      <c r="AA53" s="9"/>
      <c r="AB53" s="9"/>
      <c r="AC53" s="9"/>
      <c r="AD53" s="9"/>
      <c r="AE53" s="9"/>
      <c r="AF53" s="9"/>
      <c r="AG53" s="13" t="s">
        <v>374</v>
      </c>
      <c r="AH53" s="10"/>
      <c r="AI53" s="417">
        <v>537</v>
      </c>
      <c r="AJ53" s="63"/>
      <c r="AK53" s="10"/>
      <c r="AL53" s="10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</row>
    <row r="54" spans="1:67" ht="15" customHeight="1" x14ac:dyDescent="0.25">
      <c r="A54" s="23" t="s">
        <v>375</v>
      </c>
      <c r="B54" s="456" t="s">
        <v>376</v>
      </c>
      <c r="C54" s="449"/>
      <c r="D54" s="444"/>
      <c r="E54" s="53"/>
      <c r="F54" s="443" t="str">
        <f>IFERROR(IF(H54&gt;0,VLOOKUP(E54,'БД Цены'!$A$4:$C$492,2,0),""),"уточнить цену у МС")</f>
        <v/>
      </c>
      <c r="G54" s="444"/>
      <c r="H54" s="79"/>
      <c r="I54" s="447"/>
      <c r="J54" s="444"/>
      <c r="K54" s="91" t="str">
        <f>IFERROR(IF(H54&gt;0,VLOOKUP(E54,'БД Цены'!$A$4:$C$492,3,0),""),"уточнить цену у МС")</f>
        <v/>
      </c>
      <c r="L54" s="448"/>
      <c r="M54" s="449"/>
      <c r="N54" s="449"/>
      <c r="O54" s="449"/>
      <c r="P54" s="449"/>
      <c r="Q54" s="449"/>
      <c r="R54" s="449"/>
      <c r="S54" s="449"/>
      <c r="T54" s="449"/>
      <c r="U54" s="450"/>
      <c r="V54" s="58" t="str">
        <f t="shared" si="4"/>
        <v/>
      </c>
      <c r="W54" s="9"/>
      <c r="X54" s="9"/>
      <c r="Y54" s="9"/>
      <c r="Z54" s="9"/>
      <c r="AA54" s="9"/>
      <c r="AB54" s="9"/>
      <c r="AC54" s="9"/>
      <c r="AD54" s="9"/>
      <c r="AE54" s="9"/>
      <c r="AF54" s="9"/>
      <c r="AG54" s="13" t="s">
        <v>377</v>
      </c>
      <c r="AH54" s="10"/>
      <c r="AI54" s="417">
        <v>538</v>
      </c>
      <c r="AJ54" s="63"/>
      <c r="AK54" s="10"/>
      <c r="AL54" s="10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</row>
    <row r="55" spans="1:67" ht="15" customHeight="1" x14ac:dyDescent="0.25">
      <c r="A55" s="23" t="s">
        <v>378</v>
      </c>
      <c r="B55" s="456" t="s">
        <v>379</v>
      </c>
      <c r="C55" s="449"/>
      <c r="D55" s="444"/>
      <c r="E55" s="53"/>
      <c r="F55" s="443" t="str">
        <f>IFERROR(IF(H55&gt;0,VLOOKUP(E55,'БД Цены'!$A$4:$C$492,2,0),""),"уточнить цену у МС")</f>
        <v/>
      </c>
      <c r="G55" s="444"/>
      <c r="H55" s="79"/>
      <c r="I55" s="447"/>
      <c r="J55" s="444"/>
      <c r="K55" s="91" t="str">
        <f>IFERROR(IF(H55&gt;0,VLOOKUP(E55,'БД Цены'!$A$4:$C$492,3,0),""),"уточнить цену у МС")</f>
        <v/>
      </c>
      <c r="L55" s="448"/>
      <c r="M55" s="449"/>
      <c r="N55" s="449"/>
      <c r="O55" s="449"/>
      <c r="P55" s="449"/>
      <c r="Q55" s="449"/>
      <c r="R55" s="449"/>
      <c r="S55" s="449"/>
      <c r="T55" s="449"/>
      <c r="U55" s="450"/>
      <c r="V55" s="58" t="str">
        <f t="shared" si="4"/>
        <v/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13" t="s">
        <v>380</v>
      </c>
      <c r="AH55" s="10"/>
      <c r="AI55" s="417">
        <v>539</v>
      </c>
      <c r="AJ55" s="63"/>
      <c r="AK55" s="10"/>
      <c r="AL55" s="10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</row>
    <row r="56" spans="1:67" ht="15" customHeight="1" x14ac:dyDescent="0.25">
      <c r="A56" s="23" t="s">
        <v>381</v>
      </c>
      <c r="B56" s="456" t="s">
        <v>382</v>
      </c>
      <c r="C56" s="449"/>
      <c r="D56" s="444"/>
      <c r="E56" s="53"/>
      <c r="F56" s="443" t="str">
        <f>IFERROR(IF(H56&gt;0,VLOOKUP(E56,'БД Цены'!$A$4:$C$492,2,0),""),"уточнить цену у МС")</f>
        <v/>
      </c>
      <c r="G56" s="444"/>
      <c r="H56" s="79"/>
      <c r="I56" s="447"/>
      <c r="J56" s="444"/>
      <c r="K56" s="91" t="str">
        <f>IFERROR(IF(H56&gt;0,VLOOKUP(E56,'БД Цены'!$A$4:$C$492,3,0),""),"уточнить цену у МС")</f>
        <v/>
      </c>
      <c r="L56" s="448"/>
      <c r="M56" s="449"/>
      <c r="N56" s="449"/>
      <c r="O56" s="449"/>
      <c r="P56" s="449"/>
      <c r="Q56" s="449"/>
      <c r="R56" s="449"/>
      <c r="S56" s="449"/>
      <c r="T56" s="449"/>
      <c r="U56" s="450"/>
      <c r="V56" s="58" t="str">
        <f t="shared" si="4"/>
        <v/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3" t="s">
        <v>383</v>
      </c>
      <c r="AH56" s="10"/>
      <c r="AI56" s="417">
        <v>540</v>
      </c>
      <c r="AJ56" s="63"/>
      <c r="AK56" s="10"/>
      <c r="AL56" s="10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</row>
    <row r="57" spans="1:67" ht="36" customHeight="1" x14ac:dyDescent="0.25">
      <c r="A57" s="36" t="s">
        <v>384</v>
      </c>
      <c r="B57" s="451" t="s">
        <v>385</v>
      </c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  <c r="N57" s="452"/>
      <c r="O57" s="452"/>
      <c r="P57" s="452"/>
      <c r="Q57" s="452"/>
      <c r="R57" s="452"/>
      <c r="S57" s="452"/>
      <c r="T57" s="452"/>
      <c r="U57" s="452"/>
      <c r="V57" s="453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3" t="s">
        <v>386</v>
      </c>
      <c r="AH57" s="10"/>
      <c r="AI57" s="417">
        <v>541</v>
      </c>
      <c r="AJ57" s="63"/>
      <c r="AK57" s="10"/>
      <c r="AL57" s="10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</row>
    <row r="58" spans="1:67" ht="28.5" customHeight="1" x14ac:dyDescent="0.25">
      <c r="A58" s="88"/>
      <c r="B58" s="457" t="s">
        <v>351</v>
      </c>
      <c r="C58" s="454"/>
      <c r="D58" s="446"/>
      <c r="E58" s="89" t="s">
        <v>352</v>
      </c>
      <c r="F58" s="445" t="s">
        <v>284</v>
      </c>
      <c r="G58" s="446"/>
      <c r="H58" s="89" t="s">
        <v>143</v>
      </c>
      <c r="I58" s="445"/>
      <c r="J58" s="446"/>
      <c r="K58" s="89"/>
      <c r="L58" s="445" t="s">
        <v>289</v>
      </c>
      <c r="M58" s="454"/>
      <c r="N58" s="454"/>
      <c r="O58" s="454"/>
      <c r="P58" s="454"/>
      <c r="Q58" s="454"/>
      <c r="R58" s="454"/>
      <c r="S58" s="454"/>
      <c r="T58" s="454"/>
      <c r="U58" s="455"/>
      <c r="V58" s="90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13" t="s">
        <v>387</v>
      </c>
      <c r="AH58" s="10"/>
      <c r="AI58" s="417" t="s">
        <v>876</v>
      </c>
      <c r="AJ58" s="63"/>
      <c r="AK58" s="10"/>
      <c r="AL58" s="10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</row>
    <row r="59" spans="1:67" ht="15" customHeight="1" x14ac:dyDescent="0.25">
      <c r="A59" s="23" t="s">
        <v>388</v>
      </c>
      <c r="B59" s="456" t="s">
        <v>389</v>
      </c>
      <c r="C59" s="449"/>
      <c r="D59" s="444"/>
      <c r="E59" s="92"/>
      <c r="F59" s="448"/>
      <c r="G59" s="444"/>
      <c r="H59" s="92"/>
      <c r="I59" s="494"/>
      <c r="J59" s="444"/>
      <c r="K59" s="51"/>
      <c r="L59" s="448"/>
      <c r="M59" s="449"/>
      <c r="N59" s="449"/>
      <c r="O59" s="449"/>
      <c r="P59" s="449"/>
      <c r="Q59" s="449"/>
      <c r="R59" s="449"/>
      <c r="S59" s="449"/>
      <c r="T59" s="449"/>
      <c r="U59" s="450"/>
      <c r="V59" s="93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13" t="s">
        <v>390</v>
      </c>
      <c r="AH59" s="10"/>
      <c r="AI59" s="417" t="s">
        <v>878</v>
      </c>
      <c r="AJ59" s="10"/>
      <c r="AK59" s="10"/>
      <c r="AL59" s="10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</row>
    <row r="60" spans="1:67" ht="15" customHeight="1" x14ac:dyDescent="0.25">
      <c r="A60" s="23" t="s">
        <v>391</v>
      </c>
      <c r="B60" s="456" t="s">
        <v>392</v>
      </c>
      <c r="C60" s="449"/>
      <c r="D60" s="444"/>
      <c r="E60" s="92"/>
      <c r="F60" s="448"/>
      <c r="G60" s="444"/>
      <c r="H60" s="92"/>
      <c r="I60" s="494"/>
      <c r="J60" s="444"/>
      <c r="K60" s="51"/>
      <c r="L60" s="448"/>
      <c r="M60" s="449"/>
      <c r="N60" s="449"/>
      <c r="O60" s="449"/>
      <c r="P60" s="449"/>
      <c r="Q60" s="449"/>
      <c r="R60" s="449"/>
      <c r="S60" s="449"/>
      <c r="T60" s="449"/>
      <c r="U60" s="450"/>
      <c r="V60" s="93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13" t="s">
        <v>393</v>
      </c>
      <c r="AH60" s="10"/>
      <c r="AI60" s="417" t="s">
        <v>880</v>
      </c>
      <c r="AJ60" s="10"/>
      <c r="AK60" s="10"/>
      <c r="AL60" s="10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</row>
    <row r="61" spans="1:67" ht="12" customHeight="1" x14ac:dyDescent="0.25">
      <c r="A61" s="23" t="s">
        <v>394</v>
      </c>
      <c r="B61" s="456" t="s">
        <v>395</v>
      </c>
      <c r="C61" s="449"/>
      <c r="D61" s="444"/>
      <c r="E61" s="92"/>
      <c r="F61" s="448"/>
      <c r="G61" s="444"/>
      <c r="H61" s="92"/>
      <c r="I61" s="494"/>
      <c r="J61" s="444"/>
      <c r="K61" s="51"/>
      <c r="L61" s="448"/>
      <c r="M61" s="449"/>
      <c r="N61" s="449"/>
      <c r="O61" s="449"/>
      <c r="P61" s="449"/>
      <c r="Q61" s="449"/>
      <c r="R61" s="449"/>
      <c r="S61" s="449"/>
      <c r="T61" s="449"/>
      <c r="U61" s="450"/>
      <c r="V61" s="93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13" t="s">
        <v>396</v>
      </c>
      <c r="AH61" s="10"/>
      <c r="AI61" s="417">
        <v>161</v>
      </c>
      <c r="AJ61" s="10"/>
      <c r="AK61" s="10"/>
      <c r="AL61" s="10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</row>
    <row r="62" spans="1:67" ht="15.75" customHeight="1" x14ac:dyDescent="0.25">
      <c r="A62" s="23" t="s">
        <v>397</v>
      </c>
      <c r="B62" s="456" t="s">
        <v>398</v>
      </c>
      <c r="C62" s="449"/>
      <c r="D62" s="444"/>
      <c r="E62" s="92"/>
      <c r="F62" s="448"/>
      <c r="G62" s="444"/>
      <c r="H62" s="92"/>
      <c r="I62" s="494"/>
      <c r="J62" s="444"/>
      <c r="K62" s="51"/>
      <c r="L62" s="448"/>
      <c r="M62" s="449"/>
      <c r="N62" s="449"/>
      <c r="O62" s="449"/>
      <c r="P62" s="449"/>
      <c r="Q62" s="449"/>
      <c r="R62" s="449"/>
      <c r="S62" s="449"/>
      <c r="T62" s="449"/>
      <c r="U62" s="450"/>
      <c r="V62" s="93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13" t="s">
        <v>399</v>
      </c>
      <c r="AH62" s="10"/>
      <c r="AI62" s="417">
        <v>164</v>
      </c>
      <c r="AJ62" s="10"/>
      <c r="AK62" s="10"/>
      <c r="AL62" s="10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</row>
    <row r="63" spans="1:67" ht="12" customHeight="1" x14ac:dyDescent="0.25">
      <c r="A63" s="30" t="s">
        <v>400</v>
      </c>
      <c r="B63" s="499" t="s">
        <v>401</v>
      </c>
      <c r="C63" s="492"/>
      <c r="D63" s="459"/>
      <c r="E63" s="94"/>
      <c r="F63" s="495"/>
      <c r="G63" s="459"/>
      <c r="H63" s="94"/>
      <c r="I63" s="498"/>
      <c r="J63" s="459"/>
      <c r="K63" s="67"/>
      <c r="L63" s="495"/>
      <c r="M63" s="492"/>
      <c r="N63" s="492"/>
      <c r="O63" s="492"/>
      <c r="P63" s="492"/>
      <c r="Q63" s="492"/>
      <c r="R63" s="492"/>
      <c r="S63" s="492"/>
      <c r="T63" s="492"/>
      <c r="U63" s="493"/>
      <c r="V63" s="95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3" t="s">
        <v>402</v>
      </c>
      <c r="AH63" s="10"/>
      <c r="AI63" s="417">
        <v>168</v>
      </c>
      <c r="AJ63" s="10"/>
      <c r="AK63" s="10"/>
      <c r="AL63" s="10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</row>
    <row r="64" spans="1:67" ht="21.75" customHeight="1" x14ac:dyDescent="0.25">
      <c r="A64" s="496" t="s">
        <v>403</v>
      </c>
      <c r="B64" s="474"/>
      <c r="C64" s="474"/>
      <c r="D64" s="474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  <c r="P64" s="474"/>
      <c r="Q64" s="474"/>
      <c r="R64" s="474"/>
      <c r="S64" s="474"/>
      <c r="T64" s="474"/>
      <c r="U64" s="474"/>
      <c r="V64" s="49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13" t="s">
        <v>404</v>
      </c>
      <c r="AH64" s="10"/>
      <c r="AI64" s="417">
        <v>498</v>
      </c>
      <c r="AJ64" s="10"/>
      <c r="AK64" s="10"/>
      <c r="AL64" s="10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</row>
    <row r="65" spans="1:67" ht="15.75" customHeight="1" x14ac:dyDescent="0.25">
      <c r="A65" s="96"/>
      <c r="B65" s="97"/>
      <c r="C65" s="97"/>
      <c r="D65" s="97"/>
      <c r="E65" s="97"/>
      <c r="F65" s="98"/>
      <c r="G65" s="98"/>
      <c r="H65" s="98"/>
      <c r="I65" s="98"/>
      <c r="J65" s="98"/>
      <c r="K65" s="98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13" t="s">
        <v>405</v>
      </c>
      <c r="AH65" s="10"/>
      <c r="AI65" s="417">
        <v>497</v>
      </c>
      <c r="AJ65" s="10"/>
      <c r="AK65" s="10"/>
      <c r="AL65" s="10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</row>
    <row r="66" spans="1:67" ht="12" customHeight="1" x14ac:dyDescent="0.25">
      <c r="A66" s="96"/>
      <c r="B66" s="97"/>
      <c r="C66" s="97"/>
      <c r="D66" s="97"/>
      <c r="E66" s="97"/>
      <c r="F66" s="98"/>
      <c r="G66" s="98"/>
      <c r="H66" s="98"/>
      <c r="I66" s="98"/>
      <c r="J66" s="98"/>
      <c r="K66" s="98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13" t="s">
        <v>406</v>
      </c>
      <c r="AH66" s="10"/>
      <c r="AI66" s="417">
        <v>499</v>
      </c>
      <c r="AJ66" s="10"/>
      <c r="AK66" s="10"/>
      <c r="AL66" s="10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</row>
    <row r="67" spans="1:67" ht="12" customHeight="1" x14ac:dyDescent="0.25">
      <c r="A67" s="96"/>
      <c r="B67" s="97"/>
      <c r="C67" s="97"/>
      <c r="D67" s="97"/>
      <c r="E67" s="97"/>
      <c r="F67" s="98"/>
      <c r="G67" s="98"/>
      <c r="H67" s="98"/>
      <c r="I67" s="98"/>
      <c r="J67" s="98"/>
      <c r="K67" s="98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13" t="s">
        <v>407</v>
      </c>
      <c r="AH67" s="10"/>
      <c r="AI67" s="417">
        <v>160</v>
      </c>
      <c r="AJ67" s="10"/>
      <c r="AK67" s="10"/>
      <c r="AL67" s="10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</row>
    <row r="68" spans="1:67" ht="15.75" customHeight="1" x14ac:dyDescent="0.25">
      <c r="A68" s="96"/>
      <c r="B68" s="97"/>
      <c r="C68" s="97"/>
      <c r="D68" s="97"/>
      <c r="E68" s="97"/>
      <c r="F68" s="98"/>
      <c r="G68" s="98"/>
      <c r="H68" s="98"/>
      <c r="I68" s="98"/>
      <c r="J68" s="98"/>
      <c r="K68" s="98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13" t="s">
        <v>408</v>
      </c>
      <c r="AH68" s="10"/>
      <c r="AI68" s="417">
        <v>162</v>
      </c>
      <c r="AJ68" s="10"/>
      <c r="AK68" s="10"/>
      <c r="AL68" s="10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</row>
    <row r="69" spans="1:67" ht="12" customHeight="1" x14ac:dyDescent="0.25">
      <c r="A69" s="96"/>
      <c r="B69" s="97"/>
      <c r="C69" s="97"/>
      <c r="D69" s="97"/>
      <c r="E69" s="97"/>
      <c r="F69" s="98"/>
      <c r="G69" s="98"/>
      <c r="H69" s="98"/>
      <c r="I69" s="98"/>
      <c r="J69" s="98"/>
      <c r="K69" s="98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13" t="s">
        <v>409</v>
      </c>
      <c r="AH69" s="10"/>
      <c r="AI69" s="417">
        <v>165</v>
      </c>
      <c r="AJ69" s="10"/>
      <c r="AK69" s="10"/>
      <c r="AL69" s="10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</row>
    <row r="70" spans="1:67" ht="12" customHeight="1" x14ac:dyDescent="0.25">
      <c r="A70" s="96"/>
      <c r="B70" s="97"/>
      <c r="C70" s="97"/>
      <c r="D70" s="97"/>
      <c r="E70" s="97"/>
      <c r="F70" s="98"/>
      <c r="G70" s="98"/>
      <c r="H70" s="98"/>
      <c r="I70" s="98"/>
      <c r="J70" s="98"/>
      <c r="K70" s="98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3" t="s">
        <v>410</v>
      </c>
      <c r="AH70" s="10"/>
      <c r="AI70" s="417">
        <v>166</v>
      </c>
      <c r="AJ70" s="10"/>
      <c r="AK70" s="10"/>
      <c r="AL70" s="10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</row>
    <row r="71" spans="1:67" ht="12" customHeight="1" x14ac:dyDescent="0.25">
      <c r="A71" s="96"/>
      <c r="B71" s="97"/>
      <c r="C71" s="97"/>
      <c r="D71" s="97"/>
      <c r="E71" s="97"/>
      <c r="F71" s="98"/>
      <c r="G71" s="98"/>
      <c r="H71" s="98"/>
      <c r="I71" s="98"/>
      <c r="J71" s="98"/>
      <c r="K71" s="98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13" t="s">
        <v>411</v>
      </c>
      <c r="AH71" s="10"/>
      <c r="AI71" s="417">
        <v>551</v>
      </c>
      <c r="AJ71" s="10"/>
      <c r="AK71" s="10"/>
      <c r="AL71" s="10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</row>
    <row r="72" spans="1:67" ht="12" customHeight="1" x14ac:dyDescent="0.25">
      <c r="A72" s="96"/>
      <c r="B72" s="97"/>
      <c r="C72" s="97"/>
      <c r="D72" s="97"/>
      <c r="E72" s="97"/>
      <c r="F72" s="98"/>
      <c r="G72" s="98"/>
      <c r="H72" s="98"/>
      <c r="I72" s="98"/>
      <c r="J72" s="98"/>
      <c r="K72" s="98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13" t="s">
        <v>412</v>
      </c>
      <c r="AH72" s="10"/>
      <c r="AI72" s="417">
        <v>552</v>
      </c>
      <c r="AJ72" s="10"/>
      <c r="AK72" s="10"/>
      <c r="AL72" s="10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</row>
    <row r="73" spans="1:67" ht="12" customHeight="1" x14ac:dyDescent="0.25">
      <c r="A73" s="96"/>
      <c r="B73" s="97"/>
      <c r="C73" s="97"/>
      <c r="D73" s="97"/>
      <c r="E73" s="97"/>
      <c r="F73" s="98"/>
      <c r="G73" s="98"/>
      <c r="H73" s="98"/>
      <c r="I73" s="98"/>
      <c r="J73" s="98"/>
      <c r="K73" s="98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13" t="s">
        <v>413</v>
      </c>
      <c r="AH73" s="10"/>
      <c r="AI73" s="417">
        <v>548</v>
      </c>
      <c r="AJ73" s="10"/>
      <c r="AK73" s="10"/>
      <c r="AL73" s="10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</row>
    <row r="74" spans="1:67" ht="12" customHeight="1" x14ac:dyDescent="0.25">
      <c r="A74" s="96"/>
      <c r="B74" s="97"/>
      <c r="C74" s="97"/>
      <c r="D74" s="97"/>
      <c r="E74" s="97"/>
      <c r="F74" s="98"/>
      <c r="G74" s="98"/>
      <c r="H74" s="98"/>
      <c r="I74" s="98"/>
      <c r="J74" s="98"/>
      <c r="K74" s="98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3" t="s">
        <v>414</v>
      </c>
      <c r="AH74" s="10"/>
      <c r="AI74" s="417">
        <v>549</v>
      </c>
      <c r="AJ74" s="10"/>
      <c r="AK74" s="10"/>
      <c r="AL74" s="10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</row>
    <row r="75" spans="1:67" ht="12" customHeight="1" x14ac:dyDescent="0.25">
      <c r="A75" s="96"/>
      <c r="B75" s="97"/>
      <c r="C75" s="97"/>
      <c r="D75" s="97"/>
      <c r="E75" s="97"/>
      <c r="F75" s="98"/>
      <c r="G75" s="98"/>
      <c r="H75" s="98"/>
      <c r="I75" s="98"/>
      <c r="J75" s="98"/>
      <c r="K75" s="98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13" t="s">
        <v>415</v>
      </c>
      <c r="AH75" s="10"/>
      <c r="AI75" s="417">
        <v>545</v>
      </c>
      <c r="AJ75" s="10"/>
      <c r="AK75" s="10"/>
      <c r="AL75" s="10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</row>
    <row r="76" spans="1:67" ht="12" customHeight="1" x14ac:dyDescent="0.25">
      <c r="A76" s="96"/>
      <c r="B76" s="97"/>
      <c r="C76" s="97"/>
      <c r="D76" s="97"/>
      <c r="E76" s="97"/>
      <c r="F76" s="98"/>
      <c r="G76" s="98"/>
      <c r="H76" s="98"/>
      <c r="I76" s="98"/>
      <c r="J76" s="98"/>
      <c r="K76" s="98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13" t="s">
        <v>416</v>
      </c>
      <c r="AH76" s="10"/>
      <c r="AI76" s="417">
        <v>550</v>
      </c>
      <c r="AJ76" s="10"/>
      <c r="AK76" s="10"/>
      <c r="AL76" s="10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</row>
    <row r="77" spans="1:67" ht="12" customHeight="1" x14ac:dyDescent="0.25">
      <c r="A77" s="96"/>
      <c r="B77" s="97"/>
      <c r="C77" s="97"/>
      <c r="D77" s="97"/>
      <c r="E77" s="97"/>
      <c r="F77" s="98"/>
      <c r="G77" s="98"/>
      <c r="H77" s="98"/>
      <c r="I77" s="98"/>
      <c r="J77" s="98"/>
      <c r="K77" s="98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3" t="s">
        <v>417</v>
      </c>
      <c r="AH77" s="10"/>
      <c r="AI77" s="418" t="s">
        <v>898</v>
      </c>
      <c r="AJ77" s="10"/>
      <c r="AK77" s="10"/>
      <c r="AL77" s="10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</row>
    <row r="78" spans="1:67" ht="12" customHeight="1" x14ac:dyDescent="0.25">
      <c r="A78" s="96"/>
      <c r="B78" s="97"/>
      <c r="C78" s="97"/>
      <c r="D78" s="97"/>
      <c r="E78" s="97"/>
      <c r="F78" s="98"/>
      <c r="G78" s="98"/>
      <c r="H78" s="98"/>
      <c r="I78" s="98"/>
      <c r="J78" s="98"/>
      <c r="K78" s="98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13" t="s">
        <v>418</v>
      </c>
      <c r="AH78" s="10"/>
      <c r="AI78" s="417" t="s">
        <v>901</v>
      </c>
      <c r="AJ78" s="10"/>
      <c r="AK78" s="10"/>
      <c r="AL78" s="10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</row>
    <row r="79" spans="1:67" ht="12" customHeight="1" x14ac:dyDescent="0.25">
      <c r="A79" s="96"/>
      <c r="B79" s="97"/>
      <c r="C79" s="97"/>
      <c r="D79" s="97"/>
      <c r="E79" s="97"/>
      <c r="F79" s="98"/>
      <c r="G79" s="98"/>
      <c r="H79" s="98"/>
      <c r="I79" s="98"/>
      <c r="J79" s="98"/>
      <c r="K79" s="98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13" t="s">
        <v>419</v>
      </c>
      <c r="AH79" s="10"/>
      <c r="AI79" s="417" t="s">
        <v>903</v>
      </c>
      <c r="AJ79" s="10"/>
      <c r="AK79" s="10"/>
      <c r="AL79" s="10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</row>
    <row r="80" spans="1:67" ht="12" customHeight="1" x14ac:dyDescent="0.25">
      <c r="A80" s="96"/>
      <c r="B80" s="97"/>
      <c r="C80" s="97"/>
      <c r="D80" s="97"/>
      <c r="E80" s="97"/>
      <c r="F80" s="98"/>
      <c r="G80" s="98"/>
      <c r="H80" s="98"/>
      <c r="I80" s="98"/>
      <c r="J80" s="98"/>
      <c r="K80" s="98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13" t="s">
        <v>420</v>
      </c>
      <c r="AH80" s="10"/>
      <c r="AI80" s="417" t="s">
        <v>905</v>
      </c>
      <c r="AJ80" s="10"/>
      <c r="AK80" s="10"/>
      <c r="AL80" s="10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</row>
    <row r="81" spans="1:67" ht="12" customHeight="1" x14ac:dyDescent="0.25">
      <c r="A81" s="96"/>
      <c r="B81" s="97"/>
      <c r="C81" s="97"/>
      <c r="D81" s="97"/>
      <c r="E81" s="97"/>
      <c r="F81" s="98"/>
      <c r="G81" s="98"/>
      <c r="H81" s="98"/>
      <c r="I81" s="98"/>
      <c r="J81" s="98"/>
      <c r="K81" s="98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13" t="s">
        <v>421</v>
      </c>
      <c r="AH81" s="10"/>
      <c r="AI81" s="417" t="s">
        <v>907</v>
      </c>
      <c r="AJ81" s="10"/>
      <c r="AK81" s="10"/>
      <c r="AL81" s="10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</row>
    <row r="82" spans="1:67" ht="12" customHeight="1" x14ac:dyDescent="0.25">
      <c r="A82" s="96"/>
      <c r="B82" s="97"/>
      <c r="C82" s="97"/>
      <c r="D82" s="97"/>
      <c r="E82" s="97"/>
      <c r="F82" s="98"/>
      <c r="G82" s="98"/>
      <c r="H82" s="98"/>
      <c r="I82" s="98"/>
      <c r="J82" s="98"/>
      <c r="K82" s="98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3" t="s">
        <v>422</v>
      </c>
      <c r="AH82" s="10"/>
      <c r="AI82" s="417" t="s">
        <v>909</v>
      </c>
      <c r="AJ82" s="10"/>
      <c r="AK82" s="10"/>
      <c r="AL82" s="10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</row>
    <row r="83" spans="1:67" ht="12" customHeight="1" x14ac:dyDescent="0.25">
      <c r="A83" s="96"/>
      <c r="B83" s="97"/>
      <c r="C83" s="97"/>
      <c r="D83" s="97"/>
      <c r="E83" s="97"/>
      <c r="F83" s="98"/>
      <c r="G83" s="98"/>
      <c r="H83" s="98"/>
      <c r="I83" s="98"/>
      <c r="J83" s="98"/>
      <c r="K83" s="98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13" t="s">
        <v>423</v>
      </c>
      <c r="AH83" s="10"/>
      <c r="AI83" s="417" t="s">
        <v>911</v>
      </c>
      <c r="AJ83" s="10"/>
      <c r="AK83" s="10"/>
      <c r="AL83" s="10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</row>
    <row r="84" spans="1:67" ht="12" customHeight="1" x14ac:dyDescent="0.25">
      <c r="A84" s="96"/>
      <c r="B84" s="97"/>
      <c r="C84" s="97"/>
      <c r="D84" s="97"/>
      <c r="E84" s="97"/>
      <c r="F84" s="98"/>
      <c r="G84" s="98"/>
      <c r="H84" s="98"/>
      <c r="I84" s="98"/>
      <c r="J84" s="98"/>
      <c r="K84" s="98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3" t="s">
        <v>424</v>
      </c>
      <c r="AH84" s="10"/>
      <c r="AI84" s="417" t="s">
        <v>913</v>
      </c>
      <c r="AJ84" s="10"/>
      <c r="AK84" s="10"/>
      <c r="AL84" s="10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</row>
    <row r="85" spans="1:67" ht="12" customHeight="1" x14ac:dyDescent="0.25">
      <c r="A85" s="96"/>
      <c r="B85" s="97"/>
      <c r="C85" s="97"/>
      <c r="D85" s="97"/>
      <c r="E85" s="97"/>
      <c r="F85" s="98"/>
      <c r="G85" s="98"/>
      <c r="H85" s="98"/>
      <c r="I85" s="98"/>
      <c r="J85" s="98"/>
      <c r="K85" s="98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13" t="s">
        <v>425</v>
      </c>
      <c r="AH85" s="10"/>
      <c r="AI85" s="417" t="s">
        <v>915</v>
      </c>
      <c r="AJ85" s="10"/>
      <c r="AK85" s="10"/>
      <c r="AL85" s="10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</row>
    <row r="86" spans="1:67" ht="12" customHeight="1" x14ac:dyDescent="0.25">
      <c r="A86" s="96"/>
      <c r="B86" s="97"/>
      <c r="C86" s="97"/>
      <c r="D86" s="97"/>
      <c r="E86" s="97"/>
      <c r="F86" s="98"/>
      <c r="G86" s="98"/>
      <c r="H86" s="98"/>
      <c r="I86" s="98"/>
      <c r="J86" s="98"/>
      <c r="K86" s="98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13" t="s">
        <v>426</v>
      </c>
      <c r="AH86" s="10"/>
      <c r="AI86" s="417" t="s">
        <v>917</v>
      </c>
      <c r="AJ86" s="10"/>
      <c r="AK86" s="10"/>
      <c r="AL86" s="10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</row>
    <row r="87" spans="1:67" ht="12" customHeight="1" x14ac:dyDescent="0.25">
      <c r="A87" s="96"/>
      <c r="B87" s="97"/>
      <c r="C87" s="97"/>
      <c r="D87" s="97"/>
      <c r="E87" s="97"/>
      <c r="F87" s="98"/>
      <c r="G87" s="98"/>
      <c r="H87" s="98"/>
      <c r="I87" s="98"/>
      <c r="J87" s="98"/>
      <c r="K87" s="98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13" t="s">
        <v>427</v>
      </c>
      <c r="AH87" s="10"/>
      <c r="AI87" s="417" t="s">
        <v>919</v>
      </c>
      <c r="AJ87" s="10"/>
      <c r="AK87" s="10"/>
      <c r="AL87" s="10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</row>
    <row r="88" spans="1:67" ht="12" customHeight="1" x14ac:dyDescent="0.25">
      <c r="A88" s="96"/>
      <c r="B88" s="97"/>
      <c r="C88" s="97"/>
      <c r="D88" s="97"/>
      <c r="E88" s="97"/>
      <c r="F88" s="98"/>
      <c r="G88" s="98"/>
      <c r="H88" s="98"/>
      <c r="I88" s="98"/>
      <c r="J88" s="98"/>
      <c r="K88" s="98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13" t="s">
        <v>428</v>
      </c>
      <c r="AH88" s="10"/>
      <c r="AI88" s="417" t="s">
        <v>921</v>
      </c>
      <c r="AJ88" s="10"/>
      <c r="AK88" s="10"/>
      <c r="AL88" s="10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</row>
    <row r="89" spans="1:67" ht="12" customHeight="1" x14ac:dyDescent="0.25">
      <c r="A89" s="96"/>
      <c r="B89" s="97"/>
      <c r="C89" s="97"/>
      <c r="D89" s="97"/>
      <c r="E89" s="97"/>
      <c r="F89" s="98"/>
      <c r="G89" s="98"/>
      <c r="H89" s="98"/>
      <c r="I89" s="98"/>
      <c r="J89" s="98"/>
      <c r="K89" s="98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13" t="s">
        <v>429</v>
      </c>
      <c r="AH89" s="10"/>
      <c r="AI89" s="417" t="s">
        <v>923</v>
      </c>
      <c r="AJ89" s="10"/>
      <c r="AK89" s="10"/>
      <c r="AL89" s="10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</row>
    <row r="90" spans="1:67" ht="12" customHeight="1" x14ac:dyDescent="0.25">
      <c r="A90" s="96"/>
      <c r="B90" s="97"/>
      <c r="C90" s="97"/>
      <c r="D90" s="97"/>
      <c r="E90" s="97"/>
      <c r="F90" s="98"/>
      <c r="G90" s="98"/>
      <c r="H90" s="98"/>
      <c r="I90" s="98"/>
      <c r="J90" s="98"/>
      <c r="K90" s="98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13" t="s">
        <v>430</v>
      </c>
      <c r="AH90" s="10"/>
      <c r="AI90" s="417" t="s">
        <v>925</v>
      </c>
      <c r="AJ90" s="10"/>
      <c r="AK90" s="10"/>
      <c r="AL90" s="10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</row>
    <row r="91" spans="1:67" ht="12" customHeight="1" x14ac:dyDescent="0.25">
      <c r="A91" s="96"/>
      <c r="B91" s="97"/>
      <c r="C91" s="97"/>
      <c r="D91" s="97"/>
      <c r="E91" s="97"/>
      <c r="F91" s="98"/>
      <c r="G91" s="98"/>
      <c r="H91" s="98"/>
      <c r="I91" s="98"/>
      <c r="J91" s="98"/>
      <c r="K91" s="98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13" t="s">
        <v>431</v>
      </c>
      <c r="AH91" s="10"/>
      <c r="AI91" s="417" t="s">
        <v>927</v>
      </c>
      <c r="AJ91" s="10"/>
      <c r="AK91" s="10"/>
      <c r="AL91" s="10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</row>
    <row r="92" spans="1:67" ht="12" customHeight="1" x14ac:dyDescent="0.25">
      <c r="A92" s="96"/>
      <c r="B92" s="97"/>
      <c r="C92" s="97"/>
      <c r="D92" s="97"/>
      <c r="E92" s="97"/>
      <c r="F92" s="98"/>
      <c r="G92" s="98"/>
      <c r="H92" s="98"/>
      <c r="I92" s="98"/>
      <c r="J92" s="98"/>
      <c r="K92" s="98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13" t="s">
        <v>432</v>
      </c>
      <c r="AH92" s="10"/>
      <c r="AI92" s="417" t="s">
        <v>929</v>
      </c>
      <c r="AJ92" s="10"/>
      <c r="AK92" s="10"/>
      <c r="AL92" s="10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</row>
    <row r="93" spans="1:67" ht="12" customHeight="1" x14ac:dyDescent="0.25">
      <c r="A93" s="96"/>
      <c r="B93" s="97"/>
      <c r="C93" s="97"/>
      <c r="D93" s="97"/>
      <c r="E93" s="97"/>
      <c r="F93" s="98"/>
      <c r="G93" s="98"/>
      <c r="H93" s="98"/>
      <c r="I93" s="98"/>
      <c r="J93" s="98"/>
      <c r="K93" s="98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13" t="s">
        <v>433</v>
      </c>
      <c r="AH93" s="10"/>
      <c r="AI93" s="417" t="s">
        <v>931</v>
      </c>
      <c r="AJ93" s="10"/>
      <c r="AK93" s="10"/>
      <c r="AL93" s="10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</row>
    <row r="94" spans="1:67" ht="12" customHeight="1" x14ac:dyDescent="0.25">
      <c r="A94" s="96"/>
      <c r="B94" s="97"/>
      <c r="C94" s="97"/>
      <c r="D94" s="97"/>
      <c r="E94" s="97"/>
      <c r="F94" s="98"/>
      <c r="G94" s="98"/>
      <c r="H94" s="98"/>
      <c r="I94" s="98"/>
      <c r="J94" s="98"/>
      <c r="K94" s="98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13" t="s">
        <v>434</v>
      </c>
      <c r="AH94" s="10"/>
      <c r="AI94" s="417" t="s">
        <v>933</v>
      </c>
      <c r="AJ94" s="10"/>
      <c r="AK94" s="10"/>
      <c r="AL94" s="10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</row>
    <row r="95" spans="1:67" ht="30" customHeight="1" x14ac:dyDescent="0.25">
      <c r="A95" s="96"/>
      <c r="B95" s="97"/>
      <c r="C95" s="97"/>
      <c r="D95" s="97"/>
      <c r="E95" s="97"/>
      <c r="F95" s="98"/>
      <c r="G95" s="98"/>
      <c r="H95" s="98"/>
      <c r="I95" s="98"/>
      <c r="J95" s="98"/>
      <c r="K95" s="98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13" t="s">
        <v>435</v>
      </c>
      <c r="AH95" s="10"/>
      <c r="AI95" s="418" t="s">
        <v>935</v>
      </c>
      <c r="AJ95" s="10"/>
      <c r="AK95" s="10"/>
      <c r="AL95" s="10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</row>
    <row r="96" spans="1:67" ht="12" customHeight="1" x14ac:dyDescent="0.25">
      <c r="A96" s="32"/>
      <c r="B96" s="19"/>
      <c r="C96" s="19"/>
      <c r="D96" s="19"/>
      <c r="E96" s="19"/>
      <c r="F96" s="50"/>
      <c r="G96" s="50"/>
      <c r="H96" s="50"/>
      <c r="I96" s="50"/>
      <c r="J96" s="50"/>
      <c r="K96" s="50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13" t="s">
        <v>436</v>
      </c>
      <c r="AH96" s="10"/>
      <c r="AI96" s="418" t="s">
        <v>937</v>
      </c>
      <c r="AJ96" s="10"/>
      <c r="AK96" s="10"/>
      <c r="AL96" s="10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</row>
    <row r="97" spans="1:67" ht="12" customHeight="1" x14ac:dyDescent="0.25">
      <c r="A97" s="32"/>
      <c r="B97" s="19"/>
      <c r="C97" s="19"/>
      <c r="D97" s="19"/>
      <c r="E97" s="19"/>
      <c r="F97" s="50"/>
      <c r="G97" s="50"/>
      <c r="H97" s="50"/>
      <c r="I97" s="50"/>
      <c r="J97" s="50"/>
      <c r="K97" s="50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3" t="s">
        <v>437</v>
      </c>
      <c r="AH97" s="10"/>
      <c r="AI97" s="418" t="s">
        <v>939</v>
      </c>
      <c r="AJ97" s="10"/>
      <c r="AK97" s="10"/>
      <c r="AL97" s="10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</row>
    <row r="98" spans="1:67" ht="12" customHeight="1" x14ac:dyDescent="0.25">
      <c r="A98" s="32"/>
      <c r="B98" s="19"/>
      <c r="C98" s="19"/>
      <c r="D98" s="19"/>
      <c r="E98" s="19"/>
      <c r="F98" s="50"/>
      <c r="G98" s="50"/>
      <c r="H98" s="50"/>
      <c r="I98" s="50"/>
      <c r="J98" s="50"/>
      <c r="K98" s="50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3" t="s">
        <v>438</v>
      </c>
      <c r="AH98" s="10"/>
      <c r="AI98" s="418" t="s">
        <v>941</v>
      </c>
      <c r="AJ98" s="10"/>
      <c r="AK98" s="10"/>
      <c r="AL98" s="10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</row>
    <row r="99" spans="1:67" ht="12" customHeight="1" x14ac:dyDescent="0.25">
      <c r="A99" s="32"/>
      <c r="B99" s="19"/>
      <c r="C99" s="19"/>
      <c r="D99" s="19"/>
      <c r="E99" s="19"/>
      <c r="F99" s="50"/>
      <c r="G99" s="50"/>
      <c r="H99" s="50"/>
      <c r="I99" s="50"/>
      <c r="J99" s="50"/>
      <c r="K99" s="50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3" t="s">
        <v>439</v>
      </c>
      <c r="AH99" s="10"/>
      <c r="AI99" s="418" t="s">
        <v>943</v>
      </c>
      <c r="AJ99" s="10"/>
      <c r="AK99" s="10"/>
      <c r="AL99" s="10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</row>
    <row r="100" spans="1:67" ht="12" customHeight="1" x14ac:dyDescent="0.25">
      <c r="A100" s="32"/>
      <c r="B100" s="19"/>
      <c r="C100" s="19"/>
      <c r="D100" s="19"/>
      <c r="E100" s="19"/>
      <c r="F100" s="50"/>
      <c r="G100" s="50"/>
      <c r="H100" s="50"/>
      <c r="I100" s="50"/>
      <c r="J100" s="50"/>
      <c r="K100" s="50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13" t="s">
        <v>440</v>
      </c>
      <c r="AH100" s="10"/>
      <c r="AI100" s="418" t="s">
        <v>945</v>
      </c>
      <c r="AJ100" s="10"/>
      <c r="AK100" s="10"/>
      <c r="AL100" s="10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</row>
    <row r="101" spans="1:67" ht="30" customHeight="1" x14ac:dyDescent="0.25">
      <c r="A101" s="32"/>
      <c r="B101" s="19"/>
      <c r="C101" s="19"/>
      <c r="D101" s="19"/>
      <c r="E101" s="19"/>
      <c r="F101" s="50"/>
      <c r="G101" s="50"/>
      <c r="H101" s="50"/>
      <c r="I101" s="50"/>
      <c r="J101" s="50"/>
      <c r="K101" s="50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3" t="s">
        <v>441</v>
      </c>
      <c r="AH101" s="10"/>
      <c r="AI101" s="418" t="s">
        <v>947</v>
      </c>
      <c r="AJ101" s="10"/>
      <c r="AK101" s="10"/>
      <c r="AL101" s="10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</row>
    <row r="102" spans="1:67" ht="12" customHeight="1" x14ac:dyDescent="0.25">
      <c r="A102" s="32"/>
      <c r="B102" s="19"/>
      <c r="C102" s="19"/>
      <c r="D102" s="19"/>
      <c r="E102" s="19"/>
      <c r="F102" s="50"/>
      <c r="G102" s="50"/>
      <c r="H102" s="50"/>
      <c r="I102" s="50"/>
      <c r="J102" s="50"/>
      <c r="K102" s="50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13" t="s">
        <v>442</v>
      </c>
      <c r="AH102" s="10"/>
      <c r="AI102" s="418" t="s">
        <v>949</v>
      </c>
      <c r="AJ102" s="10"/>
      <c r="AK102" s="10"/>
      <c r="AL102" s="10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</row>
    <row r="103" spans="1:67" ht="12" customHeight="1" x14ac:dyDescent="0.25">
      <c r="A103" s="32"/>
      <c r="B103" s="19"/>
      <c r="C103" s="19"/>
      <c r="D103" s="19"/>
      <c r="E103" s="19"/>
      <c r="F103" s="50"/>
      <c r="G103" s="50"/>
      <c r="H103" s="50"/>
      <c r="I103" s="50"/>
      <c r="J103" s="50"/>
      <c r="K103" s="50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13" t="s">
        <v>443</v>
      </c>
      <c r="AH103" s="10"/>
      <c r="AI103" s="418" t="s">
        <v>951</v>
      </c>
      <c r="AJ103" s="10"/>
      <c r="AK103" s="10"/>
      <c r="AL103" s="10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</row>
    <row r="104" spans="1:67" ht="12" customHeight="1" x14ac:dyDescent="0.25">
      <c r="A104" s="32"/>
      <c r="B104" s="19"/>
      <c r="C104" s="19"/>
      <c r="D104" s="19"/>
      <c r="E104" s="19"/>
      <c r="F104" s="50"/>
      <c r="G104" s="50"/>
      <c r="H104" s="50"/>
      <c r="I104" s="50"/>
      <c r="J104" s="50"/>
      <c r="K104" s="50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13" t="s">
        <v>444</v>
      </c>
      <c r="AH104" s="10"/>
      <c r="AI104" s="418" t="s">
        <v>953</v>
      </c>
      <c r="AJ104" s="10"/>
      <c r="AK104" s="10"/>
      <c r="AL104" s="10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</row>
    <row r="105" spans="1:67" ht="12" customHeight="1" x14ac:dyDescent="0.25">
      <c r="A105" s="32"/>
      <c r="B105" s="19"/>
      <c r="C105" s="19"/>
      <c r="D105" s="19"/>
      <c r="E105" s="19"/>
      <c r="F105" s="50"/>
      <c r="G105" s="50"/>
      <c r="H105" s="50"/>
      <c r="I105" s="50"/>
      <c r="J105" s="50"/>
      <c r="K105" s="50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3" t="s">
        <v>445</v>
      </c>
      <c r="AH105" s="10"/>
      <c r="AI105" s="418" t="s">
        <v>955</v>
      </c>
      <c r="AJ105" s="10"/>
      <c r="AK105" s="10"/>
      <c r="AL105" s="10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</row>
    <row r="106" spans="1:67" ht="12" customHeight="1" x14ac:dyDescent="0.25">
      <c r="A106" s="32"/>
      <c r="B106" s="19"/>
      <c r="C106" s="19"/>
      <c r="D106" s="19"/>
      <c r="E106" s="19"/>
      <c r="F106" s="50"/>
      <c r="G106" s="50"/>
      <c r="H106" s="50"/>
      <c r="I106" s="50"/>
      <c r="J106" s="50"/>
      <c r="K106" s="50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13" t="s">
        <v>446</v>
      </c>
      <c r="AH106" s="10"/>
      <c r="AI106" s="418" t="s">
        <v>957</v>
      </c>
      <c r="AJ106" s="10"/>
      <c r="AK106" s="10"/>
      <c r="AL106" s="10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</row>
    <row r="107" spans="1:67" ht="12" customHeight="1" x14ac:dyDescent="0.25">
      <c r="A107" s="32"/>
      <c r="B107" s="19"/>
      <c r="C107" s="19"/>
      <c r="D107" s="19"/>
      <c r="E107" s="19"/>
      <c r="F107" s="50"/>
      <c r="G107" s="50"/>
      <c r="H107" s="50"/>
      <c r="I107" s="50"/>
      <c r="J107" s="50"/>
      <c r="K107" s="50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3" t="s">
        <v>447</v>
      </c>
      <c r="AH107" s="10"/>
      <c r="AI107" s="418" t="s">
        <v>959</v>
      </c>
      <c r="AJ107" s="10"/>
      <c r="AK107" s="10"/>
      <c r="AL107" s="10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</row>
    <row r="108" spans="1:67" ht="15.75" customHeight="1" x14ac:dyDescent="0.25">
      <c r="A108" s="32"/>
      <c r="B108" s="19"/>
      <c r="C108" s="19"/>
      <c r="D108" s="19"/>
      <c r="E108" s="19"/>
      <c r="F108" s="50"/>
      <c r="G108" s="50"/>
      <c r="H108" s="50"/>
      <c r="I108" s="50"/>
      <c r="J108" s="50"/>
      <c r="K108" s="50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3" t="s">
        <v>448</v>
      </c>
      <c r="AH108" s="10"/>
      <c r="AI108" s="418" t="s">
        <v>961</v>
      </c>
      <c r="AJ108" s="10"/>
      <c r="AK108" s="10"/>
      <c r="AL108" s="10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</row>
    <row r="109" spans="1:67" ht="15.75" customHeight="1" x14ac:dyDescent="0.25">
      <c r="A109" s="32"/>
      <c r="B109" s="19"/>
      <c r="C109" s="19"/>
      <c r="D109" s="19"/>
      <c r="E109" s="19"/>
      <c r="F109" s="50"/>
      <c r="G109" s="50"/>
      <c r="H109" s="50"/>
      <c r="I109" s="50"/>
      <c r="J109" s="50"/>
      <c r="K109" s="50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13" t="s">
        <v>449</v>
      </c>
      <c r="AH109" s="10"/>
      <c r="AI109" s="418" t="s">
        <v>963</v>
      </c>
      <c r="AJ109" s="10"/>
      <c r="AK109" s="10"/>
      <c r="AL109" s="10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</row>
    <row r="110" spans="1:67" ht="15.75" customHeight="1" x14ac:dyDescent="0.25">
      <c r="A110" s="32"/>
      <c r="B110" s="19"/>
      <c r="C110" s="19"/>
      <c r="D110" s="19"/>
      <c r="E110" s="19"/>
      <c r="F110" s="50"/>
      <c r="G110" s="50"/>
      <c r="H110" s="50"/>
      <c r="I110" s="50"/>
      <c r="J110" s="50"/>
      <c r="K110" s="50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13" t="s">
        <v>450</v>
      </c>
      <c r="AH110" s="10"/>
      <c r="AI110" s="418" t="s">
        <v>965</v>
      </c>
      <c r="AJ110" s="10"/>
      <c r="AK110" s="10"/>
      <c r="AL110" s="10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</row>
    <row r="111" spans="1:67" ht="16.5" customHeight="1" x14ac:dyDescent="0.25">
      <c r="A111" s="32"/>
      <c r="B111" s="19"/>
      <c r="C111" s="19"/>
      <c r="D111" s="19"/>
      <c r="E111" s="19"/>
      <c r="F111" s="50"/>
      <c r="G111" s="50"/>
      <c r="H111" s="50"/>
      <c r="I111" s="50"/>
      <c r="J111" s="50"/>
      <c r="K111" s="50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13" t="s">
        <v>451</v>
      </c>
      <c r="AH111" s="10"/>
      <c r="AI111" s="418" t="s">
        <v>967</v>
      </c>
      <c r="AJ111" s="10"/>
      <c r="AK111" s="10"/>
      <c r="AL111" s="10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</row>
    <row r="112" spans="1:67" ht="12" customHeight="1" x14ac:dyDescent="0.25">
      <c r="A112" s="32"/>
      <c r="B112" s="19"/>
      <c r="C112" s="19"/>
      <c r="D112" s="19"/>
      <c r="E112" s="19"/>
      <c r="F112" s="50"/>
      <c r="G112" s="50"/>
      <c r="H112" s="50"/>
      <c r="I112" s="50"/>
      <c r="J112" s="50"/>
      <c r="K112" s="50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13" t="s">
        <v>452</v>
      </c>
      <c r="AH112" s="10"/>
      <c r="AI112" s="418" t="s">
        <v>969</v>
      </c>
      <c r="AJ112" s="10"/>
      <c r="AK112" s="10"/>
      <c r="AL112" s="10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</row>
    <row r="113" spans="1:67" ht="15.75" customHeight="1" x14ac:dyDescent="0.25">
      <c r="A113" s="32"/>
      <c r="B113" s="19"/>
      <c r="C113" s="19"/>
      <c r="D113" s="19"/>
      <c r="E113" s="19"/>
      <c r="F113" s="50"/>
      <c r="G113" s="50"/>
      <c r="H113" s="50"/>
      <c r="I113" s="50"/>
      <c r="J113" s="50"/>
      <c r="K113" s="50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13" t="s">
        <v>453</v>
      </c>
      <c r="AH113" s="10"/>
      <c r="AI113" s="418" t="s">
        <v>971</v>
      </c>
      <c r="AJ113" s="10"/>
      <c r="AK113" s="10"/>
      <c r="AL113" s="10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</row>
    <row r="114" spans="1:67" ht="15.75" customHeight="1" x14ac:dyDescent="0.25">
      <c r="A114" s="32"/>
      <c r="B114" s="19"/>
      <c r="C114" s="19"/>
      <c r="D114" s="19"/>
      <c r="E114" s="19"/>
      <c r="F114" s="50"/>
      <c r="G114" s="50"/>
      <c r="H114" s="50"/>
      <c r="I114" s="50"/>
      <c r="J114" s="50"/>
      <c r="K114" s="50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3" t="s">
        <v>454</v>
      </c>
      <c r="AH114" s="10"/>
      <c r="AI114" s="418" t="s">
        <v>973</v>
      </c>
      <c r="AJ114" s="10"/>
      <c r="AK114" s="10"/>
      <c r="AL114" s="10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</row>
    <row r="115" spans="1:67" ht="15.75" customHeight="1" x14ac:dyDescent="0.25">
      <c r="A115" s="32"/>
      <c r="B115" s="19"/>
      <c r="C115" s="19"/>
      <c r="D115" s="19"/>
      <c r="E115" s="19"/>
      <c r="F115" s="50"/>
      <c r="G115" s="50"/>
      <c r="H115" s="50"/>
      <c r="I115" s="50"/>
      <c r="J115" s="50"/>
      <c r="K115" s="50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13" t="s">
        <v>455</v>
      </c>
      <c r="AH115" s="10"/>
      <c r="AI115" s="418" t="s">
        <v>975</v>
      </c>
      <c r="AJ115" s="10"/>
      <c r="AK115" s="10"/>
      <c r="AL115" s="10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</row>
    <row r="116" spans="1:67" ht="16.5" customHeight="1" x14ac:dyDescent="0.25">
      <c r="A116" s="32"/>
      <c r="B116" s="19"/>
      <c r="C116" s="19"/>
      <c r="D116" s="19"/>
      <c r="E116" s="19"/>
      <c r="F116" s="50"/>
      <c r="G116" s="50"/>
      <c r="H116" s="50"/>
      <c r="I116" s="50"/>
      <c r="J116" s="50"/>
      <c r="K116" s="50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13" t="s">
        <v>456</v>
      </c>
      <c r="AH116" s="10"/>
      <c r="AI116" s="418" t="s">
        <v>977</v>
      </c>
      <c r="AJ116" s="10"/>
      <c r="AK116" s="10"/>
      <c r="AL116" s="10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</row>
    <row r="117" spans="1:67" ht="12" customHeight="1" x14ac:dyDescent="0.25">
      <c r="A117" s="32"/>
      <c r="B117" s="19"/>
      <c r="C117" s="19"/>
      <c r="D117" s="19"/>
      <c r="E117" s="19"/>
      <c r="F117" s="50"/>
      <c r="G117" s="50"/>
      <c r="H117" s="50"/>
      <c r="I117" s="50"/>
      <c r="J117" s="50"/>
      <c r="K117" s="50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13" t="s">
        <v>457</v>
      </c>
      <c r="AH117" s="10"/>
      <c r="AI117" s="418" t="s">
        <v>979</v>
      </c>
      <c r="AJ117" s="10"/>
      <c r="AK117" s="10"/>
      <c r="AL117" s="10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</row>
    <row r="118" spans="1:67" ht="12" customHeight="1" x14ac:dyDescent="0.25">
      <c r="A118" s="32"/>
      <c r="B118" s="19"/>
      <c r="C118" s="19"/>
      <c r="D118" s="19"/>
      <c r="E118" s="19"/>
      <c r="F118" s="50"/>
      <c r="G118" s="50"/>
      <c r="H118" s="50"/>
      <c r="I118" s="50"/>
      <c r="J118" s="50"/>
      <c r="K118" s="50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3" t="s">
        <v>458</v>
      </c>
      <c r="AH118" s="10"/>
      <c r="AI118" s="418" t="s">
        <v>981</v>
      </c>
      <c r="AJ118" s="10"/>
      <c r="AK118" s="10"/>
      <c r="AL118" s="10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</row>
    <row r="119" spans="1:67" ht="15.75" customHeight="1" x14ac:dyDescent="0.25">
      <c r="A119" s="32"/>
      <c r="B119" s="19"/>
      <c r="C119" s="19"/>
      <c r="D119" s="19"/>
      <c r="E119" s="19"/>
      <c r="F119" s="50"/>
      <c r="G119" s="50"/>
      <c r="H119" s="50"/>
      <c r="I119" s="50"/>
      <c r="J119" s="50"/>
      <c r="K119" s="50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13" t="s">
        <v>459</v>
      </c>
      <c r="AH119" s="10"/>
      <c r="AI119" s="418" t="s">
        <v>983</v>
      </c>
      <c r="AJ119" s="10"/>
      <c r="AK119" s="10"/>
      <c r="AL119" s="10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</row>
    <row r="120" spans="1:67" ht="12" customHeight="1" x14ac:dyDescent="0.25">
      <c r="A120" s="32"/>
      <c r="B120" s="19"/>
      <c r="C120" s="19"/>
      <c r="D120" s="19"/>
      <c r="E120" s="19"/>
      <c r="F120" s="50"/>
      <c r="G120" s="50"/>
      <c r="H120" s="50"/>
      <c r="I120" s="50"/>
      <c r="J120" s="50"/>
      <c r="K120" s="50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3" t="s">
        <v>460</v>
      </c>
      <c r="AH120" s="10"/>
      <c r="AI120" s="418" t="s">
        <v>985</v>
      </c>
      <c r="AJ120" s="10"/>
      <c r="AK120" s="10"/>
      <c r="AL120" s="10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</row>
    <row r="121" spans="1:67" ht="12" customHeight="1" x14ac:dyDescent="0.25">
      <c r="A121" s="32"/>
      <c r="B121" s="19"/>
      <c r="C121" s="19"/>
      <c r="D121" s="19"/>
      <c r="E121" s="19"/>
      <c r="F121" s="50"/>
      <c r="G121" s="50"/>
      <c r="H121" s="50"/>
      <c r="I121" s="50"/>
      <c r="J121" s="50"/>
      <c r="K121" s="50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3" t="s">
        <v>461</v>
      </c>
      <c r="AH121" s="10"/>
      <c r="AI121" s="418" t="s">
        <v>987</v>
      </c>
      <c r="AJ121" s="10"/>
      <c r="AK121" s="10"/>
      <c r="AL121" s="10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</row>
    <row r="122" spans="1:67" ht="12" customHeight="1" x14ac:dyDescent="0.25">
      <c r="A122" s="32"/>
      <c r="B122" s="19"/>
      <c r="C122" s="19"/>
      <c r="D122" s="19"/>
      <c r="E122" s="19"/>
      <c r="F122" s="50"/>
      <c r="G122" s="50"/>
      <c r="H122" s="50"/>
      <c r="I122" s="50"/>
      <c r="J122" s="50"/>
      <c r="K122" s="50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3" t="s">
        <v>462</v>
      </c>
      <c r="AH122" s="10"/>
      <c r="AI122" s="418" t="s">
        <v>989</v>
      </c>
      <c r="AJ122" s="10"/>
      <c r="AK122" s="10"/>
      <c r="AL122" s="10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</row>
    <row r="123" spans="1:67" ht="12" customHeight="1" x14ac:dyDescent="0.25">
      <c r="A123" s="32"/>
      <c r="B123" s="19"/>
      <c r="C123" s="19"/>
      <c r="D123" s="19"/>
      <c r="E123" s="19"/>
      <c r="F123" s="50"/>
      <c r="G123" s="50"/>
      <c r="H123" s="50"/>
      <c r="I123" s="50"/>
      <c r="J123" s="50"/>
      <c r="K123" s="50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3" t="s">
        <v>463</v>
      </c>
      <c r="AH123" s="10"/>
      <c r="AI123" s="418" t="s">
        <v>991</v>
      </c>
      <c r="AJ123" s="10"/>
      <c r="AK123" s="10"/>
      <c r="AL123" s="10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</row>
    <row r="124" spans="1:67" ht="12" customHeight="1" x14ac:dyDescent="0.25">
      <c r="A124" s="32"/>
      <c r="B124" s="19"/>
      <c r="C124" s="19"/>
      <c r="D124" s="19"/>
      <c r="E124" s="19"/>
      <c r="F124" s="50"/>
      <c r="G124" s="50"/>
      <c r="H124" s="50"/>
      <c r="I124" s="50"/>
      <c r="J124" s="50"/>
      <c r="K124" s="50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3" t="s">
        <v>464</v>
      </c>
      <c r="AH124" s="10"/>
      <c r="AI124" s="418" t="s">
        <v>993</v>
      </c>
      <c r="AJ124" s="10"/>
      <c r="AK124" s="10"/>
      <c r="AL124" s="10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</row>
    <row r="125" spans="1:67" ht="15.75" customHeight="1" x14ac:dyDescent="0.25">
      <c r="A125" s="32"/>
      <c r="B125" s="19"/>
      <c r="C125" s="19"/>
      <c r="D125" s="19"/>
      <c r="E125" s="19"/>
      <c r="F125" s="50"/>
      <c r="G125" s="50"/>
      <c r="H125" s="50"/>
      <c r="I125" s="50"/>
      <c r="J125" s="50"/>
      <c r="K125" s="50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3" t="s">
        <v>465</v>
      </c>
      <c r="AH125" s="10"/>
      <c r="AI125" s="418" t="s">
        <v>995</v>
      </c>
      <c r="AJ125" s="10"/>
      <c r="AK125" s="10"/>
      <c r="AL125" s="10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</row>
    <row r="126" spans="1:67" ht="12" customHeight="1" x14ac:dyDescent="0.25">
      <c r="A126" s="32"/>
      <c r="B126" s="19"/>
      <c r="C126" s="19"/>
      <c r="D126" s="19"/>
      <c r="E126" s="19"/>
      <c r="F126" s="50"/>
      <c r="G126" s="50"/>
      <c r="H126" s="50"/>
      <c r="I126" s="50"/>
      <c r="J126" s="50"/>
      <c r="K126" s="50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3" t="s">
        <v>466</v>
      </c>
      <c r="AH126" s="10"/>
      <c r="AI126" s="418" t="s">
        <v>997</v>
      </c>
      <c r="AJ126" s="10"/>
      <c r="AK126" s="10"/>
      <c r="AL126" s="10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</row>
    <row r="127" spans="1:67" ht="12" customHeight="1" x14ac:dyDescent="0.25">
      <c r="A127" s="32"/>
      <c r="B127" s="19"/>
      <c r="C127" s="19"/>
      <c r="D127" s="19"/>
      <c r="E127" s="19"/>
      <c r="F127" s="50"/>
      <c r="G127" s="50"/>
      <c r="H127" s="50"/>
      <c r="I127" s="50"/>
      <c r="J127" s="50"/>
      <c r="K127" s="50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13" t="s">
        <v>467</v>
      </c>
      <c r="AH127" s="10"/>
      <c r="AI127" s="418" t="s">
        <v>999</v>
      </c>
      <c r="AJ127" s="10"/>
      <c r="AK127" s="10"/>
      <c r="AL127" s="10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</row>
    <row r="128" spans="1:67" ht="12" customHeight="1" x14ac:dyDescent="0.25">
      <c r="A128" s="32"/>
      <c r="B128" s="19"/>
      <c r="C128" s="19"/>
      <c r="D128" s="19"/>
      <c r="E128" s="19"/>
      <c r="F128" s="50"/>
      <c r="G128" s="50"/>
      <c r="H128" s="50"/>
      <c r="I128" s="50"/>
      <c r="J128" s="50"/>
      <c r="K128" s="50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13" t="s">
        <v>468</v>
      </c>
      <c r="AH128" s="10"/>
      <c r="AI128" s="418" t="s">
        <v>1001</v>
      </c>
      <c r="AJ128" s="10"/>
      <c r="AK128" s="10"/>
      <c r="AL128" s="10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</row>
    <row r="129" spans="1:67" ht="12" customHeight="1" x14ac:dyDescent="0.25">
      <c r="A129" s="32"/>
      <c r="B129" s="19"/>
      <c r="C129" s="19"/>
      <c r="D129" s="19"/>
      <c r="E129" s="19"/>
      <c r="F129" s="50"/>
      <c r="G129" s="50"/>
      <c r="H129" s="50"/>
      <c r="I129" s="50"/>
      <c r="J129" s="50"/>
      <c r="K129" s="50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13" t="s">
        <v>469</v>
      </c>
      <c r="AH129" s="10"/>
      <c r="AI129" s="418" t="s">
        <v>1003</v>
      </c>
      <c r="AJ129" s="10"/>
      <c r="AK129" s="10"/>
      <c r="AL129" s="10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</row>
    <row r="130" spans="1:67" ht="12" customHeight="1" x14ac:dyDescent="0.25">
      <c r="A130" s="32"/>
      <c r="B130" s="19"/>
      <c r="C130" s="19"/>
      <c r="D130" s="19"/>
      <c r="E130" s="19"/>
      <c r="F130" s="50"/>
      <c r="G130" s="50"/>
      <c r="H130" s="50"/>
      <c r="I130" s="50"/>
      <c r="J130" s="50"/>
      <c r="K130" s="50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3" t="s">
        <v>470</v>
      </c>
      <c r="AH130" s="10"/>
      <c r="AI130" s="418" t="s">
        <v>1005</v>
      </c>
      <c r="AJ130" s="10"/>
      <c r="AK130" s="10"/>
      <c r="AL130" s="10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</row>
    <row r="131" spans="1:67" ht="12" customHeight="1" x14ac:dyDescent="0.25">
      <c r="A131" s="32"/>
      <c r="B131" s="19"/>
      <c r="C131" s="19"/>
      <c r="D131" s="19"/>
      <c r="E131" s="19"/>
      <c r="F131" s="50"/>
      <c r="G131" s="50"/>
      <c r="H131" s="50"/>
      <c r="I131" s="50"/>
      <c r="J131" s="50"/>
      <c r="K131" s="50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3" t="s">
        <v>471</v>
      </c>
      <c r="AH131" s="10"/>
      <c r="AI131" s="418" t="s">
        <v>1007</v>
      </c>
      <c r="AJ131" s="10"/>
      <c r="AK131" s="10"/>
      <c r="AL131" s="10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</row>
    <row r="132" spans="1:67" ht="12" customHeight="1" x14ac:dyDescent="0.25">
      <c r="A132" s="32"/>
      <c r="B132" s="19"/>
      <c r="C132" s="19"/>
      <c r="D132" s="19"/>
      <c r="E132" s="19"/>
      <c r="F132" s="50"/>
      <c r="G132" s="50"/>
      <c r="H132" s="50"/>
      <c r="I132" s="50"/>
      <c r="J132" s="50"/>
      <c r="K132" s="50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3" t="s">
        <v>472</v>
      </c>
      <c r="AH132" s="10"/>
      <c r="AI132" s="418" t="s">
        <v>1009</v>
      </c>
      <c r="AJ132" s="10"/>
      <c r="AK132" s="10"/>
      <c r="AL132" s="10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</row>
    <row r="133" spans="1:67" ht="12" customHeight="1" x14ac:dyDescent="0.25">
      <c r="A133" s="32"/>
      <c r="B133" s="19"/>
      <c r="C133" s="19"/>
      <c r="D133" s="19"/>
      <c r="E133" s="19"/>
      <c r="F133" s="50"/>
      <c r="G133" s="50"/>
      <c r="H133" s="50"/>
      <c r="I133" s="50"/>
      <c r="J133" s="50"/>
      <c r="K133" s="50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13" t="s">
        <v>473</v>
      </c>
      <c r="AH133" s="10"/>
      <c r="AI133" s="418" t="s">
        <v>1011</v>
      </c>
      <c r="AJ133" s="10"/>
      <c r="AK133" s="10"/>
      <c r="AL133" s="10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</row>
    <row r="134" spans="1:67" ht="15.75" customHeight="1" x14ac:dyDescent="0.25">
      <c r="A134" s="32"/>
      <c r="B134" s="19"/>
      <c r="C134" s="19"/>
      <c r="D134" s="19"/>
      <c r="E134" s="19"/>
      <c r="F134" s="50"/>
      <c r="G134" s="50"/>
      <c r="H134" s="50"/>
      <c r="I134" s="50"/>
      <c r="J134" s="50"/>
      <c r="K134" s="50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3" t="s">
        <v>474</v>
      </c>
      <c r="AH134" s="10"/>
      <c r="AI134" s="418" t="s">
        <v>1013</v>
      </c>
      <c r="AJ134" s="10"/>
      <c r="AK134" s="10"/>
      <c r="AL134" s="10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</row>
    <row r="135" spans="1:67" ht="12" customHeight="1" x14ac:dyDescent="0.25">
      <c r="A135" s="32"/>
      <c r="B135" s="19"/>
      <c r="C135" s="19"/>
      <c r="D135" s="19"/>
      <c r="E135" s="19"/>
      <c r="F135" s="50"/>
      <c r="G135" s="50"/>
      <c r="H135" s="50"/>
      <c r="I135" s="50"/>
      <c r="J135" s="50"/>
      <c r="K135" s="50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13" t="s">
        <v>475</v>
      </c>
      <c r="AH135" s="10"/>
      <c r="AI135" s="418" t="s">
        <v>1015</v>
      </c>
      <c r="AJ135" s="10"/>
      <c r="AK135" s="10"/>
      <c r="AL135" s="10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</row>
    <row r="136" spans="1:67" ht="12" customHeight="1" x14ac:dyDescent="0.25">
      <c r="A136" s="32"/>
      <c r="B136" s="19"/>
      <c r="C136" s="19"/>
      <c r="D136" s="19"/>
      <c r="E136" s="19"/>
      <c r="F136" s="50"/>
      <c r="G136" s="50"/>
      <c r="H136" s="50"/>
      <c r="I136" s="50"/>
      <c r="J136" s="50"/>
      <c r="K136" s="50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13" t="s">
        <v>476</v>
      </c>
      <c r="AH136" s="10"/>
      <c r="AI136" s="418" t="s">
        <v>1017</v>
      </c>
      <c r="AJ136" s="10"/>
      <c r="AK136" s="10"/>
      <c r="AL136" s="10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</row>
    <row r="137" spans="1:67" ht="12" customHeight="1" x14ac:dyDescent="0.25">
      <c r="A137" s="32"/>
      <c r="B137" s="19"/>
      <c r="C137" s="19"/>
      <c r="D137" s="19"/>
      <c r="E137" s="19"/>
      <c r="F137" s="50"/>
      <c r="G137" s="50"/>
      <c r="H137" s="50"/>
      <c r="I137" s="50"/>
      <c r="J137" s="50"/>
      <c r="K137" s="50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13" t="s">
        <v>477</v>
      </c>
      <c r="AH137" s="10"/>
      <c r="AI137" s="418" t="s">
        <v>1019</v>
      </c>
      <c r="AJ137" s="10"/>
      <c r="AK137" s="10"/>
      <c r="AL137" s="10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</row>
    <row r="138" spans="1:67" ht="12" customHeight="1" x14ac:dyDescent="0.25">
      <c r="A138" s="32"/>
      <c r="B138" s="19"/>
      <c r="C138" s="19"/>
      <c r="D138" s="19"/>
      <c r="E138" s="19"/>
      <c r="F138" s="50"/>
      <c r="G138" s="50"/>
      <c r="H138" s="50"/>
      <c r="I138" s="50"/>
      <c r="J138" s="50"/>
      <c r="K138" s="50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13" t="s">
        <v>478</v>
      </c>
      <c r="AH138" s="10"/>
      <c r="AI138" s="418" t="s">
        <v>1021</v>
      </c>
      <c r="AJ138" s="10"/>
      <c r="AK138" s="10"/>
      <c r="AL138" s="10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</row>
    <row r="139" spans="1:67" ht="15.75" customHeight="1" x14ac:dyDescent="0.25">
      <c r="A139" s="32"/>
      <c r="B139" s="19"/>
      <c r="C139" s="19"/>
      <c r="D139" s="19"/>
      <c r="E139" s="19"/>
      <c r="F139" s="50"/>
      <c r="G139" s="50"/>
      <c r="H139" s="50"/>
      <c r="I139" s="50"/>
      <c r="J139" s="50"/>
      <c r="K139" s="50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13" t="s">
        <v>479</v>
      </c>
      <c r="AH139" s="10"/>
      <c r="AI139" s="418" t="s">
        <v>1023</v>
      </c>
      <c r="AJ139" s="10"/>
      <c r="AK139" s="10"/>
      <c r="AL139" s="10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</row>
    <row r="140" spans="1:67" ht="12" customHeight="1" x14ac:dyDescent="0.25">
      <c r="A140" s="32"/>
      <c r="B140" s="19"/>
      <c r="C140" s="19"/>
      <c r="D140" s="19"/>
      <c r="E140" s="19"/>
      <c r="F140" s="50"/>
      <c r="G140" s="50"/>
      <c r="H140" s="50"/>
      <c r="I140" s="50"/>
      <c r="J140" s="50"/>
      <c r="K140" s="50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13" t="s">
        <v>480</v>
      </c>
      <c r="AH140" s="10"/>
      <c r="AI140" s="418" t="s">
        <v>1025</v>
      </c>
      <c r="AJ140" s="10"/>
      <c r="AK140" s="10"/>
      <c r="AL140" s="10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</row>
    <row r="141" spans="1:67" ht="12" customHeight="1" x14ac:dyDescent="0.25">
      <c r="A141" s="32"/>
      <c r="B141" s="19"/>
      <c r="C141" s="19"/>
      <c r="D141" s="19"/>
      <c r="E141" s="19"/>
      <c r="F141" s="50"/>
      <c r="G141" s="50"/>
      <c r="H141" s="50"/>
      <c r="I141" s="50"/>
      <c r="J141" s="50"/>
      <c r="K141" s="50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13" t="s">
        <v>481</v>
      </c>
      <c r="AH141" s="10"/>
      <c r="AI141" s="418" t="s">
        <v>1027</v>
      </c>
      <c r="AJ141" s="10"/>
      <c r="AK141" s="10"/>
      <c r="AL141" s="10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</row>
    <row r="142" spans="1:67" ht="12" customHeight="1" x14ac:dyDescent="0.25">
      <c r="A142" s="32"/>
      <c r="B142" s="19"/>
      <c r="C142" s="19"/>
      <c r="D142" s="19"/>
      <c r="E142" s="19"/>
      <c r="F142" s="50"/>
      <c r="G142" s="50"/>
      <c r="H142" s="50"/>
      <c r="I142" s="50"/>
      <c r="J142" s="50"/>
      <c r="K142" s="50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13" t="s">
        <v>482</v>
      </c>
      <c r="AH142" s="10"/>
      <c r="AI142" s="418" t="s">
        <v>1029</v>
      </c>
      <c r="AJ142" s="10"/>
      <c r="AK142" s="10"/>
      <c r="AL142" s="10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</row>
    <row r="143" spans="1:67" ht="12" customHeight="1" x14ac:dyDescent="0.25">
      <c r="A143" s="32"/>
      <c r="B143" s="19"/>
      <c r="C143" s="19"/>
      <c r="D143" s="19"/>
      <c r="E143" s="19"/>
      <c r="F143" s="50"/>
      <c r="G143" s="50"/>
      <c r="H143" s="50"/>
      <c r="I143" s="50"/>
      <c r="J143" s="50"/>
      <c r="K143" s="50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13" t="s">
        <v>483</v>
      </c>
      <c r="AH143" s="10"/>
      <c r="AI143" s="418" t="s">
        <v>1031</v>
      </c>
      <c r="AJ143" s="10"/>
      <c r="AK143" s="10"/>
      <c r="AL143" s="10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</row>
    <row r="144" spans="1:67" ht="15.75" customHeight="1" x14ac:dyDescent="0.25">
      <c r="A144" s="32"/>
      <c r="B144" s="19"/>
      <c r="C144" s="19"/>
      <c r="D144" s="19"/>
      <c r="E144" s="19"/>
      <c r="F144" s="50"/>
      <c r="G144" s="50"/>
      <c r="H144" s="50"/>
      <c r="I144" s="50"/>
      <c r="J144" s="50"/>
      <c r="K144" s="50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13" t="s">
        <v>484</v>
      </c>
      <c r="AH144" s="10"/>
      <c r="AI144" s="418" t="s">
        <v>1033</v>
      </c>
      <c r="AJ144" s="10"/>
      <c r="AK144" s="10"/>
      <c r="AL144" s="10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</row>
    <row r="145" spans="1:67" ht="12" customHeight="1" x14ac:dyDescent="0.25">
      <c r="A145" s="32"/>
      <c r="B145" s="19"/>
      <c r="C145" s="19"/>
      <c r="D145" s="19"/>
      <c r="E145" s="19"/>
      <c r="F145" s="50"/>
      <c r="G145" s="50"/>
      <c r="H145" s="50"/>
      <c r="I145" s="50"/>
      <c r="J145" s="50"/>
      <c r="K145" s="50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13" t="s">
        <v>485</v>
      </c>
      <c r="AH145" s="10"/>
      <c r="AI145" s="418" t="s">
        <v>1035</v>
      </c>
      <c r="AJ145" s="10"/>
      <c r="AK145" s="10"/>
      <c r="AL145" s="10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</row>
    <row r="146" spans="1:67" ht="12" customHeight="1" x14ac:dyDescent="0.25">
      <c r="A146" s="32"/>
      <c r="B146" s="19"/>
      <c r="C146" s="19"/>
      <c r="D146" s="19"/>
      <c r="E146" s="19"/>
      <c r="F146" s="50"/>
      <c r="G146" s="50"/>
      <c r="H146" s="50"/>
      <c r="I146" s="50"/>
      <c r="J146" s="50"/>
      <c r="K146" s="50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13" t="s">
        <v>486</v>
      </c>
      <c r="AH146" s="10"/>
      <c r="AI146" s="418" t="s">
        <v>1037</v>
      </c>
      <c r="AJ146" s="10"/>
      <c r="AK146" s="10"/>
      <c r="AL146" s="10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</row>
    <row r="147" spans="1:67" ht="12" customHeight="1" x14ac:dyDescent="0.25">
      <c r="A147" s="32"/>
      <c r="B147" s="19"/>
      <c r="C147" s="19"/>
      <c r="D147" s="19"/>
      <c r="E147" s="19"/>
      <c r="F147" s="50"/>
      <c r="G147" s="50"/>
      <c r="H147" s="50"/>
      <c r="I147" s="50"/>
      <c r="J147" s="50"/>
      <c r="K147" s="50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13" t="s">
        <v>487</v>
      </c>
      <c r="AH147" s="10"/>
      <c r="AI147" s="418" t="s">
        <v>1039</v>
      </c>
      <c r="AJ147" s="10"/>
      <c r="AK147" s="10"/>
      <c r="AL147" s="10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</row>
    <row r="148" spans="1:67" ht="12" customHeight="1" x14ac:dyDescent="0.25">
      <c r="A148" s="32"/>
      <c r="B148" s="19"/>
      <c r="C148" s="19"/>
      <c r="D148" s="19"/>
      <c r="E148" s="19"/>
      <c r="F148" s="50"/>
      <c r="G148" s="50"/>
      <c r="H148" s="50"/>
      <c r="I148" s="50"/>
      <c r="J148" s="50"/>
      <c r="K148" s="50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13" t="s">
        <v>488</v>
      </c>
      <c r="AH148" s="10"/>
      <c r="AI148" s="418" t="s">
        <v>1041</v>
      </c>
      <c r="AJ148" s="10"/>
      <c r="AK148" s="10"/>
      <c r="AL148" s="10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</row>
    <row r="149" spans="1:67" ht="12" customHeight="1" x14ac:dyDescent="0.25">
      <c r="A149" s="32"/>
      <c r="B149" s="19"/>
      <c r="C149" s="19"/>
      <c r="D149" s="19"/>
      <c r="E149" s="19"/>
      <c r="F149" s="50"/>
      <c r="G149" s="50"/>
      <c r="H149" s="50"/>
      <c r="I149" s="50"/>
      <c r="J149" s="50"/>
      <c r="K149" s="50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13" t="s">
        <v>489</v>
      </c>
      <c r="AH149" s="10"/>
      <c r="AI149" s="418" t="s">
        <v>1043</v>
      </c>
      <c r="AJ149" s="10"/>
      <c r="AK149" s="10"/>
      <c r="AL149" s="10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</row>
    <row r="150" spans="1:67" ht="12" customHeight="1" x14ac:dyDescent="0.25">
      <c r="A150" s="32"/>
      <c r="B150" s="19"/>
      <c r="C150" s="19"/>
      <c r="D150" s="19"/>
      <c r="E150" s="19"/>
      <c r="F150" s="50"/>
      <c r="G150" s="50"/>
      <c r="H150" s="50"/>
      <c r="I150" s="50"/>
      <c r="J150" s="50"/>
      <c r="K150" s="50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13" t="s">
        <v>490</v>
      </c>
      <c r="AH150" s="10"/>
      <c r="AI150" s="418" t="s">
        <v>1045</v>
      </c>
      <c r="AJ150" s="10"/>
      <c r="AK150" s="10"/>
      <c r="AL150" s="10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</row>
    <row r="151" spans="1:67" ht="12" customHeight="1" x14ac:dyDescent="0.25">
      <c r="A151" s="32"/>
      <c r="B151" s="19"/>
      <c r="C151" s="19"/>
      <c r="D151" s="19"/>
      <c r="E151" s="19"/>
      <c r="F151" s="50"/>
      <c r="G151" s="50"/>
      <c r="H151" s="50"/>
      <c r="I151" s="50"/>
      <c r="J151" s="50"/>
      <c r="K151" s="50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13" t="s">
        <v>491</v>
      </c>
      <c r="AH151" s="10"/>
      <c r="AI151" s="418" t="s">
        <v>1047</v>
      </c>
      <c r="AJ151" s="10"/>
      <c r="AK151" s="10"/>
      <c r="AL151" s="10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</row>
    <row r="152" spans="1:67" ht="12" customHeight="1" x14ac:dyDescent="0.25">
      <c r="A152" s="32"/>
      <c r="B152" s="19"/>
      <c r="C152" s="19"/>
      <c r="D152" s="19"/>
      <c r="E152" s="19"/>
      <c r="F152" s="50"/>
      <c r="G152" s="50"/>
      <c r="H152" s="50"/>
      <c r="I152" s="50"/>
      <c r="J152" s="50"/>
      <c r="K152" s="50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13" t="s">
        <v>492</v>
      </c>
      <c r="AH152" s="10"/>
      <c r="AI152" s="418" t="s">
        <v>1049</v>
      </c>
      <c r="AJ152" s="10"/>
      <c r="AK152" s="10"/>
      <c r="AL152" s="10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</row>
    <row r="153" spans="1:67" ht="12" customHeight="1" x14ac:dyDescent="0.25">
      <c r="A153" s="32"/>
      <c r="B153" s="19"/>
      <c r="C153" s="19"/>
      <c r="D153" s="19"/>
      <c r="E153" s="19"/>
      <c r="F153" s="50"/>
      <c r="G153" s="50"/>
      <c r="H153" s="50"/>
      <c r="I153" s="50"/>
      <c r="J153" s="50"/>
      <c r="K153" s="50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13" t="s">
        <v>493</v>
      </c>
      <c r="AH153" s="10"/>
      <c r="AI153" s="418" t="s">
        <v>1051</v>
      </c>
      <c r="AJ153" s="10"/>
      <c r="AK153" s="10"/>
      <c r="AL153" s="10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</row>
    <row r="154" spans="1:67" ht="12" customHeight="1" x14ac:dyDescent="0.25">
      <c r="A154" s="32"/>
      <c r="B154" s="19"/>
      <c r="C154" s="19"/>
      <c r="D154" s="19"/>
      <c r="E154" s="19"/>
      <c r="F154" s="50"/>
      <c r="G154" s="50"/>
      <c r="H154" s="50"/>
      <c r="I154" s="50"/>
      <c r="J154" s="50"/>
      <c r="K154" s="50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13" t="s">
        <v>494</v>
      </c>
      <c r="AH154" s="10"/>
      <c r="AI154" s="418" t="s">
        <v>1053</v>
      </c>
      <c r="AJ154" s="10"/>
      <c r="AK154" s="10"/>
      <c r="AL154" s="10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</row>
    <row r="155" spans="1:67" ht="12" customHeight="1" x14ac:dyDescent="0.25">
      <c r="A155" s="32"/>
      <c r="B155" s="19"/>
      <c r="C155" s="19"/>
      <c r="D155" s="19"/>
      <c r="E155" s="19"/>
      <c r="F155" s="50"/>
      <c r="G155" s="50"/>
      <c r="H155" s="50"/>
      <c r="I155" s="50"/>
      <c r="J155" s="50"/>
      <c r="K155" s="50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13" t="s">
        <v>495</v>
      </c>
      <c r="AH155" s="10"/>
      <c r="AI155" s="418" t="s">
        <v>1055</v>
      </c>
      <c r="AJ155" s="10"/>
      <c r="AK155" s="10"/>
      <c r="AL155" s="10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</row>
    <row r="156" spans="1:67" ht="12" customHeight="1" x14ac:dyDescent="0.25">
      <c r="A156" s="32"/>
      <c r="B156" s="19"/>
      <c r="C156" s="19"/>
      <c r="D156" s="19"/>
      <c r="E156" s="19"/>
      <c r="F156" s="50"/>
      <c r="G156" s="50"/>
      <c r="H156" s="50"/>
      <c r="I156" s="50"/>
      <c r="J156" s="50"/>
      <c r="K156" s="50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13" t="s">
        <v>496</v>
      </c>
      <c r="AH156" s="10"/>
      <c r="AI156" s="418" t="s">
        <v>1057</v>
      </c>
      <c r="AJ156" s="10"/>
      <c r="AK156" s="10"/>
      <c r="AL156" s="10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</row>
    <row r="157" spans="1:67" ht="12" customHeight="1" x14ac:dyDescent="0.25">
      <c r="A157" s="32"/>
      <c r="B157" s="19"/>
      <c r="C157" s="19"/>
      <c r="D157" s="19"/>
      <c r="E157" s="19"/>
      <c r="F157" s="50"/>
      <c r="G157" s="50"/>
      <c r="H157" s="50"/>
      <c r="I157" s="50"/>
      <c r="J157" s="50"/>
      <c r="K157" s="50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13" t="s">
        <v>497</v>
      </c>
      <c r="AH157" s="10"/>
      <c r="AI157" s="418" t="s">
        <v>1059</v>
      </c>
      <c r="AJ157" s="10"/>
      <c r="AK157" s="10"/>
      <c r="AL157" s="10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</row>
    <row r="158" spans="1:67" ht="12" customHeight="1" x14ac:dyDescent="0.25">
      <c r="A158" s="32"/>
      <c r="B158" s="19"/>
      <c r="C158" s="19"/>
      <c r="D158" s="19"/>
      <c r="E158" s="19"/>
      <c r="F158" s="50"/>
      <c r="G158" s="50"/>
      <c r="H158" s="50"/>
      <c r="I158" s="50"/>
      <c r="J158" s="50"/>
      <c r="K158" s="50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13" t="s">
        <v>498</v>
      </c>
      <c r="AH158" s="10"/>
      <c r="AI158" s="418" t="s">
        <v>1061</v>
      </c>
      <c r="AJ158" s="10"/>
      <c r="AK158" s="10"/>
      <c r="AL158" s="10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</row>
    <row r="159" spans="1:67" ht="12" customHeight="1" x14ac:dyDescent="0.25">
      <c r="A159" s="32"/>
      <c r="B159" s="19"/>
      <c r="C159" s="19"/>
      <c r="D159" s="19"/>
      <c r="E159" s="19"/>
      <c r="F159" s="50"/>
      <c r="G159" s="50"/>
      <c r="H159" s="50"/>
      <c r="I159" s="50"/>
      <c r="J159" s="50"/>
      <c r="K159" s="50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13" t="s">
        <v>499</v>
      </c>
      <c r="AH159" s="10"/>
      <c r="AI159" s="418" t="s">
        <v>1063</v>
      </c>
      <c r="AJ159" s="10"/>
      <c r="AK159" s="10"/>
      <c r="AL159" s="10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</row>
    <row r="160" spans="1:67" ht="12" customHeight="1" x14ac:dyDescent="0.25">
      <c r="A160" s="32"/>
      <c r="B160" s="19"/>
      <c r="C160" s="19"/>
      <c r="D160" s="19"/>
      <c r="E160" s="19"/>
      <c r="F160" s="50"/>
      <c r="G160" s="50"/>
      <c r="H160" s="50"/>
      <c r="I160" s="50"/>
      <c r="J160" s="50"/>
      <c r="K160" s="50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13" t="s">
        <v>500</v>
      </c>
      <c r="AH160" s="10"/>
      <c r="AI160" s="418" t="s">
        <v>1065</v>
      </c>
      <c r="AJ160" s="10"/>
      <c r="AK160" s="10"/>
      <c r="AL160" s="10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</row>
    <row r="161" spans="1:67" ht="15.75" customHeight="1" x14ac:dyDescent="0.25">
      <c r="A161" s="32"/>
      <c r="B161" s="19"/>
      <c r="C161" s="19"/>
      <c r="D161" s="19"/>
      <c r="E161" s="19"/>
      <c r="F161" s="50"/>
      <c r="G161" s="50"/>
      <c r="H161" s="50"/>
      <c r="I161" s="50"/>
      <c r="J161" s="50"/>
      <c r="K161" s="50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13" t="s">
        <v>501</v>
      </c>
      <c r="AH161" s="10"/>
      <c r="AI161" s="418" t="s">
        <v>1067</v>
      </c>
      <c r="AJ161" s="10"/>
      <c r="AK161" s="10"/>
      <c r="AL161" s="10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</row>
    <row r="162" spans="1:67" ht="12" customHeight="1" x14ac:dyDescent="0.25">
      <c r="A162" s="32"/>
      <c r="B162" s="19"/>
      <c r="C162" s="19"/>
      <c r="D162" s="19"/>
      <c r="E162" s="19"/>
      <c r="F162" s="50"/>
      <c r="G162" s="50"/>
      <c r="H162" s="50"/>
      <c r="I162" s="50"/>
      <c r="J162" s="50"/>
      <c r="K162" s="50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13" t="s">
        <v>502</v>
      </c>
      <c r="AH162" s="10"/>
      <c r="AI162" s="418" t="s">
        <v>1069</v>
      </c>
      <c r="AJ162" s="10"/>
      <c r="AK162" s="10"/>
      <c r="AL162" s="10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</row>
    <row r="163" spans="1:67" ht="12" customHeight="1" x14ac:dyDescent="0.25">
      <c r="A163" s="32"/>
      <c r="B163" s="19"/>
      <c r="C163" s="19"/>
      <c r="D163" s="19"/>
      <c r="E163" s="19"/>
      <c r="F163" s="50"/>
      <c r="G163" s="50"/>
      <c r="H163" s="50"/>
      <c r="I163" s="50"/>
      <c r="J163" s="50"/>
      <c r="K163" s="50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13" t="s">
        <v>503</v>
      </c>
      <c r="AH163" s="10"/>
      <c r="AI163" s="418" t="s">
        <v>1071</v>
      </c>
      <c r="AJ163" s="10"/>
      <c r="AK163" s="10"/>
      <c r="AL163" s="10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</row>
    <row r="164" spans="1:67" ht="12" customHeight="1" x14ac:dyDescent="0.25">
      <c r="A164" s="32"/>
      <c r="B164" s="19"/>
      <c r="C164" s="19"/>
      <c r="D164" s="19"/>
      <c r="E164" s="19"/>
      <c r="F164" s="50"/>
      <c r="G164" s="50"/>
      <c r="H164" s="50"/>
      <c r="I164" s="50"/>
      <c r="J164" s="50"/>
      <c r="K164" s="50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13" t="s">
        <v>504</v>
      </c>
      <c r="AH164" s="10"/>
      <c r="AI164" s="418" t="s">
        <v>1073</v>
      </c>
      <c r="AJ164" s="10"/>
      <c r="AK164" s="10"/>
      <c r="AL164" s="10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</row>
    <row r="165" spans="1:67" ht="12" customHeight="1" x14ac:dyDescent="0.25">
      <c r="A165" s="32"/>
      <c r="B165" s="19"/>
      <c r="C165" s="19"/>
      <c r="D165" s="19"/>
      <c r="E165" s="19"/>
      <c r="F165" s="50"/>
      <c r="G165" s="50"/>
      <c r="H165" s="50"/>
      <c r="I165" s="50"/>
      <c r="J165" s="50"/>
      <c r="K165" s="50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13" t="s">
        <v>505</v>
      </c>
      <c r="AH165" s="10"/>
      <c r="AI165" s="418" t="s">
        <v>1075</v>
      </c>
      <c r="AJ165" s="10"/>
      <c r="AK165" s="10"/>
      <c r="AL165" s="10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</row>
    <row r="166" spans="1:67" ht="12" customHeight="1" x14ac:dyDescent="0.25">
      <c r="A166" s="32"/>
      <c r="B166" s="19"/>
      <c r="C166" s="19"/>
      <c r="D166" s="19"/>
      <c r="E166" s="19"/>
      <c r="F166" s="50"/>
      <c r="G166" s="50"/>
      <c r="H166" s="50"/>
      <c r="I166" s="50"/>
      <c r="J166" s="50"/>
      <c r="K166" s="50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13" t="s">
        <v>506</v>
      </c>
      <c r="AH166" s="10"/>
      <c r="AI166" s="418" t="s">
        <v>1077</v>
      </c>
      <c r="AJ166" s="10"/>
      <c r="AK166" s="10"/>
      <c r="AL166" s="10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</row>
    <row r="167" spans="1:67" ht="12" customHeight="1" x14ac:dyDescent="0.25">
      <c r="A167" s="32"/>
      <c r="B167" s="19"/>
      <c r="C167" s="19"/>
      <c r="D167" s="19"/>
      <c r="E167" s="19"/>
      <c r="F167" s="50"/>
      <c r="G167" s="50"/>
      <c r="H167" s="50"/>
      <c r="I167" s="50"/>
      <c r="J167" s="50"/>
      <c r="K167" s="50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13" t="s">
        <v>507</v>
      </c>
      <c r="AH167" s="10"/>
      <c r="AI167" s="418" t="s">
        <v>1079</v>
      </c>
      <c r="AJ167" s="10"/>
      <c r="AK167" s="10"/>
      <c r="AL167" s="10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</row>
    <row r="168" spans="1:67" ht="12" customHeight="1" x14ac:dyDescent="0.25">
      <c r="A168" s="32"/>
      <c r="B168" s="19"/>
      <c r="C168" s="19"/>
      <c r="D168" s="19"/>
      <c r="E168" s="19"/>
      <c r="F168" s="50"/>
      <c r="G168" s="50"/>
      <c r="H168" s="50"/>
      <c r="I168" s="50"/>
      <c r="J168" s="50"/>
      <c r="K168" s="50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13" t="s">
        <v>508</v>
      </c>
      <c r="AH168" s="10"/>
      <c r="AI168" s="418" t="s">
        <v>1081</v>
      </c>
      <c r="AJ168" s="10"/>
      <c r="AK168" s="10"/>
      <c r="AL168" s="10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</row>
    <row r="169" spans="1:67" ht="12" customHeight="1" x14ac:dyDescent="0.25">
      <c r="A169" s="32"/>
      <c r="B169" s="19"/>
      <c r="C169" s="19"/>
      <c r="D169" s="19"/>
      <c r="E169" s="19"/>
      <c r="F169" s="50"/>
      <c r="G169" s="50"/>
      <c r="H169" s="50"/>
      <c r="I169" s="50"/>
      <c r="J169" s="50"/>
      <c r="K169" s="50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13" t="s">
        <v>509</v>
      </c>
      <c r="AH169" s="10"/>
      <c r="AI169" s="418" t="s">
        <v>1083</v>
      </c>
      <c r="AJ169" s="10"/>
      <c r="AK169" s="10"/>
      <c r="AL169" s="10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</row>
    <row r="170" spans="1:67" ht="15.75" customHeight="1" x14ac:dyDescent="0.25">
      <c r="A170" s="32"/>
      <c r="B170" s="19"/>
      <c r="C170" s="19"/>
      <c r="D170" s="19"/>
      <c r="E170" s="19"/>
      <c r="F170" s="50"/>
      <c r="G170" s="50"/>
      <c r="H170" s="50"/>
      <c r="I170" s="50"/>
      <c r="J170" s="50"/>
      <c r="K170" s="50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13" t="s">
        <v>510</v>
      </c>
      <c r="AH170" s="10"/>
      <c r="AI170" s="418" t="s">
        <v>1085</v>
      </c>
      <c r="AJ170" s="10"/>
      <c r="AK170" s="10"/>
      <c r="AL170" s="10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</row>
    <row r="171" spans="1:67" ht="12" customHeight="1" x14ac:dyDescent="0.25">
      <c r="A171" s="32"/>
      <c r="B171" s="19"/>
      <c r="C171" s="19"/>
      <c r="D171" s="19"/>
      <c r="E171" s="19"/>
      <c r="F171" s="50"/>
      <c r="G171" s="50"/>
      <c r="H171" s="50"/>
      <c r="I171" s="50"/>
      <c r="J171" s="50"/>
      <c r="K171" s="50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13" t="s">
        <v>511</v>
      </c>
      <c r="AH171" s="10"/>
      <c r="AI171" s="418" t="s">
        <v>1087</v>
      </c>
      <c r="AJ171" s="10"/>
      <c r="AK171" s="10"/>
      <c r="AL171" s="10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</row>
    <row r="172" spans="1:67" ht="12" customHeight="1" x14ac:dyDescent="0.25">
      <c r="A172" s="32"/>
      <c r="B172" s="19"/>
      <c r="C172" s="19"/>
      <c r="D172" s="19"/>
      <c r="E172" s="19"/>
      <c r="F172" s="50"/>
      <c r="G172" s="50"/>
      <c r="H172" s="50"/>
      <c r="I172" s="50"/>
      <c r="J172" s="50"/>
      <c r="K172" s="50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13" t="s">
        <v>512</v>
      </c>
      <c r="AH172" s="10"/>
      <c r="AI172" s="418" t="s">
        <v>1089</v>
      </c>
      <c r="AJ172" s="10"/>
      <c r="AK172" s="10"/>
      <c r="AL172" s="10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</row>
    <row r="173" spans="1:67" ht="12" customHeight="1" x14ac:dyDescent="0.25">
      <c r="A173" s="32"/>
      <c r="B173" s="19"/>
      <c r="C173" s="19"/>
      <c r="D173" s="19"/>
      <c r="E173" s="19"/>
      <c r="F173" s="50"/>
      <c r="G173" s="50"/>
      <c r="H173" s="50"/>
      <c r="I173" s="50"/>
      <c r="J173" s="50"/>
      <c r="K173" s="50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13" t="s">
        <v>513</v>
      </c>
      <c r="AH173" s="10"/>
      <c r="AI173" s="418" t="s">
        <v>1091</v>
      </c>
      <c r="AJ173" s="10"/>
      <c r="AK173" s="10"/>
      <c r="AL173" s="10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</row>
    <row r="174" spans="1:67" ht="12" customHeight="1" x14ac:dyDescent="0.25">
      <c r="A174" s="32"/>
      <c r="B174" s="19"/>
      <c r="C174" s="19"/>
      <c r="D174" s="19"/>
      <c r="E174" s="19"/>
      <c r="F174" s="50"/>
      <c r="G174" s="50"/>
      <c r="H174" s="50"/>
      <c r="I174" s="50"/>
      <c r="J174" s="50"/>
      <c r="K174" s="50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13" t="s">
        <v>514</v>
      </c>
      <c r="AH174" s="10"/>
      <c r="AI174" s="418" t="s">
        <v>1093</v>
      </c>
      <c r="AJ174" s="10"/>
      <c r="AK174" s="10"/>
      <c r="AL174" s="10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</row>
    <row r="175" spans="1:67" ht="12" customHeight="1" x14ac:dyDescent="0.25">
      <c r="A175" s="32"/>
      <c r="B175" s="19"/>
      <c r="C175" s="19"/>
      <c r="D175" s="19"/>
      <c r="E175" s="19"/>
      <c r="F175" s="50"/>
      <c r="G175" s="50"/>
      <c r="H175" s="50"/>
      <c r="I175" s="50"/>
      <c r="J175" s="50"/>
      <c r="K175" s="50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13" t="s">
        <v>515</v>
      </c>
      <c r="AH175" s="10"/>
      <c r="AI175" s="418" t="s">
        <v>1095</v>
      </c>
      <c r="AJ175" s="10"/>
      <c r="AK175" s="10"/>
      <c r="AL175" s="10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</row>
    <row r="176" spans="1:67" ht="12" customHeight="1" x14ac:dyDescent="0.25">
      <c r="A176" s="32"/>
      <c r="B176" s="19"/>
      <c r="C176" s="19"/>
      <c r="D176" s="19"/>
      <c r="E176" s="19"/>
      <c r="F176" s="50"/>
      <c r="G176" s="50"/>
      <c r="H176" s="50"/>
      <c r="I176" s="50"/>
      <c r="J176" s="50"/>
      <c r="K176" s="50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13" t="s">
        <v>516</v>
      </c>
      <c r="AH176" s="10"/>
      <c r="AI176" s="418" t="s">
        <v>1097</v>
      </c>
      <c r="AJ176" s="10"/>
      <c r="AK176" s="10"/>
      <c r="AL176" s="10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</row>
    <row r="177" spans="1:67" ht="12" customHeight="1" x14ac:dyDescent="0.25">
      <c r="A177" s="32"/>
      <c r="B177" s="19"/>
      <c r="C177" s="19"/>
      <c r="D177" s="19"/>
      <c r="E177" s="19"/>
      <c r="F177" s="50"/>
      <c r="G177" s="50"/>
      <c r="H177" s="50"/>
      <c r="I177" s="50"/>
      <c r="J177" s="50"/>
      <c r="K177" s="50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13" t="s">
        <v>517</v>
      </c>
      <c r="AH177" s="10"/>
      <c r="AI177" s="418" t="s">
        <v>1099</v>
      </c>
      <c r="AJ177" s="10"/>
      <c r="AK177" s="10"/>
      <c r="AL177" s="10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</row>
    <row r="178" spans="1:67" ht="12" customHeight="1" x14ac:dyDescent="0.25">
      <c r="A178" s="32"/>
      <c r="B178" s="19"/>
      <c r="C178" s="19"/>
      <c r="D178" s="19"/>
      <c r="E178" s="19"/>
      <c r="F178" s="50"/>
      <c r="G178" s="50"/>
      <c r="H178" s="50"/>
      <c r="I178" s="50"/>
      <c r="J178" s="50"/>
      <c r="K178" s="50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13" t="s">
        <v>518</v>
      </c>
      <c r="AH178" s="10"/>
      <c r="AI178" s="418" t="s">
        <v>1101</v>
      </c>
      <c r="AJ178" s="10"/>
      <c r="AK178" s="10"/>
      <c r="AL178" s="10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</row>
    <row r="179" spans="1:67" ht="12" customHeight="1" x14ac:dyDescent="0.25">
      <c r="A179" s="32"/>
      <c r="B179" s="19"/>
      <c r="C179" s="19"/>
      <c r="D179" s="19"/>
      <c r="E179" s="19"/>
      <c r="F179" s="50"/>
      <c r="G179" s="50"/>
      <c r="H179" s="50"/>
      <c r="I179" s="50"/>
      <c r="J179" s="50"/>
      <c r="K179" s="50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13" t="s">
        <v>519</v>
      </c>
      <c r="AH179" s="10"/>
      <c r="AI179" s="418" t="s">
        <v>1103</v>
      </c>
      <c r="AJ179" s="10"/>
      <c r="AK179" s="10"/>
      <c r="AL179" s="10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</row>
    <row r="180" spans="1:67" ht="12" customHeight="1" x14ac:dyDescent="0.25">
      <c r="A180" s="32"/>
      <c r="B180" s="19"/>
      <c r="C180" s="19"/>
      <c r="D180" s="19"/>
      <c r="E180" s="19"/>
      <c r="F180" s="50"/>
      <c r="G180" s="50"/>
      <c r="H180" s="50"/>
      <c r="I180" s="50"/>
      <c r="J180" s="50"/>
      <c r="K180" s="50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13" t="s">
        <v>520</v>
      </c>
      <c r="AH180" s="10"/>
      <c r="AI180" s="418" t="s">
        <v>1105</v>
      </c>
      <c r="AJ180" s="10"/>
      <c r="AK180" s="10"/>
      <c r="AL180" s="10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</row>
    <row r="181" spans="1:67" ht="12" customHeight="1" x14ac:dyDescent="0.25">
      <c r="A181" s="32"/>
      <c r="B181" s="19"/>
      <c r="C181" s="19"/>
      <c r="D181" s="19"/>
      <c r="E181" s="19"/>
      <c r="F181" s="50"/>
      <c r="G181" s="50"/>
      <c r="H181" s="50"/>
      <c r="I181" s="50"/>
      <c r="J181" s="50"/>
      <c r="K181" s="50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13" t="s">
        <v>521</v>
      </c>
      <c r="AH181" s="10"/>
      <c r="AI181" s="418" t="s">
        <v>1107</v>
      </c>
      <c r="AJ181" s="10"/>
      <c r="AK181" s="10"/>
      <c r="AL181" s="10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</row>
    <row r="182" spans="1:67" ht="12" customHeight="1" x14ac:dyDescent="0.25">
      <c r="A182" s="32"/>
      <c r="B182" s="19"/>
      <c r="C182" s="19"/>
      <c r="D182" s="19"/>
      <c r="E182" s="19"/>
      <c r="F182" s="50"/>
      <c r="G182" s="50"/>
      <c r="H182" s="50"/>
      <c r="I182" s="50"/>
      <c r="J182" s="50"/>
      <c r="K182" s="50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13" t="s">
        <v>522</v>
      </c>
      <c r="AH182" s="10"/>
      <c r="AI182" s="418" t="s">
        <v>1109</v>
      </c>
      <c r="AJ182" s="10"/>
      <c r="AK182" s="10"/>
      <c r="AL182" s="10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</row>
    <row r="183" spans="1:67" ht="16.5" customHeight="1" x14ac:dyDescent="0.25">
      <c r="A183" s="32"/>
      <c r="B183" s="19"/>
      <c r="C183" s="19"/>
      <c r="D183" s="19"/>
      <c r="E183" s="19"/>
      <c r="F183" s="50"/>
      <c r="G183" s="50"/>
      <c r="H183" s="50"/>
      <c r="I183" s="50"/>
      <c r="J183" s="50"/>
      <c r="K183" s="50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13" t="s">
        <v>523</v>
      </c>
      <c r="AH183" s="10"/>
      <c r="AI183" s="418" t="s">
        <v>1111</v>
      </c>
      <c r="AJ183" s="10"/>
      <c r="AK183" s="10"/>
      <c r="AL183" s="10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</row>
    <row r="184" spans="1:67" ht="12" customHeight="1" x14ac:dyDescent="0.25">
      <c r="A184" s="32"/>
      <c r="B184" s="19"/>
      <c r="C184" s="19"/>
      <c r="D184" s="19"/>
      <c r="E184" s="19"/>
      <c r="F184" s="50"/>
      <c r="G184" s="50"/>
      <c r="H184" s="50"/>
      <c r="I184" s="50"/>
      <c r="J184" s="50"/>
      <c r="K184" s="50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13" t="s">
        <v>524</v>
      </c>
      <c r="AH184" s="10"/>
      <c r="AI184" s="418" t="s">
        <v>1113</v>
      </c>
      <c r="AJ184" s="10"/>
      <c r="AK184" s="10"/>
      <c r="AL184" s="10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</row>
    <row r="185" spans="1:67" ht="12" customHeight="1" x14ac:dyDescent="0.25">
      <c r="A185" s="32"/>
      <c r="B185" s="19"/>
      <c r="C185" s="19"/>
      <c r="D185" s="19"/>
      <c r="E185" s="19"/>
      <c r="F185" s="50"/>
      <c r="G185" s="50"/>
      <c r="H185" s="50"/>
      <c r="I185" s="50"/>
      <c r="J185" s="50"/>
      <c r="K185" s="50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3" t="s">
        <v>525</v>
      </c>
      <c r="AH185" s="10"/>
      <c r="AI185" s="418" t="s">
        <v>1115</v>
      </c>
      <c r="AJ185" s="10"/>
      <c r="AK185" s="10"/>
      <c r="AL185" s="10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</row>
    <row r="186" spans="1:67" ht="12" customHeight="1" x14ac:dyDescent="0.25">
      <c r="A186" s="32"/>
      <c r="B186" s="19"/>
      <c r="C186" s="19"/>
      <c r="D186" s="19"/>
      <c r="E186" s="19"/>
      <c r="F186" s="50"/>
      <c r="G186" s="50"/>
      <c r="H186" s="50"/>
      <c r="I186" s="50"/>
      <c r="J186" s="50"/>
      <c r="K186" s="50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3" t="s">
        <v>526</v>
      </c>
      <c r="AH186" s="10"/>
      <c r="AI186" s="418" t="s">
        <v>1117</v>
      </c>
      <c r="AJ186" s="10"/>
      <c r="AK186" s="10"/>
      <c r="AL186" s="10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</row>
    <row r="187" spans="1:67" ht="12" customHeight="1" x14ac:dyDescent="0.25">
      <c r="A187" s="32"/>
      <c r="B187" s="19"/>
      <c r="C187" s="19"/>
      <c r="D187" s="19"/>
      <c r="E187" s="19"/>
      <c r="F187" s="50"/>
      <c r="G187" s="50"/>
      <c r="H187" s="50"/>
      <c r="I187" s="50"/>
      <c r="J187" s="50"/>
      <c r="K187" s="50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13" t="s">
        <v>527</v>
      </c>
      <c r="AH187" s="10"/>
      <c r="AI187" s="418" t="s">
        <v>1119</v>
      </c>
      <c r="AJ187" s="10"/>
      <c r="AK187" s="10"/>
      <c r="AL187" s="10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</row>
    <row r="188" spans="1:67" ht="12" customHeight="1" x14ac:dyDescent="0.25">
      <c r="A188" s="32"/>
      <c r="B188" s="19"/>
      <c r="C188" s="19"/>
      <c r="D188" s="19"/>
      <c r="E188" s="19"/>
      <c r="F188" s="50"/>
      <c r="G188" s="50"/>
      <c r="H188" s="50"/>
      <c r="I188" s="50"/>
      <c r="J188" s="50"/>
      <c r="K188" s="50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13" t="s">
        <v>528</v>
      </c>
      <c r="AH188" s="10"/>
      <c r="AI188" s="418" t="s">
        <v>1121</v>
      </c>
      <c r="AJ188" s="10"/>
      <c r="AK188" s="10"/>
      <c r="AL188" s="10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</row>
    <row r="189" spans="1:67" ht="12" customHeight="1" x14ac:dyDescent="0.25">
      <c r="A189" s="32"/>
      <c r="B189" s="19"/>
      <c r="C189" s="19"/>
      <c r="D189" s="19"/>
      <c r="E189" s="19"/>
      <c r="F189" s="50"/>
      <c r="G189" s="50"/>
      <c r="H189" s="50"/>
      <c r="I189" s="50"/>
      <c r="J189" s="50"/>
      <c r="K189" s="50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13" t="s">
        <v>529</v>
      </c>
      <c r="AH189" s="10"/>
      <c r="AI189" s="418" t="s">
        <v>1123</v>
      </c>
      <c r="AJ189" s="10"/>
      <c r="AK189" s="10"/>
      <c r="AL189" s="10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</row>
    <row r="190" spans="1:67" ht="12" customHeight="1" x14ac:dyDescent="0.25">
      <c r="A190" s="32"/>
      <c r="B190" s="19"/>
      <c r="C190" s="19"/>
      <c r="D190" s="19"/>
      <c r="E190" s="19"/>
      <c r="F190" s="50"/>
      <c r="G190" s="50"/>
      <c r="H190" s="50"/>
      <c r="I190" s="50"/>
      <c r="J190" s="50"/>
      <c r="K190" s="50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13" t="s">
        <v>530</v>
      </c>
      <c r="AH190" s="10"/>
      <c r="AI190" s="418" t="s">
        <v>1125</v>
      </c>
      <c r="AJ190" s="10"/>
      <c r="AK190" s="10"/>
      <c r="AL190" s="10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</row>
    <row r="191" spans="1:67" ht="12" customHeight="1" x14ac:dyDescent="0.25">
      <c r="A191" s="32"/>
      <c r="B191" s="19"/>
      <c r="C191" s="19"/>
      <c r="D191" s="19"/>
      <c r="E191" s="19"/>
      <c r="F191" s="50"/>
      <c r="G191" s="50"/>
      <c r="H191" s="50"/>
      <c r="I191" s="50"/>
      <c r="J191" s="50"/>
      <c r="K191" s="50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13" t="s">
        <v>531</v>
      </c>
      <c r="AH191" s="10"/>
      <c r="AI191" s="418" t="s">
        <v>1127</v>
      </c>
      <c r="AJ191" s="10"/>
      <c r="AK191" s="10"/>
      <c r="AL191" s="10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</row>
    <row r="192" spans="1:67" ht="12" customHeight="1" x14ac:dyDescent="0.25">
      <c r="A192" s="32"/>
      <c r="B192" s="19"/>
      <c r="C192" s="19"/>
      <c r="D192" s="19"/>
      <c r="E192" s="19"/>
      <c r="F192" s="50"/>
      <c r="G192" s="50"/>
      <c r="H192" s="50"/>
      <c r="I192" s="50"/>
      <c r="J192" s="50"/>
      <c r="K192" s="50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13" t="s">
        <v>532</v>
      </c>
      <c r="AH192" s="10"/>
      <c r="AI192" s="418" t="s">
        <v>1129</v>
      </c>
      <c r="AJ192" s="10"/>
      <c r="AK192" s="10"/>
      <c r="AL192" s="10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</row>
    <row r="193" spans="1:67" ht="12" customHeight="1" x14ac:dyDescent="0.25">
      <c r="A193" s="32"/>
      <c r="B193" s="19"/>
      <c r="C193" s="19"/>
      <c r="D193" s="19"/>
      <c r="E193" s="19"/>
      <c r="F193" s="50"/>
      <c r="G193" s="50"/>
      <c r="H193" s="50"/>
      <c r="I193" s="50"/>
      <c r="J193" s="50"/>
      <c r="K193" s="50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13" t="s">
        <v>533</v>
      </c>
      <c r="AH193" s="10"/>
      <c r="AI193" s="418" t="s">
        <v>1131</v>
      </c>
      <c r="AJ193" s="10"/>
      <c r="AK193" s="10"/>
      <c r="AL193" s="10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</row>
    <row r="194" spans="1:67" ht="12" customHeight="1" x14ac:dyDescent="0.25">
      <c r="A194" s="32"/>
      <c r="B194" s="19"/>
      <c r="C194" s="19"/>
      <c r="D194" s="19"/>
      <c r="E194" s="19"/>
      <c r="F194" s="50"/>
      <c r="G194" s="50"/>
      <c r="H194" s="50"/>
      <c r="I194" s="50"/>
      <c r="J194" s="50"/>
      <c r="K194" s="50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13" t="s">
        <v>534</v>
      </c>
      <c r="AH194" s="10"/>
      <c r="AI194" s="418" t="s">
        <v>1133</v>
      </c>
      <c r="AJ194" s="10"/>
      <c r="AK194" s="10"/>
      <c r="AL194" s="10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</row>
    <row r="195" spans="1:67" ht="12" customHeight="1" x14ac:dyDescent="0.25">
      <c r="A195" s="32"/>
      <c r="B195" s="19"/>
      <c r="C195" s="19"/>
      <c r="D195" s="19"/>
      <c r="E195" s="19"/>
      <c r="F195" s="50"/>
      <c r="G195" s="50"/>
      <c r="H195" s="50"/>
      <c r="I195" s="50"/>
      <c r="J195" s="50"/>
      <c r="K195" s="50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13" t="s">
        <v>535</v>
      </c>
      <c r="AH195" s="10"/>
      <c r="AI195" s="418" t="s">
        <v>1135</v>
      </c>
      <c r="AJ195" s="10"/>
      <c r="AK195" s="10"/>
      <c r="AL195" s="10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</row>
    <row r="196" spans="1:67" ht="12" customHeight="1" x14ac:dyDescent="0.25">
      <c r="A196" s="32"/>
      <c r="B196" s="19"/>
      <c r="C196" s="19"/>
      <c r="D196" s="19"/>
      <c r="E196" s="19"/>
      <c r="F196" s="50"/>
      <c r="G196" s="50"/>
      <c r="H196" s="50"/>
      <c r="I196" s="50"/>
      <c r="J196" s="50"/>
      <c r="K196" s="50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13" t="s">
        <v>536</v>
      </c>
      <c r="AH196" s="10"/>
      <c r="AI196" s="418" t="s">
        <v>1137</v>
      </c>
      <c r="AJ196" s="10"/>
      <c r="AK196" s="10"/>
      <c r="AL196" s="10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</row>
    <row r="197" spans="1:67" ht="12" customHeight="1" x14ac:dyDescent="0.25">
      <c r="A197" s="32"/>
      <c r="B197" s="19"/>
      <c r="C197" s="19"/>
      <c r="D197" s="19"/>
      <c r="E197" s="19"/>
      <c r="F197" s="50"/>
      <c r="G197" s="50"/>
      <c r="H197" s="50"/>
      <c r="I197" s="50"/>
      <c r="J197" s="50"/>
      <c r="K197" s="50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13" t="s">
        <v>537</v>
      </c>
      <c r="AH197" s="10"/>
      <c r="AI197" s="418" t="s">
        <v>1139</v>
      </c>
      <c r="AJ197" s="10"/>
      <c r="AK197" s="10"/>
      <c r="AL197" s="10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</row>
    <row r="198" spans="1:67" ht="12" customHeight="1" x14ac:dyDescent="0.25">
      <c r="A198" s="32"/>
      <c r="B198" s="19"/>
      <c r="C198" s="19"/>
      <c r="D198" s="19"/>
      <c r="E198" s="19"/>
      <c r="F198" s="50"/>
      <c r="G198" s="50"/>
      <c r="H198" s="50"/>
      <c r="I198" s="50"/>
      <c r="J198" s="50"/>
      <c r="K198" s="50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13" t="s">
        <v>538</v>
      </c>
      <c r="AH198" s="10"/>
      <c r="AI198" s="418" t="s">
        <v>1141</v>
      </c>
      <c r="AJ198" s="10"/>
      <c r="AK198" s="10"/>
      <c r="AL198" s="10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</row>
    <row r="199" spans="1:67" ht="12" customHeight="1" x14ac:dyDescent="0.25">
      <c r="A199" s="32"/>
      <c r="B199" s="19"/>
      <c r="C199" s="19"/>
      <c r="D199" s="19"/>
      <c r="E199" s="19"/>
      <c r="F199" s="50"/>
      <c r="G199" s="50"/>
      <c r="H199" s="50"/>
      <c r="I199" s="50"/>
      <c r="J199" s="50"/>
      <c r="K199" s="50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13" t="s">
        <v>539</v>
      </c>
      <c r="AH199" s="10"/>
      <c r="AI199" s="418" t="s">
        <v>1143</v>
      </c>
      <c r="AJ199" s="10"/>
      <c r="AK199" s="10"/>
      <c r="AL199" s="10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</row>
    <row r="200" spans="1:67" ht="12" customHeight="1" x14ac:dyDescent="0.25">
      <c r="A200" s="32"/>
      <c r="B200" s="19"/>
      <c r="C200" s="19"/>
      <c r="D200" s="19"/>
      <c r="E200" s="19"/>
      <c r="F200" s="50"/>
      <c r="G200" s="50"/>
      <c r="H200" s="50"/>
      <c r="I200" s="50"/>
      <c r="J200" s="50"/>
      <c r="K200" s="50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13" t="s">
        <v>540</v>
      </c>
      <c r="AH200" s="10"/>
      <c r="AI200" s="418" t="s">
        <v>1145</v>
      </c>
      <c r="AJ200" s="10"/>
      <c r="AK200" s="10"/>
      <c r="AL200" s="10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</row>
    <row r="201" spans="1:67" ht="12" customHeight="1" x14ac:dyDescent="0.25">
      <c r="A201" s="32"/>
      <c r="B201" s="19"/>
      <c r="C201" s="19"/>
      <c r="D201" s="19"/>
      <c r="E201" s="19"/>
      <c r="F201" s="50"/>
      <c r="G201" s="50"/>
      <c r="H201" s="50"/>
      <c r="I201" s="50"/>
      <c r="J201" s="50"/>
      <c r="K201" s="50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13" t="s">
        <v>541</v>
      </c>
      <c r="AH201" s="10"/>
      <c r="AI201" s="418" t="s">
        <v>1147</v>
      </c>
      <c r="AJ201" s="10"/>
      <c r="AK201" s="10"/>
      <c r="AL201" s="10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</row>
    <row r="202" spans="1:67" ht="12" customHeight="1" x14ac:dyDescent="0.25">
      <c r="A202" s="32"/>
      <c r="B202" s="19"/>
      <c r="C202" s="19"/>
      <c r="D202" s="19"/>
      <c r="E202" s="19"/>
      <c r="F202" s="50"/>
      <c r="G202" s="50"/>
      <c r="H202" s="50"/>
      <c r="I202" s="50"/>
      <c r="J202" s="50"/>
      <c r="K202" s="50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13" t="s">
        <v>542</v>
      </c>
      <c r="AH202" s="10"/>
      <c r="AI202" s="418" t="s">
        <v>1149</v>
      </c>
      <c r="AJ202" s="10"/>
      <c r="AK202" s="10"/>
      <c r="AL202" s="10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</row>
    <row r="203" spans="1:67" ht="12" customHeight="1" x14ac:dyDescent="0.25">
      <c r="A203" s="32"/>
      <c r="B203" s="19"/>
      <c r="C203" s="19"/>
      <c r="D203" s="19"/>
      <c r="E203" s="19"/>
      <c r="F203" s="50"/>
      <c r="G203" s="50"/>
      <c r="H203" s="50"/>
      <c r="I203" s="50"/>
      <c r="J203" s="50"/>
      <c r="K203" s="50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13" t="s">
        <v>543</v>
      </c>
      <c r="AH203" s="10"/>
      <c r="AI203" s="418" t="s">
        <v>1151</v>
      </c>
      <c r="AJ203" s="10"/>
      <c r="AK203" s="10"/>
      <c r="AL203" s="10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</row>
    <row r="204" spans="1:67" ht="12" customHeight="1" x14ac:dyDescent="0.25">
      <c r="A204" s="32"/>
      <c r="B204" s="19"/>
      <c r="C204" s="19"/>
      <c r="D204" s="19"/>
      <c r="E204" s="19"/>
      <c r="F204" s="50"/>
      <c r="G204" s="50"/>
      <c r="H204" s="50"/>
      <c r="I204" s="50"/>
      <c r="J204" s="50"/>
      <c r="K204" s="50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13" t="s">
        <v>544</v>
      </c>
      <c r="AH204" s="10"/>
      <c r="AI204" s="418" t="s">
        <v>1153</v>
      </c>
      <c r="AJ204" s="10"/>
      <c r="AK204" s="10"/>
      <c r="AL204" s="10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</row>
    <row r="205" spans="1:67" ht="12" customHeight="1" x14ac:dyDescent="0.25">
      <c r="A205" s="32"/>
      <c r="B205" s="19"/>
      <c r="C205" s="19"/>
      <c r="D205" s="19"/>
      <c r="E205" s="19"/>
      <c r="F205" s="50"/>
      <c r="G205" s="50"/>
      <c r="H205" s="50"/>
      <c r="I205" s="50"/>
      <c r="J205" s="50"/>
      <c r="K205" s="50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13" t="s">
        <v>545</v>
      </c>
      <c r="AH205" s="10"/>
      <c r="AI205" s="418" t="s">
        <v>1155</v>
      </c>
      <c r="AJ205" s="10"/>
      <c r="AK205" s="10"/>
      <c r="AL205" s="10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</row>
    <row r="206" spans="1:67" ht="12" customHeight="1" x14ac:dyDescent="0.25">
      <c r="A206" s="32"/>
      <c r="B206" s="19"/>
      <c r="C206" s="19"/>
      <c r="D206" s="19"/>
      <c r="E206" s="19"/>
      <c r="F206" s="50"/>
      <c r="G206" s="50"/>
      <c r="H206" s="50"/>
      <c r="I206" s="50"/>
      <c r="J206" s="50"/>
      <c r="K206" s="50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13" t="s">
        <v>546</v>
      </c>
      <c r="AH206" s="10"/>
      <c r="AI206" s="418" t="s">
        <v>1157</v>
      </c>
      <c r="AJ206" s="10"/>
      <c r="AK206" s="10"/>
      <c r="AL206" s="10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</row>
    <row r="207" spans="1:67" ht="12" customHeight="1" x14ac:dyDescent="0.25">
      <c r="A207" s="32"/>
      <c r="B207" s="19"/>
      <c r="C207" s="19"/>
      <c r="D207" s="19"/>
      <c r="E207" s="19"/>
      <c r="F207" s="50"/>
      <c r="G207" s="50"/>
      <c r="H207" s="50"/>
      <c r="I207" s="50"/>
      <c r="J207" s="50"/>
      <c r="K207" s="50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13" t="s">
        <v>547</v>
      </c>
      <c r="AH207" s="10"/>
      <c r="AI207" s="418" t="s">
        <v>1159</v>
      </c>
      <c r="AJ207" s="10"/>
      <c r="AK207" s="10"/>
      <c r="AL207" s="10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</row>
    <row r="208" spans="1:67" ht="12" customHeight="1" x14ac:dyDescent="0.25">
      <c r="A208" s="32"/>
      <c r="B208" s="19"/>
      <c r="C208" s="19"/>
      <c r="D208" s="19"/>
      <c r="E208" s="19"/>
      <c r="F208" s="50"/>
      <c r="G208" s="50"/>
      <c r="H208" s="50"/>
      <c r="I208" s="50"/>
      <c r="J208" s="50"/>
      <c r="K208" s="50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13" t="s">
        <v>548</v>
      </c>
      <c r="AH208" s="10"/>
      <c r="AI208" s="418" t="s">
        <v>1161</v>
      </c>
      <c r="AJ208" s="10"/>
      <c r="AK208" s="10"/>
      <c r="AL208" s="10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</row>
    <row r="209" spans="1:67" ht="12" customHeight="1" x14ac:dyDescent="0.25">
      <c r="A209" s="32"/>
      <c r="B209" s="19"/>
      <c r="C209" s="19"/>
      <c r="D209" s="19"/>
      <c r="E209" s="19"/>
      <c r="F209" s="50"/>
      <c r="G209" s="50"/>
      <c r="H209" s="50"/>
      <c r="I209" s="50"/>
      <c r="J209" s="50"/>
      <c r="K209" s="50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13" t="s">
        <v>549</v>
      </c>
      <c r="AH209" s="10"/>
      <c r="AI209" s="418" t="s">
        <v>1163</v>
      </c>
      <c r="AJ209" s="10"/>
      <c r="AK209" s="10"/>
      <c r="AL209" s="10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</row>
    <row r="210" spans="1:67" ht="12" customHeight="1" x14ac:dyDescent="0.25">
      <c r="A210" s="32"/>
      <c r="B210" s="19"/>
      <c r="C210" s="19"/>
      <c r="D210" s="19"/>
      <c r="E210" s="19"/>
      <c r="F210" s="50"/>
      <c r="G210" s="50"/>
      <c r="H210" s="50"/>
      <c r="I210" s="50"/>
      <c r="J210" s="50"/>
      <c r="K210" s="50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13" t="s">
        <v>550</v>
      </c>
      <c r="AH210" s="10"/>
      <c r="AI210" s="418" t="s">
        <v>1165</v>
      </c>
      <c r="AJ210" s="10"/>
      <c r="AK210" s="10"/>
      <c r="AL210" s="10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</row>
    <row r="211" spans="1:67" ht="12" customHeight="1" x14ac:dyDescent="0.25">
      <c r="A211" s="32"/>
      <c r="B211" s="19"/>
      <c r="C211" s="19"/>
      <c r="D211" s="19"/>
      <c r="E211" s="19"/>
      <c r="F211" s="50"/>
      <c r="G211" s="50"/>
      <c r="H211" s="50"/>
      <c r="I211" s="50"/>
      <c r="J211" s="50"/>
      <c r="K211" s="50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13" t="s">
        <v>551</v>
      </c>
      <c r="AH211" s="10"/>
      <c r="AI211" s="418" t="s">
        <v>1167</v>
      </c>
      <c r="AJ211" s="10"/>
      <c r="AK211" s="10"/>
      <c r="AL211" s="10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</row>
    <row r="212" spans="1:67" ht="12" customHeight="1" x14ac:dyDescent="0.25">
      <c r="A212" s="32"/>
      <c r="B212" s="19"/>
      <c r="C212" s="19"/>
      <c r="D212" s="19"/>
      <c r="E212" s="19"/>
      <c r="F212" s="50"/>
      <c r="G212" s="50"/>
      <c r="H212" s="50"/>
      <c r="I212" s="50"/>
      <c r="J212" s="50"/>
      <c r="K212" s="50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13" t="s">
        <v>552</v>
      </c>
      <c r="AH212" s="10"/>
      <c r="AI212" s="418" t="s">
        <v>1169</v>
      </c>
      <c r="AJ212" s="10"/>
      <c r="AK212" s="10"/>
      <c r="AL212" s="10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</row>
    <row r="213" spans="1:67" ht="12" customHeight="1" x14ac:dyDescent="0.25">
      <c r="A213" s="32"/>
      <c r="B213" s="19"/>
      <c r="C213" s="19"/>
      <c r="D213" s="19"/>
      <c r="E213" s="19"/>
      <c r="F213" s="50"/>
      <c r="G213" s="50"/>
      <c r="H213" s="50"/>
      <c r="I213" s="50"/>
      <c r="J213" s="50"/>
      <c r="K213" s="50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13" t="s">
        <v>553</v>
      </c>
      <c r="AH213" s="10"/>
      <c r="AI213" s="418" t="s">
        <v>1171</v>
      </c>
      <c r="AJ213" s="10"/>
      <c r="AK213" s="10"/>
      <c r="AL213" s="10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</row>
    <row r="214" spans="1:67" ht="12" customHeight="1" x14ac:dyDescent="0.25">
      <c r="A214" s="32"/>
      <c r="B214" s="19"/>
      <c r="C214" s="19"/>
      <c r="D214" s="19"/>
      <c r="E214" s="19"/>
      <c r="F214" s="50"/>
      <c r="G214" s="50"/>
      <c r="H214" s="50"/>
      <c r="I214" s="50"/>
      <c r="J214" s="50"/>
      <c r="K214" s="50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13" t="s">
        <v>554</v>
      </c>
      <c r="AH214" s="10"/>
      <c r="AI214" s="418" t="s">
        <v>1173</v>
      </c>
      <c r="AJ214" s="10"/>
      <c r="AK214" s="10"/>
      <c r="AL214" s="10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</row>
    <row r="215" spans="1:67" ht="12" customHeight="1" x14ac:dyDescent="0.25">
      <c r="A215" s="32"/>
      <c r="B215" s="19"/>
      <c r="C215" s="19"/>
      <c r="D215" s="19"/>
      <c r="E215" s="19"/>
      <c r="F215" s="50"/>
      <c r="G215" s="50"/>
      <c r="H215" s="50"/>
      <c r="I215" s="50"/>
      <c r="J215" s="50"/>
      <c r="K215" s="50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13" t="s">
        <v>555</v>
      </c>
      <c r="AH215" s="10"/>
      <c r="AI215" s="418" t="s">
        <v>1175</v>
      </c>
      <c r="AJ215" s="10"/>
      <c r="AK215" s="10"/>
      <c r="AL215" s="10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</row>
    <row r="216" spans="1:67" ht="12" customHeight="1" x14ac:dyDescent="0.25">
      <c r="A216" s="32"/>
      <c r="B216" s="19"/>
      <c r="C216" s="19"/>
      <c r="D216" s="19"/>
      <c r="E216" s="19"/>
      <c r="F216" s="50"/>
      <c r="G216" s="50"/>
      <c r="H216" s="50"/>
      <c r="I216" s="50"/>
      <c r="J216" s="50"/>
      <c r="K216" s="50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13" t="s">
        <v>556</v>
      </c>
      <c r="AH216" s="10"/>
      <c r="AI216" s="418" t="s">
        <v>1177</v>
      </c>
      <c r="AJ216" s="10"/>
      <c r="AK216" s="10"/>
      <c r="AL216" s="10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</row>
    <row r="217" spans="1:67" ht="12" customHeight="1" x14ac:dyDescent="0.25">
      <c r="A217" s="32"/>
      <c r="B217" s="19"/>
      <c r="C217" s="19"/>
      <c r="D217" s="19"/>
      <c r="E217" s="19"/>
      <c r="F217" s="50"/>
      <c r="G217" s="50"/>
      <c r="H217" s="50"/>
      <c r="I217" s="50"/>
      <c r="J217" s="50"/>
      <c r="K217" s="50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13" t="s">
        <v>557</v>
      </c>
      <c r="AH217" s="10"/>
      <c r="AI217" s="418" t="s">
        <v>1179</v>
      </c>
      <c r="AJ217" s="10"/>
      <c r="AK217" s="10"/>
      <c r="AL217" s="10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</row>
    <row r="218" spans="1:67" ht="12" customHeight="1" x14ac:dyDescent="0.25">
      <c r="A218" s="32"/>
      <c r="B218" s="19"/>
      <c r="C218" s="19"/>
      <c r="D218" s="19"/>
      <c r="E218" s="19"/>
      <c r="F218" s="50"/>
      <c r="G218" s="50"/>
      <c r="H218" s="50"/>
      <c r="I218" s="50"/>
      <c r="J218" s="50"/>
      <c r="K218" s="50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13" t="s">
        <v>559</v>
      </c>
      <c r="AH218" s="10"/>
      <c r="AI218" s="418" t="s">
        <v>1181</v>
      </c>
      <c r="AJ218" s="10"/>
      <c r="AK218" s="10"/>
      <c r="AL218" s="10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</row>
    <row r="219" spans="1:67" ht="12" customHeight="1" x14ac:dyDescent="0.25">
      <c r="A219" s="32"/>
      <c r="B219" s="19"/>
      <c r="C219" s="19"/>
      <c r="D219" s="19"/>
      <c r="E219" s="19"/>
      <c r="F219" s="50"/>
      <c r="G219" s="50"/>
      <c r="H219" s="50"/>
      <c r="I219" s="50"/>
      <c r="J219" s="50"/>
      <c r="K219" s="50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13" t="s">
        <v>560</v>
      </c>
      <c r="AH219" s="10"/>
      <c r="AI219" s="418" t="s">
        <v>1183</v>
      </c>
      <c r="AJ219" s="10"/>
      <c r="AK219" s="10"/>
      <c r="AL219" s="10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</row>
    <row r="220" spans="1:67" ht="12" customHeight="1" x14ac:dyDescent="0.25">
      <c r="A220" s="32"/>
      <c r="B220" s="19"/>
      <c r="C220" s="19"/>
      <c r="D220" s="19"/>
      <c r="E220" s="19"/>
      <c r="F220" s="50"/>
      <c r="G220" s="50"/>
      <c r="H220" s="50"/>
      <c r="I220" s="50"/>
      <c r="J220" s="50"/>
      <c r="K220" s="50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13" t="s">
        <v>561</v>
      </c>
      <c r="AH220" s="10"/>
      <c r="AI220" s="418" t="s">
        <v>1185</v>
      </c>
      <c r="AJ220" s="10"/>
      <c r="AK220" s="10"/>
      <c r="AL220" s="10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</row>
    <row r="221" spans="1:67" ht="12" customHeight="1" x14ac:dyDescent="0.25">
      <c r="A221" s="32"/>
      <c r="B221" s="19"/>
      <c r="C221" s="19"/>
      <c r="D221" s="19"/>
      <c r="E221" s="19"/>
      <c r="F221" s="50"/>
      <c r="G221" s="50"/>
      <c r="H221" s="50"/>
      <c r="I221" s="50"/>
      <c r="J221" s="50"/>
      <c r="K221" s="50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13" t="s">
        <v>562</v>
      </c>
      <c r="AH221" s="10"/>
      <c r="AI221" s="418" t="s">
        <v>1187</v>
      </c>
      <c r="AJ221" s="10"/>
      <c r="AK221" s="10"/>
      <c r="AL221" s="10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</row>
    <row r="222" spans="1:67" ht="12" customHeight="1" x14ac:dyDescent="0.25">
      <c r="A222" s="32"/>
      <c r="B222" s="19"/>
      <c r="C222" s="19"/>
      <c r="D222" s="19"/>
      <c r="E222" s="19"/>
      <c r="F222" s="50"/>
      <c r="G222" s="50"/>
      <c r="H222" s="50"/>
      <c r="I222" s="50"/>
      <c r="J222" s="50"/>
      <c r="K222" s="50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13" t="s">
        <v>564</v>
      </c>
      <c r="AH222" s="10"/>
      <c r="AI222" s="418" t="s">
        <v>1189</v>
      </c>
      <c r="AJ222" s="10"/>
      <c r="AK222" s="10"/>
      <c r="AL222" s="10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</row>
    <row r="223" spans="1:67" ht="12" customHeight="1" x14ac:dyDescent="0.25">
      <c r="A223" s="32"/>
      <c r="B223" s="19"/>
      <c r="C223" s="19"/>
      <c r="D223" s="19"/>
      <c r="E223" s="19"/>
      <c r="F223" s="50"/>
      <c r="G223" s="50"/>
      <c r="H223" s="50"/>
      <c r="I223" s="50"/>
      <c r="J223" s="50"/>
      <c r="K223" s="50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13" t="s">
        <v>565</v>
      </c>
      <c r="AH223" s="10"/>
      <c r="AI223" s="418" t="s">
        <v>1191</v>
      </c>
      <c r="AJ223" s="10"/>
      <c r="AK223" s="10"/>
      <c r="AL223" s="10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</row>
    <row r="224" spans="1:67" ht="12" customHeight="1" x14ac:dyDescent="0.25">
      <c r="A224" s="32"/>
      <c r="B224" s="19"/>
      <c r="C224" s="19"/>
      <c r="D224" s="19"/>
      <c r="E224" s="19"/>
      <c r="F224" s="50"/>
      <c r="G224" s="50"/>
      <c r="H224" s="50"/>
      <c r="I224" s="50"/>
      <c r="J224" s="50"/>
      <c r="K224" s="50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13" t="s">
        <v>566</v>
      </c>
      <c r="AH224" s="10"/>
      <c r="AI224" s="418" t="s">
        <v>1193</v>
      </c>
      <c r="AJ224" s="10"/>
      <c r="AK224" s="10"/>
      <c r="AL224" s="10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</row>
    <row r="225" spans="1:67" ht="12" customHeight="1" x14ac:dyDescent="0.25">
      <c r="A225" s="32"/>
      <c r="B225" s="19"/>
      <c r="C225" s="19"/>
      <c r="D225" s="19"/>
      <c r="E225" s="19"/>
      <c r="F225" s="50"/>
      <c r="G225" s="50"/>
      <c r="H225" s="50"/>
      <c r="I225" s="50"/>
      <c r="J225" s="50"/>
      <c r="K225" s="50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13" t="s">
        <v>567</v>
      </c>
      <c r="AH225" s="10"/>
      <c r="AI225" s="418" t="s">
        <v>1195</v>
      </c>
      <c r="AJ225" s="10"/>
      <c r="AK225" s="10"/>
      <c r="AL225" s="10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</row>
    <row r="226" spans="1:67" ht="12" customHeight="1" x14ac:dyDescent="0.25">
      <c r="A226" s="32"/>
      <c r="B226" s="19"/>
      <c r="C226" s="19"/>
      <c r="D226" s="19"/>
      <c r="E226" s="19"/>
      <c r="F226" s="50"/>
      <c r="G226" s="50"/>
      <c r="H226" s="50"/>
      <c r="I226" s="50"/>
      <c r="J226" s="50"/>
      <c r="K226" s="50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13" t="s">
        <v>568</v>
      </c>
      <c r="AH226" s="10"/>
      <c r="AI226" s="418" t="s">
        <v>1197</v>
      </c>
      <c r="AJ226" s="10"/>
      <c r="AK226" s="10"/>
      <c r="AL226" s="10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</row>
    <row r="227" spans="1:67" ht="12" customHeight="1" x14ac:dyDescent="0.25">
      <c r="A227" s="32"/>
      <c r="B227" s="19"/>
      <c r="C227" s="19"/>
      <c r="D227" s="19"/>
      <c r="E227" s="19"/>
      <c r="F227" s="50"/>
      <c r="G227" s="50"/>
      <c r="H227" s="50"/>
      <c r="I227" s="50"/>
      <c r="J227" s="50"/>
      <c r="K227" s="50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13" t="s">
        <v>569</v>
      </c>
      <c r="AH227" s="10"/>
      <c r="AI227" s="418" t="s">
        <v>1199</v>
      </c>
      <c r="AJ227" s="10"/>
      <c r="AK227" s="10"/>
      <c r="AL227" s="10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</row>
    <row r="228" spans="1:67" ht="12" customHeight="1" x14ac:dyDescent="0.25">
      <c r="A228" s="32"/>
      <c r="B228" s="19"/>
      <c r="C228" s="19"/>
      <c r="D228" s="19"/>
      <c r="E228" s="19"/>
      <c r="F228" s="50"/>
      <c r="G228" s="50"/>
      <c r="H228" s="50"/>
      <c r="I228" s="50"/>
      <c r="J228" s="50"/>
      <c r="K228" s="50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13" t="s">
        <v>570</v>
      </c>
      <c r="AH228" s="10"/>
      <c r="AI228" s="418" t="s">
        <v>1201</v>
      </c>
      <c r="AJ228" s="10"/>
      <c r="AK228" s="10"/>
      <c r="AL228" s="10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</row>
    <row r="229" spans="1:67" ht="12" customHeight="1" x14ac:dyDescent="0.25">
      <c r="A229" s="32"/>
      <c r="B229" s="19"/>
      <c r="C229" s="19"/>
      <c r="D229" s="19"/>
      <c r="E229" s="19"/>
      <c r="F229" s="50"/>
      <c r="G229" s="50"/>
      <c r="H229" s="50"/>
      <c r="I229" s="50"/>
      <c r="J229" s="50"/>
      <c r="K229" s="50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13" t="s">
        <v>571</v>
      </c>
      <c r="AH229" s="10"/>
      <c r="AI229" s="418" t="s">
        <v>1203</v>
      </c>
      <c r="AJ229" s="10"/>
      <c r="AK229" s="10"/>
      <c r="AL229" s="10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</row>
    <row r="230" spans="1:67" ht="12" customHeight="1" x14ac:dyDescent="0.25">
      <c r="A230" s="32"/>
      <c r="B230" s="19"/>
      <c r="C230" s="19"/>
      <c r="D230" s="19"/>
      <c r="E230" s="19"/>
      <c r="F230" s="50"/>
      <c r="G230" s="50"/>
      <c r="H230" s="50"/>
      <c r="I230" s="50"/>
      <c r="J230" s="50"/>
      <c r="K230" s="50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13" t="s">
        <v>572</v>
      </c>
      <c r="AH230" s="10"/>
      <c r="AI230" s="418" t="s">
        <v>1205</v>
      </c>
      <c r="AJ230" s="10"/>
      <c r="AK230" s="10"/>
      <c r="AL230" s="10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</row>
    <row r="231" spans="1:67" ht="12" customHeight="1" x14ac:dyDescent="0.25">
      <c r="A231" s="32"/>
      <c r="B231" s="19"/>
      <c r="C231" s="19"/>
      <c r="D231" s="19"/>
      <c r="E231" s="19"/>
      <c r="F231" s="50"/>
      <c r="G231" s="50"/>
      <c r="H231" s="50"/>
      <c r="I231" s="50"/>
      <c r="J231" s="50"/>
      <c r="K231" s="50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13" t="s">
        <v>573</v>
      </c>
      <c r="AH231" s="10"/>
      <c r="AI231" s="418" t="s">
        <v>1207</v>
      </c>
      <c r="AJ231" s="10"/>
      <c r="AK231" s="10"/>
      <c r="AL231" s="10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</row>
    <row r="232" spans="1:67" ht="12" customHeight="1" x14ac:dyDescent="0.25">
      <c r="A232" s="32"/>
      <c r="B232" s="19"/>
      <c r="C232" s="19"/>
      <c r="D232" s="19"/>
      <c r="E232" s="19"/>
      <c r="F232" s="50"/>
      <c r="G232" s="50"/>
      <c r="H232" s="50"/>
      <c r="I232" s="50"/>
      <c r="J232" s="50"/>
      <c r="K232" s="50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13" t="s">
        <v>575</v>
      </c>
      <c r="AH232" s="10"/>
      <c r="AI232" s="418" t="s">
        <v>1209</v>
      </c>
      <c r="AJ232" s="10"/>
      <c r="AK232" s="10"/>
      <c r="AL232" s="10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</row>
    <row r="233" spans="1:67" ht="12" customHeight="1" x14ac:dyDescent="0.25">
      <c r="A233" s="32"/>
      <c r="B233" s="19"/>
      <c r="C233" s="19"/>
      <c r="D233" s="19"/>
      <c r="E233" s="19"/>
      <c r="F233" s="50"/>
      <c r="G233" s="50"/>
      <c r="H233" s="50"/>
      <c r="I233" s="50"/>
      <c r="J233" s="50"/>
      <c r="K233" s="50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13" t="s">
        <v>576</v>
      </c>
      <c r="AH233" s="10"/>
      <c r="AI233" s="418" t="s">
        <v>1211</v>
      </c>
      <c r="AJ233" s="10"/>
      <c r="AK233" s="10"/>
      <c r="AL233" s="10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</row>
    <row r="234" spans="1:67" ht="12" customHeight="1" x14ac:dyDescent="0.25">
      <c r="A234" s="32"/>
      <c r="B234" s="19"/>
      <c r="C234" s="19"/>
      <c r="D234" s="19"/>
      <c r="E234" s="19"/>
      <c r="F234" s="50"/>
      <c r="G234" s="50"/>
      <c r="H234" s="50"/>
      <c r="I234" s="50"/>
      <c r="J234" s="50"/>
      <c r="K234" s="50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13" t="s">
        <v>577</v>
      </c>
      <c r="AH234" s="10"/>
      <c r="AI234" s="418" t="s">
        <v>1213</v>
      </c>
      <c r="AJ234" s="10"/>
      <c r="AK234" s="10"/>
      <c r="AL234" s="10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</row>
    <row r="235" spans="1:67" ht="12" customHeight="1" x14ac:dyDescent="0.25">
      <c r="A235" s="32"/>
      <c r="B235" s="19"/>
      <c r="C235" s="19"/>
      <c r="D235" s="19"/>
      <c r="E235" s="19"/>
      <c r="F235" s="50"/>
      <c r="G235" s="50"/>
      <c r="H235" s="50"/>
      <c r="I235" s="50"/>
      <c r="J235" s="50"/>
      <c r="K235" s="50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13" t="s">
        <v>578</v>
      </c>
      <c r="AH235" s="10"/>
      <c r="AI235" s="418" t="s">
        <v>1215</v>
      </c>
      <c r="AJ235" s="10"/>
      <c r="AK235" s="10"/>
      <c r="AL235" s="10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</row>
    <row r="236" spans="1:67" ht="12" customHeight="1" x14ac:dyDescent="0.25">
      <c r="A236" s="32"/>
      <c r="B236" s="19"/>
      <c r="C236" s="19"/>
      <c r="D236" s="19"/>
      <c r="E236" s="19"/>
      <c r="F236" s="50"/>
      <c r="G236" s="50"/>
      <c r="H236" s="50"/>
      <c r="I236" s="50"/>
      <c r="J236" s="50"/>
      <c r="K236" s="50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13" t="s">
        <v>579</v>
      </c>
      <c r="AH236" s="10"/>
      <c r="AI236" s="418" t="s">
        <v>1217</v>
      </c>
      <c r="AJ236" s="10"/>
      <c r="AK236" s="10"/>
      <c r="AL236" s="10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</row>
    <row r="237" spans="1:67" ht="12" customHeight="1" x14ac:dyDescent="0.25">
      <c r="A237" s="32"/>
      <c r="B237" s="19"/>
      <c r="C237" s="19"/>
      <c r="D237" s="19"/>
      <c r="E237" s="19"/>
      <c r="F237" s="50"/>
      <c r="G237" s="50"/>
      <c r="H237" s="50"/>
      <c r="I237" s="50"/>
      <c r="J237" s="50"/>
      <c r="K237" s="50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13" t="s">
        <v>580</v>
      </c>
      <c r="AH237" s="10"/>
      <c r="AI237" s="418" t="s">
        <v>1219</v>
      </c>
      <c r="AJ237" s="10"/>
      <c r="AK237" s="10"/>
      <c r="AL237" s="10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</row>
    <row r="238" spans="1:67" ht="12" customHeight="1" x14ac:dyDescent="0.25">
      <c r="A238" s="32"/>
      <c r="B238" s="19"/>
      <c r="C238" s="19"/>
      <c r="D238" s="19"/>
      <c r="E238" s="19"/>
      <c r="F238" s="50"/>
      <c r="G238" s="50"/>
      <c r="H238" s="50"/>
      <c r="I238" s="50"/>
      <c r="J238" s="50"/>
      <c r="K238" s="50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13" t="s">
        <v>581</v>
      </c>
      <c r="AH238" s="10"/>
      <c r="AI238" s="418" t="s">
        <v>1221</v>
      </c>
      <c r="AJ238" s="10"/>
      <c r="AK238" s="10"/>
      <c r="AL238" s="10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</row>
    <row r="239" spans="1:67" ht="12" customHeight="1" x14ac:dyDescent="0.25">
      <c r="A239" s="32"/>
      <c r="B239" s="19"/>
      <c r="C239" s="19"/>
      <c r="D239" s="19"/>
      <c r="E239" s="19"/>
      <c r="F239" s="50"/>
      <c r="G239" s="50"/>
      <c r="H239" s="50"/>
      <c r="I239" s="50"/>
      <c r="J239" s="50"/>
      <c r="K239" s="50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13" t="s">
        <v>582</v>
      </c>
      <c r="AH239" s="10"/>
      <c r="AI239" s="418" t="s">
        <v>1223</v>
      </c>
      <c r="AJ239" s="10"/>
      <c r="AK239" s="10"/>
      <c r="AL239" s="10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</row>
    <row r="240" spans="1:67" ht="12" customHeight="1" x14ac:dyDescent="0.25">
      <c r="A240" s="32"/>
      <c r="B240" s="19"/>
      <c r="C240" s="19"/>
      <c r="D240" s="19"/>
      <c r="E240" s="19"/>
      <c r="F240" s="50"/>
      <c r="G240" s="50"/>
      <c r="H240" s="50"/>
      <c r="I240" s="50"/>
      <c r="J240" s="50"/>
      <c r="K240" s="50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13" t="s">
        <v>583</v>
      </c>
      <c r="AH240" s="10"/>
      <c r="AI240" s="418" t="s">
        <v>1225</v>
      </c>
      <c r="AJ240" s="10"/>
      <c r="AK240" s="10"/>
      <c r="AL240" s="10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</row>
    <row r="241" spans="1:67" ht="12" customHeight="1" x14ac:dyDescent="0.25">
      <c r="A241" s="32"/>
      <c r="B241" s="19"/>
      <c r="C241" s="19"/>
      <c r="D241" s="19"/>
      <c r="E241" s="19"/>
      <c r="F241" s="50"/>
      <c r="G241" s="50"/>
      <c r="H241" s="50"/>
      <c r="I241" s="50"/>
      <c r="J241" s="50"/>
      <c r="K241" s="50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13" t="s">
        <v>584</v>
      </c>
      <c r="AH241" s="10"/>
      <c r="AI241" s="418" t="s">
        <v>1227</v>
      </c>
      <c r="AJ241" s="10"/>
      <c r="AK241" s="10"/>
      <c r="AL241" s="10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</row>
    <row r="242" spans="1:67" ht="12" customHeight="1" x14ac:dyDescent="0.25">
      <c r="A242" s="32"/>
      <c r="B242" s="19"/>
      <c r="C242" s="19"/>
      <c r="D242" s="19"/>
      <c r="E242" s="19"/>
      <c r="F242" s="50"/>
      <c r="G242" s="50"/>
      <c r="H242" s="50"/>
      <c r="I242" s="50"/>
      <c r="J242" s="50"/>
      <c r="K242" s="50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13" t="s">
        <v>585</v>
      </c>
      <c r="AH242" s="10"/>
      <c r="AI242" s="418" t="s">
        <v>1217</v>
      </c>
      <c r="AJ242" s="10"/>
      <c r="AK242" s="10"/>
      <c r="AL242" s="10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</row>
    <row r="243" spans="1:67" ht="12" customHeight="1" x14ac:dyDescent="0.25">
      <c r="A243" s="32"/>
      <c r="B243" s="19"/>
      <c r="C243" s="19"/>
      <c r="D243" s="19"/>
      <c r="E243" s="19"/>
      <c r="F243" s="50"/>
      <c r="G243" s="50"/>
      <c r="H243" s="50"/>
      <c r="I243" s="50"/>
      <c r="J243" s="50"/>
      <c r="K243" s="50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13" t="s">
        <v>586</v>
      </c>
      <c r="AH243" s="10"/>
      <c r="AI243" s="418" t="s">
        <v>1230</v>
      </c>
      <c r="AJ243" s="10"/>
      <c r="AK243" s="10"/>
      <c r="AL243" s="10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</row>
    <row r="244" spans="1:67" ht="12" customHeight="1" x14ac:dyDescent="0.25">
      <c r="A244" s="32"/>
      <c r="B244" s="19"/>
      <c r="C244" s="19"/>
      <c r="D244" s="19"/>
      <c r="E244" s="19"/>
      <c r="F244" s="50"/>
      <c r="G244" s="50"/>
      <c r="H244" s="50"/>
      <c r="I244" s="50"/>
      <c r="J244" s="50"/>
      <c r="K244" s="50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13" t="s">
        <v>587</v>
      </c>
      <c r="AH244" s="10"/>
      <c r="AI244" s="418" t="s">
        <v>1232</v>
      </c>
      <c r="AJ244" s="10"/>
      <c r="AK244" s="10"/>
      <c r="AL244" s="10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</row>
    <row r="245" spans="1:67" ht="12" customHeight="1" x14ac:dyDescent="0.25">
      <c r="A245" s="32"/>
      <c r="B245" s="19"/>
      <c r="C245" s="19"/>
      <c r="D245" s="19"/>
      <c r="E245" s="19"/>
      <c r="F245" s="50"/>
      <c r="G245" s="50"/>
      <c r="H245" s="50"/>
      <c r="I245" s="50"/>
      <c r="J245" s="50"/>
      <c r="K245" s="50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13" t="s">
        <v>588</v>
      </c>
      <c r="AH245" s="10"/>
      <c r="AI245" s="418" t="s">
        <v>1234</v>
      </c>
      <c r="AJ245" s="10"/>
      <c r="AK245" s="10"/>
      <c r="AL245" s="10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</row>
    <row r="246" spans="1:67" ht="12" customHeight="1" x14ac:dyDescent="0.25">
      <c r="A246" s="32"/>
      <c r="B246" s="19"/>
      <c r="C246" s="19"/>
      <c r="D246" s="19"/>
      <c r="E246" s="19"/>
      <c r="F246" s="50"/>
      <c r="G246" s="50"/>
      <c r="H246" s="50"/>
      <c r="I246" s="50"/>
      <c r="J246" s="50"/>
      <c r="K246" s="50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13" t="s">
        <v>589</v>
      </c>
      <c r="AH246" s="10"/>
      <c r="AI246" s="418" t="s">
        <v>1236</v>
      </c>
      <c r="AJ246" s="10"/>
      <c r="AK246" s="10"/>
      <c r="AL246" s="10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</row>
    <row r="247" spans="1:67" ht="12" customHeight="1" x14ac:dyDescent="0.25">
      <c r="A247" s="32"/>
      <c r="B247" s="19"/>
      <c r="C247" s="19"/>
      <c r="D247" s="19"/>
      <c r="E247" s="19"/>
      <c r="F247" s="50"/>
      <c r="G247" s="50"/>
      <c r="H247" s="50"/>
      <c r="I247" s="50"/>
      <c r="J247" s="50"/>
      <c r="K247" s="50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13" t="s">
        <v>590</v>
      </c>
      <c r="AH247" s="10"/>
      <c r="AI247" s="418" t="s">
        <v>1238</v>
      </c>
      <c r="AJ247" s="10"/>
      <c r="AK247" s="10"/>
      <c r="AL247" s="10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</row>
    <row r="248" spans="1:67" ht="12" customHeight="1" x14ac:dyDescent="0.25">
      <c r="A248" s="32"/>
      <c r="B248" s="19"/>
      <c r="C248" s="19"/>
      <c r="D248" s="19"/>
      <c r="E248" s="19"/>
      <c r="F248" s="50"/>
      <c r="G248" s="50"/>
      <c r="H248" s="50"/>
      <c r="I248" s="50"/>
      <c r="J248" s="50"/>
      <c r="K248" s="50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13" t="s">
        <v>591</v>
      </c>
      <c r="AH248" s="10"/>
      <c r="AI248" s="418" t="s">
        <v>1240</v>
      </c>
      <c r="AJ248" s="10"/>
      <c r="AK248" s="10"/>
      <c r="AL248" s="10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</row>
    <row r="249" spans="1:67" ht="12" customHeight="1" x14ac:dyDescent="0.25">
      <c r="A249" s="32"/>
      <c r="B249" s="19"/>
      <c r="C249" s="19"/>
      <c r="D249" s="19"/>
      <c r="E249" s="19"/>
      <c r="F249" s="50"/>
      <c r="G249" s="50"/>
      <c r="H249" s="50"/>
      <c r="I249" s="50"/>
      <c r="J249" s="50"/>
      <c r="K249" s="50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13" t="s">
        <v>592</v>
      </c>
      <c r="AH249" s="10"/>
      <c r="AI249" s="418" t="s">
        <v>1242</v>
      </c>
      <c r="AJ249" s="10"/>
      <c r="AK249" s="10"/>
      <c r="AL249" s="10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</row>
    <row r="250" spans="1:67" ht="12" customHeight="1" x14ac:dyDescent="0.25">
      <c r="A250" s="32"/>
      <c r="B250" s="19"/>
      <c r="C250" s="19"/>
      <c r="D250" s="19"/>
      <c r="E250" s="19"/>
      <c r="F250" s="50"/>
      <c r="G250" s="50"/>
      <c r="H250" s="50"/>
      <c r="I250" s="50"/>
      <c r="J250" s="50"/>
      <c r="K250" s="50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13" t="s">
        <v>593</v>
      </c>
      <c r="AH250" s="10"/>
      <c r="AI250" s="418" t="s">
        <v>1244</v>
      </c>
      <c r="AJ250" s="10"/>
      <c r="AK250" s="10"/>
      <c r="AL250" s="10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</row>
    <row r="251" spans="1:67" ht="12" customHeight="1" x14ac:dyDescent="0.25">
      <c r="A251" s="32"/>
      <c r="B251" s="19"/>
      <c r="C251" s="19"/>
      <c r="D251" s="19"/>
      <c r="E251" s="19"/>
      <c r="F251" s="50"/>
      <c r="G251" s="50"/>
      <c r="H251" s="50"/>
      <c r="I251" s="50"/>
      <c r="J251" s="50"/>
      <c r="K251" s="50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13" t="s">
        <v>594</v>
      </c>
      <c r="AH251" s="10"/>
      <c r="AI251" s="418" t="s">
        <v>1246</v>
      </c>
      <c r="AJ251" s="10"/>
      <c r="AK251" s="10"/>
      <c r="AL251" s="10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</row>
    <row r="252" spans="1:67" ht="12" customHeight="1" x14ac:dyDescent="0.25">
      <c r="A252" s="32"/>
      <c r="B252" s="19"/>
      <c r="C252" s="19"/>
      <c r="D252" s="19"/>
      <c r="E252" s="19"/>
      <c r="F252" s="50"/>
      <c r="G252" s="50"/>
      <c r="H252" s="50"/>
      <c r="I252" s="50"/>
      <c r="J252" s="50"/>
      <c r="K252" s="50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13" t="s">
        <v>595</v>
      </c>
      <c r="AH252" s="10"/>
      <c r="AI252" s="418" t="s">
        <v>1248</v>
      </c>
      <c r="AJ252" s="10"/>
      <c r="AK252" s="10"/>
      <c r="AL252" s="10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</row>
    <row r="253" spans="1:67" ht="12" customHeight="1" x14ac:dyDescent="0.25">
      <c r="A253" s="32"/>
      <c r="B253" s="19"/>
      <c r="C253" s="19"/>
      <c r="D253" s="19"/>
      <c r="E253" s="19"/>
      <c r="F253" s="50"/>
      <c r="G253" s="50"/>
      <c r="H253" s="50"/>
      <c r="I253" s="50"/>
      <c r="J253" s="50"/>
      <c r="K253" s="50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13" t="s">
        <v>596</v>
      </c>
      <c r="AH253" s="10"/>
      <c r="AI253" s="418" t="s">
        <v>1250</v>
      </c>
      <c r="AJ253" s="10"/>
      <c r="AK253" s="10"/>
      <c r="AL253" s="10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</row>
    <row r="254" spans="1:67" ht="12" customHeight="1" x14ac:dyDescent="0.25">
      <c r="A254" s="32"/>
      <c r="B254" s="19"/>
      <c r="C254" s="19"/>
      <c r="D254" s="19"/>
      <c r="E254" s="19"/>
      <c r="F254" s="50"/>
      <c r="G254" s="50"/>
      <c r="H254" s="50"/>
      <c r="I254" s="50"/>
      <c r="J254" s="50"/>
      <c r="K254" s="50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13" t="s">
        <v>597</v>
      </c>
      <c r="AH254" s="10"/>
      <c r="AI254" s="418" t="s">
        <v>1252</v>
      </c>
      <c r="AJ254" s="10"/>
      <c r="AK254" s="10"/>
      <c r="AL254" s="10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</row>
    <row r="255" spans="1:67" ht="12" customHeight="1" x14ac:dyDescent="0.25">
      <c r="A255" s="32"/>
      <c r="B255" s="19"/>
      <c r="C255" s="19"/>
      <c r="D255" s="19"/>
      <c r="E255" s="19"/>
      <c r="F255" s="50"/>
      <c r="G255" s="50"/>
      <c r="H255" s="50"/>
      <c r="I255" s="50"/>
      <c r="J255" s="50"/>
      <c r="K255" s="50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13" t="s">
        <v>598</v>
      </c>
      <c r="AH255" s="10"/>
      <c r="AI255" s="418" t="s">
        <v>1254</v>
      </c>
      <c r="AJ255" s="10"/>
      <c r="AK255" s="10"/>
      <c r="AL255" s="10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</row>
    <row r="256" spans="1:67" ht="12" customHeight="1" x14ac:dyDescent="0.25">
      <c r="A256" s="32"/>
      <c r="B256" s="19"/>
      <c r="C256" s="19"/>
      <c r="D256" s="19"/>
      <c r="E256" s="19"/>
      <c r="F256" s="50"/>
      <c r="G256" s="50"/>
      <c r="H256" s="50"/>
      <c r="I256" s="50"/>
      <c r="J256" s="50"/>
      <c r="K256" s="50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13" t="s">
        <v>599</v>
      </c>
      <c r="AH256" s="10"/>
      <c r="AI256" s="418" t="s">
        <v>1256</v>
      </c>
      <c r="AJ256" s="10"/>
      <c r="AK256" s="10"/>
      <c r="AL256" s="10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</row>
    <row r="257" spans="1:67" ht="12" customHeight="1" x14ac:dyDescent="0.25">
      <c r="A257" s="32"/>
      <c r="B257" s="19"/>
      <c r="C257" s="19"/>
      <c r="D257" s="19"/>
      <c r="E257" s="19"/>
      <c r="F257" s="50"/>
      <c r="G257" s="50"/>
      <c r="H257" s="50"/>
      <c r="I257" s="50"/>
      <c r="J257" s="50"/>
      <c r="K257" s="50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13" t="s">
        <v>600</v>
      </c>
      <c r="AH257" s="10"/>
      <c r="AI257" s="418" t="s">
        <v>1258</v>
      </c>
      <c r="AJ257" s="10"/>
      <c r="AK257" s="10"/>
      <c r="AL257" s="10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</row>
    <row r="258" spans="1:67" ht="12" customHeight="1" x14ac:dyDescent="0.25">
      <c r="A258" s="32"/>
      <c r="B258" s="19"/>
      <c r="C258" s="19"/>
      <c r="D258" s="19"/>
      <c r="E258" s="19"/>
      <c r="F258" s="50"/>
      <c r="G258" s="50"/>
      <c r="H258" s="50"/>
      <c r="I258" s="50"/>
      <c r="J258" s="50"/>
      <c r="K258" s="50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13" t="s">
        <v>601</v>
      </c>
      <c r="AH258" s="10"/>
      <c r="AI258" s="418" t="s">
        <v>1260</v>
      </c>
      <c r="AJ258" s="10"/>
      <c r="AK258" s="10"/>
      <c r="AL258" s="10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</row>
    <row r="259" spans="1:67" ht="12" customHeight="1" x14ac:dyDescent="0.25">
      <c r="A259" s="32"/>
      <c r="B259" s="19"/>
      <c r="C259" s="19"/>
      <c r="D259" s="19"/>
      <c r="E259" s="19"/>
      <c r="F259" s="50"/>
      <c r="G259" s="50"/>
      <c r="H259" s="50"/>
      <c r="I259" s="50"/>
      <c r="J259" s="50"/>
      <c r="K259" s="50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13" t="s">
        <v>602</v>
      </c>
      <c r="AH259" s="10"/>
      <c r="AI259" s="418" t="s">
        <v>1262</v>
      </c>
      <c r="AJ259" s="10"/>
      <c r="AK259" s="10"/>
      <c r="AL259" s="10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</row>
    <row r="260" spans="1:67" ht="12" customHeight="1" x14ac:dyDescent="0.25">
      <c r="A260" s="32"/>
      <c r="B260" s="19"/>
      <c r="C260" s="19"/>
      <c r="D260" s="19"/>
      <c r="E260" s="19"/>
      <c r="F260" s="50"/>
      <c r="G260" s="50"/>
      <c r="H260" s="50"/>
      <c r="I260" s="50"/>
      <c r="J260" s="50"/>
      <c r="K260" s="50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13" t="s">
        <v>603</v>
      </c>
      <c r="AH260" s="10"/>
      <c r="AI260" s="418" t="s">
        <v>1263</v>
      </c>
      <c r="AJ260" s="10"/>
      <c r="AK260" s="10"/>
      <c r="AL260" s="10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</row>
    <row r="261" spans="1:67" ht="12" customHeight="1" x14ac:dyDescent="0.25">
      <c r="A261" s="32"/>
      <c r="B261" s="19"/>
      <c r="C261" s="19"/>
      <c r="D261" s="19"/>
      <c r="E261" s="19"/>
      <c r="F261" s="50"/>
      <c r="G261" s="50"/>
      <c r="H261" s="50"/>
      <c r="I261" s="50"/>
      <c r="J261" s="50"/>
      <c r="K261" s="50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13" t="s">
        <v>604</v>
      </c>
      <c r="AH261" s="10"/>
      <c r="AI261" s="418" t="s">
        <v>1264</v>
      </c>
      <c r="AJ261" s="10"/>
      <c r="AK261" s="10"/>
      <c r="AL261" s="10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</row>
    <row r="262" spans="1:67" ht="12" customHeight="1" x14ac:dyDescent="0.25">
      <c r="A262" s="32"/>
      <c r="B262" s="19"/>
      <c r="C262" s="19"/>
      <c r="D262" s="19"/>
      <c r="E262" s="19"/>
      <c r="F262" s="50"/>
      <c r="G262" s="50"/>
      <c r="H262" s="50"/>
      <c r="I262" s="50"/>
      <c r="J262" s="50"/>
      <c r="K262" s="50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13" t="s">
        <v>605</v>
      </c>
      <c r="AH262" s="10"/>
      <c r="AI262" s="418" t="s">
        <v>1266</v>
      </c>
      <c r="AJ262" s="10"/>
      <c r="AK262" s="10"/>
      <c r="AL262" s="10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</row>
    <row r="263" spans="1:67" ht="15.75" customHeight="1" x14ac:dyDescent="0.25">
      <c r="A263" s="32"/>
      <c r="B263" s="19"/>
      <c r="C263" s="19"/>
      <c r="D263" s="19"/>
      <c r="E263" s="19"/>
      <c r="F263" s="50"/>
      <c r="G263" s="50"/>
      <c r="H263" s="50"/>
      <c r="I263" s="50"/>
      <c r="J263" s="50"/>
      <c r="K263" s="50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13" t="s">
        <v>606</v>
      </c>
      <c r="AH263" s="10"/>
      <c r="AI263" s="418" t="s">
        <v>1268</v>
      </c>
      <c r="AJ263" s="10"/>
      <c r="AK263" s="10"/>
      <c r="AL263" s="10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</row>
    <row r="264" spans="1:67" ht="12" customHeight="1" x14ac:dyDescent="0.25">
      <c r="A264" s="32"/>
      <c r="B264" s="19"/>
      <c r="C264" s="19"/>
      <c r="D264" s="19"/>
      <c r="E264" s="19"/>
      <c r="F264" s="50"/>
      <c r="G264" s="50"/>
      <c r="H264" s="50"/>
      <c r="I264" s="50"/>
      <c r="J264" s="50"/>
      <c r="K264" s="50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13" t="s">
        <v>607</v>
      </c>
      <c r="AH264" s="10"/>
      <c r="AI264" s="418" t="s">
        <v>1270</v>
      </c>
      <c r="AJ264" s="10"/>
      <c r="AK264" s="10"/>
      <c r="AL264" s="10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</row>
    <row r="265" spans="1:67" ht="31.5" customHeight="1" x14ac:dyDescent="0.25">
      <c r="A265" s="32"/>
      <c r="B265" s="19"/>
      <c r="C265" s="19"/>
      <c r="D265" s="19"/>
      <c r="E265" s="19"/>
      <c r="F265" s="50"/>
      <c r="G265" s="50"/>
      <c r="H265" s="50"/>
      <c r="I265" s="50"/>
      <c r="J265" s="50"/>
      <c r="K265" s="50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13" t="s">
        <v>608</v>
      </c>
      <c r="AH265" s="10"/>
      <c r="AI265" s="418" t="s">
        <v>1272</v>
      </c>
      <c r="AJ265" s="10"/>
      <c r="AK265" s="10"/>
      <c r="AL265" s="10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</row>
    <row r="266" spans="1:67" ht="12" customHeight="1" x14ac:dyDescent="0.25">
      <c r="A266" s="32"/>
      <c r="B266" s="19"/>
      <c r="C266" s="19"/>
      <c r="D266" s="19"/>
      <c r="E266" s="19"/>
      <c r="F266" s="50"/>
      <c r="G266" s="50"/>
      <c r="H266" s="50"/>
      <c r="I266" s="50"/>
      <c r="J266" s="50"/>
      <c r="K266" s="50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13" t="s">
        <v>609</v>
      </c>
      <c r="AH266" s="10"/>
      <c r="AI266" s="418" t="s">
        <v>1274</v>
      </c>
      <c r="AJ266" s="10"/>
      <c r="AK266" s="10"/>
      <c r="AL266" s="10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</row>
    <row r="267" spans="1:67" ht="12" customHeight="1" x14ac:dyDescent="0.25">
      <c r="A267" s="32"/>
      <c r="B267" s="19"/>
      <c r="C267" s="19"/>
      <c r="D267" s="19"/>
      <c r="E267" s="19"/>
      <c r="F267" s="50"/>
      <c r="G267" s="50"/>
      <c r="H267" s="50"/>
      <c r="I267" s="50"/>
      <c r="J267" s="50"/>
      <c r="K267" s="50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13" t="s">
        <v>610</v>
      </c>
      <c r="AH267" s="10"/>
      <c r="AI267" s="418" t="s">
        <v>1268</v>
      </c>
      <c r="AJ267" s="10"/>
      <c r="AK267" s="10"/>
      <c r="AL267" s="10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</row>
    <row r="268" spans="1:67" ht="12" customHeight="1" x14ac:dyDescent="0.25">
      <c r="A268" s="32"/>
      <c r="B268" s="19"/>
      <c r="C268" s="19"/>
      <c r="D268" s="19"/>
      <c r="E268" s="19"/>
      <c r="F268" s="50"/>
      <c r="G268" s="50"/>
      <c r="H268" s="50"/>
      <c r="I268" s="50"/>
      <c r="J268" s="50"/>
      <c r="K268" s="50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13" t="s">
        <v>611</v>
      </c>
      <c r="AH268" s="10"/>
      <c r="AI268" s="418" t="s">
        <v>1277</v>
      </c>
      <c r="AJ268" s="10"/>
      <c r="AK268" s="10"/>
      <c r="AL268" s="10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</row>
    <row r="269" spans="1:67" ht="12" customHeight="1" x14ac:dyDescent="0.25">
      <c r="A269" s="32"/>
      <c r="B269" s="19"/>
      <c r="C269" s="19"/>
      <c r="D269" s="19"/>
      <c r="E269" s="19"/>
      <c r="F269" s="50"/>
      <c r="G269" s="50"/>
      <c r="H269" s="50"/>
      <c r="I269" s="50"/>
      <c r="J269" s="50"/>
      <c r="K269" s="50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13" t="s">
        <v>612</v>
      </c>
      <c r="AH269" s="10"/>
      <c r="AI269" s="418" t="s">
        <v>1279</v>
      </c>
      <c r="AJ269" s="10"/>
      <c r="AK269" s="10"/>
      <c r="AL269" s="10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</row>
    <row r="270" spans="1:67" ht="12" customHeight="1" x14ac:dyDescent="0.25">
      <c r="A270" s="32"/>
      <c r="B270" s="19"/>
      <c r="C270" s="19"/>
      <c r="D270" s="19"/>
      <c r="E270" s="19"/>
      <c r="F270" s="50"/>
      <c r="G270" s="50"/>
      <c r="H270" s="50"/>
      <c r="I270" s="50"/>
      <c r="J270" s="50"/>
      <c r="K270" s="50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13" t="s">
        <v>613</v>
      </c>
      <c r="AH270" s="10"/>
      <c r="AI270" s="418" t="s">
        <v>1281</v>
      </c>
      <c r="AJ270" s="10"/>
      <c r="AK270" s="10"/>
      <c r="AL270" s="10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</row>
    <row r="271" spans="1:67" ht="16.5" customHeight="1" x14ac:dyDescent="0.25">
      <c r="A271" s="32"/>
      <c r="B271" s="19"/>
      <c r="C271" s="19"/>
      <c r="D271" s="19"/>
      <c r="E271" s="19"/>
      <c r="F271" s="50"/>
      <c r="G271" s="50"/>
      <c r="H271" s="50"/>
      <c r="I271" s="50"/>
      <c r="J271" s="50"/>
      <c r="K271" s="50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13" t="s">
        <v>614</v>
      </c>
      <c r="AH271" s="10"/>
      <c r="AI271" s="418" t="s">
        <v>1283</v>
      </c>
      <c r="AJ271" s="10"/>
      <c r="AK271" s="10"/>
      <c r="AL271" s="10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</row>
    <row r="272" spans="1:67" ht="12" customHeight="1" x14ac:dyDescent="0.25">
      <c r="A272" s="32"/>
      <c r="B272" s="19"/>
      <c r="C272" s="19"/>
      <c r="D272" s="19"/>
      <c r="E272" s="19"/>
      <c r="F272" s="50"/>
      <c r="G272" s="50"/>
      <c r="H272" s="50"/>
      <c r="I272" s="50"/>
      <c r="J272" s="50"/>
      <c r="K272" s="50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13" t="s">
        <v>615</v>
      </c>
      <c r="AH272" s="10"/>
      <c r="AI272" s="418" t="s">
        <v>1285</v>
      </c>
      <c r="AJ272" s="10"/>
      <c r="AK272" s="10"/>
      <c r="AL272" s="10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</row>
    <row r="273" spans="1:67" ht="12" customHeight="1" x14ac:dyDescent="0.25">
      <c r="A273" s="32"/>
      <c r="B273" s="19"/>
      <c r="C273" s="19"/>
      <c r="D273" s="19"/>
      <c r="E273" s="19"/>
      <c r="F273" s="50"/>
      <c r="G273" s="50"/>
      <c r="H273" s="50"/>
      <c r="I273" s="50"/>
      <c r="J273" s="50"/>
      <c r="K273" s="50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13" t="s">
        <v>616</v>
      </c>
      <c r="AH273" s="10"/>
      <c r="AI273" s="418" t="s">
        <v>1287</v>
      </c>
      <c r="AJ273" s="10"/>
      <c r="AK273" s="10"/>
      <c r="AL273" s="10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</row>
    <row r="274" spans="1:67" ht="12" customHeight="1" x14ac:dyDescent="0.25">
      <c r="A274" s="32"/>
      <c r="B274" s="19"/>
      <c r="C274" s="19"/>
      <c r="D274" s="19"/>
      <c r="E274" s="19"/>
      <c r="F274" s="50"/>
      <c r="G274" s="50"/>
      <c r="H274" s="50"/>
      <c r="I274" s="50"/>
      <c r="J274" s="50"/>
      <c r="K274" s="50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13" t="s">
        <v>617</v>
      </c>
      <c r="AH274" s="10"/>
      <c r="AI274" s="418" t="s">
        <v>1289</v>
      </c>
      <c r="AJ274" s="10"/>
      <c r="AK274" s="10"/>
      <c r="AL274" s="10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</row>
    <row r="275" spans="1:67" ht="12" customHeight="1" x14ac:dyDescent="0.25">
      <c r="A275" s="32"/>
      <c r="B275" s="19"/>
      <c r="C275" s="19"/>
      <c r="D275" s="19"/>
      <c r="E275" s="19"/>
      <c r="F275" s="50"/>
      <c r="G275" s="50"/>
      <c r="H275" s="50"/>
      <c r="I275" s="50"/>
      <c r="J275" s="50"/>
      <c r="K275" s="50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13" t="s">
        <v>618</v>
      </c>
      <c r="AH275" s="10"/>
      <c r="AI275" s="418" t="s">
        <v>1291</v>
      </c>
      <c r="AJ275" s="10"/>
      <c r="AK275" s="10"/>
      <c r="AL275" s="10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</row>
    <row r="276" spans="1:67" ht="12" customHeight="1" x14ac:dyDescent="0.25">
      <c r="A276" s="32"/>
      <c r="B276" s="19"/>
      <c r="C276" s="19"/>
      <c r="D276" s="19"/>
      <c r="E276" s="19"/>
      <c r="F276" s="50"/>
      <c r="G276" s="50"/>
      <c r="H276" s="50"/>
      <c r="I276" s="50"/>
      <c r="J276" s="50"/>
      <c r="K276" s="50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13" t="s">
        <v>619</v>
      </c>
      <c r="AH276" s="10"/>
      <c r="AI276" s="418" t="s">
        <v>1293</v>
      </c>
      <c r="AJ276" s="10"/>
      <c r="AK276" s="10"/>
      <c r="AL276" s="10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</row>
    <row r="277" spans="1:67" ht="12" customHeight="1" x14ac:dyDescent="0.25">
      <c r="A277" s="32"/>
      <c r="B277" s="19"/>
      <c r="C277" s="19"/>
      <c r="D277" s="19"/>
      <c r="E277" s="19"/>
      <c r="F277" s="50"/>
      <c r="G277" s="50"/>
      <c r="H277" s="50"/>
      <c r="I277" s="50"/>
      <c r="J277" s="50"/>
      <c r="K277" s="50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13" t="s">
        <v>620</v>
      </c>
      <c r="AH277" s="10"/>
      <c r="AI277" s="418" t="s">
        <v>1295</v>
      </c>
      <c r="AJ277" s="10"/>
      <c r="AK277" s="10"/>
      <c r="AL277" s="10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</row>
    <row r="278" spans="1:67" ht="12" customHeight="1" x14ac:dyDescent="0.25">
      <c r="A278" s="32"/>
      <c r="B278" s="19"/>
      <c r="C278" s="19"/>
      <c r="D278" s="19"/>
      <c r="E278" s="19"/>
      <c r="F278" s="50"/>
      <c r="G278" s="50"/>
      <c r="H278" s="50"/>
      <c r="I278" s="50"/>
      <c r="J278" s="50"/>
      <c r="K278" s="50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13" t="s">
        <v>621</v>
      </c>
      <c r="AH278" s="10"/>
      <c r="AI278" s="418" t="s">
        <v>1297</v>
      </c>
      <c r="AJ278" s="10"/>
      <c r="AK278" s="10"/>
      <c r="AL278" s="10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</row>
    <row r="279" spans="1:67" ht="15.75" customHeight="1" x14ac:dyDescent="0.25">
      <c r="A279" s="32"/>
      <c r="B279" s="19"/>
      <c r="C279" s="19"/>
      <c r="D279" s="19"/>
      <c r="E279" s="19"/>
      <c r="F279" s="50"/>
      <c r="G279" s="50"/>
      <c r="H279" s="50"/>
      <c r="I279" s="50"/>
      <c r="J279" s="50"/>
      <c r="K279" s="50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13" t="s">
        <v>622</v>
      </c>
      <c r="AH279" s="10"/>
      <c r="AI279" s="418" t="s">
        <v>1299</v>
      </c>
      <c r="AJ279" s="10"/>
      <c r="AK279" s="10"/>
      <c r="AL279" s="10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</row>
    <row r="280" spans="1:67" ht="12" customHeight="1" x14ac:dyDescent="0.25">
      <c r="A280" s="32"/>
      <c r="B280" s="19"/>
      <c r="C280" s="19"/>
      <c r="D280" s="19"/>
      <c r="E280" s="19"/>
      <c r="F280" s="50"/>
      <c r="G280" s="50"/>
      <c r="H280" s="50"/>
      <c r="I280" s="50"/>
      <c r="J280" s="50"/>
      <c r="K280" s="50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13" t="s">
        <v>624</v>
      </c>
      <c r="AH280" s="10"/>
      <c r="AI280" s="418" t="s">
        <v>1301</v>
      </c>
      <c r="AJ280" s="10"/>
      <c r="AK280" s="10"/>
      <c r="AL280" s="10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</row>
    <row r="281" spans="1:67" ht="12" customHeight="1" x14ac:dyDescent="0.25">
      <c r="A281" s="32"/>
      <c r="B281" s="19"/>
      <c r="C281" s="19"/>
      <c r="D281" s="19"/>
      <c r="E281" s="19"/>
      <c r="F281" s="50"/>
      <c r="G281" s="50"/>
      <c r="H281" s="50"/>
      <c r="I281" s="50"/>
      <c r="J281" s="50"/>
      <c r="K281" s="50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13" t="s">
        <v>626</v>
      </c>
      <c r="AH281" s="10"/>
      <c r="AI281" s="418" t="s">
        <v>1303</v>
      </c>
      <c r="AJ281" s="10"/>
      <c r="AK281" s="10"/>
      <c r="AL281" s="10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</row>
    <row r="282" spans="1:67" ht="12" customHeight="1" x14ac:dyDescent="0.25">
      <c r="A282" s="32"/>
      <c r="B282" s="19"/>
      <c r="C282" s="19"/>
      <c r="D282" s="19"/>
      <c r="E282" s="19"/>
      <c r="F282" s="50"/>
      <c r="G282" s="50"/>
      <c r="H282" s="50"/>
      <c r="I282" s="50"/>
      <c r="J282" s="50"/>
      <c r="K282" s="50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13" t="s">
        <v>628</v>
      </c>
      <c r="AH282" s="10"/>
      <c r="AI282" s="418" t="s">
        <v>1305</v>
      </c>
      <c r="AJ282" s="10"/>
      <c r="AK282" s="10"/>
      <c r="AL282" s="10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</row>
    <row r="283" spans="1:67" ht="12" customHeight="1" x14ac:dyDescent="0.25">
      <c r="A283" s="32"/>
      <c r="B283" s="19"/>
      <c r="C283" s="19"/>
      <c r="D283" s="19"/>
      <c r="E283" s="19"/>
      <c r="F283" s="50"/>
      <c r="G283" s="50"/>
      <c r="H283" s="50"/>
      <c r="I283" s="50"/>
      <c r="J283" s="50"/>
      <c r="K283" s="50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13" t="s">
        <v>629</v>
      </c>
      <c r="AH283" s="10"/>
      <c r="AI283" s="418" t="s">
        <v>1307</v>
      </c>
      <c r="AJ283" s="10"/>
      <c r="AK283" s="10"/>
      <c r="AL283" s="10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</row>
    <row r="284" spans="1:67" ht="12" customHeight="1" x14ac:dyDescent="0.25">
      <c r="A284" s="32"/>
      <c r="B284" s="19"/>
      <c r="C284" s="19"/>
      <c r="D284" s="19"/>
      <c r="E284" s="19"/>
      <c r="F284" s="50"/>
      <c r="G284" s="50"/>
      <c r="H284" s="50"/>
      <c r="I284" s="50"/>
      <c r="J284" s="50"/>
      <c r="K284" s="50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13" t="s">
        <v>630</v>
      </c>
      <c r="AH284" s="10"/>
      <c r="AI284" s="418" t="s">
        <v>1309</v>
      </c>
      <c r="AJ284" s="10"/>
      <c r="AK284" s="10"/>
      <c r="AL284" s="10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</row>
    <row r="285" spans="1:67" ht="16.5" customHeight="1" x14ac:dyDescent="0.25">
      <c r="A285" s="32"/>
      <c r="B285" s="19"/>
      <c r="C285" s="19"/>
      <c r="D285" s="19"/>
      <c r="E285" s="19"/>
      <c r="F285" s="50"/>
      <c r="G285" s="50"/>
      <c r="H285" s="50"/>
      <c r="I285" s="50"/>
      <c r="J285" s="50"/>
      <c r="K285" s="50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13" t="s">
        <v>631</v>
      </c>
      <c r="AH285" s="10"/>
      <c r="AI285" s="418" t="s">
        <v>1311</v>
      </c>
      <c r="AJ285" s="10"/>
      <c r="AK285" s="10"/>
      <c r="AL285" s="10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</row>
    <row r="286" spans="1:67" ht="12" customHeight="1" x14ac:dyDescent="0.25">
      <c r="A286" s="32"/>
      <c r="B286" s="19"/>
      <c r="C286" s="19"/>
      <c r="D286" s="19"/>
      <c r="E286" s="19"/>
      <c r="F286" s="50"/>
      <c r="G286" s="50"/>
      <c r="H286" s="50"/>
      <c r="I286" s="50"/>
      <c r="J286" s="50"/>
      <c r="K286" s="50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13" t="s">
        <v>632</v>
      </c>
      <c r="AH286" s="10"/>
      <c r="AI286" s="418" t="s">
        <v>1313</v>
      </c>
      <c r="AJ286" s="10"/>
      <c r="AK286" s="10"/>
      <c r="AL286" s="10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</row>
    <row r="287" spans="1:67" ht="12" customHeight="1" x14ac:dyDescent="0.25">
      <c r="A287" s="32"/>
      <c r="B287" s="19"/>
      <c r="C287" s="19"/>
      <c r="D287" s="19"/>
      <c r="E287" s="19"/>
      <c r="F287" s="50"/>
      <c r="G287" s="50"/>
      <c r="H287" s="50"/>
      <c r="I287" s="50"/>
      <c r="J287" s="50"/>
      <c r="K287" s="50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13" t="s">
        <v>633</v>
      </c>
      <c r="AH287" s="10"/>
      <c r="AI287" s="418" t="s">
        <v>1315</v>
      </c>
      <c r="AJ287" s="10"/>
      <c r="AK287" s="10"/>
      <c r="AL287" s="10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</row>
    <row r="288" spans="1:67" ht="12" customHeight="1" x14ac:dyDescent="0.25">
      <c r="A288" s="32"/>
      <c r="B288" s="19"/>
      <c r="C288" s="19"/>
      <c r="D288" s="19"/>
      <c r="E288" s="19"/>
      <c r="F288" s="50"/>
      <c r="G288" s="50"/>
      <c r="H288" s="50"/>
      <c r="I288" s="50"/>
      <c r="J288" s="50"/>
      <c r="K288" s="50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13" t="s">
        <v>634</v>
      </c>
      <c r="AH288" s="10"/>
      <c r="AI288" s="418" t="s">
        <v>1317</v>
      </c>
      <c r="AJ288" s="10"/>
      <c r="AK288" s="10"/>
      <c r="AL288" s="10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</row>
    <row r="289" spans="1:67" ht="12" customHeight="1" x14ac:dyDescent="0.25">
      <c r="A289" s="32"/>
      <c r="B289" s="19"/>
      <c r="C289" s="19"/>
      <c r="D289" s="19"/>
      <c r="E289" s="19"/>
      <c r="F289" s="50"/>
      <c r="G289" s="50"/>
      <c r="H289" s="50"/>
      <c r="I289" s="50"/>
      <c r="J289" s="50"/>
      <c r="K289" s="50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13" t="s">
        <v>635</v>
      </c>
      <c r="AH289" s="10"/>
      <c r="AI289" s="418" t="s">
        <v>1319</v>
      </c>
      <c r="AJ289" s="10"/>
      <c r="AK289" s="10"/>
      <c r="AL289" s="10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</row>
    <row r="290" spans="1:67" ht="12" customHeight="1" x14ac:dyDescent="0.25">
      <c r="A290" s="32"/>
      <c r="B290" s="19"/>
      <c r="C290" s="19"/>
      <c r="D290" s="19"/>
      <c r="E290" s="19"/>
      <c r="F290" s="50"/>
      <c r="G290" s="50"/>
      <c r="H290" s="50"/>
      <c r="I290" s="50"/>
      <c r="J290" s="50"/>
      <c r="K290" s="50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13" t="s">
        <v>636</v>
      </c>
      <c r="AH290" s="10"/>
      <c r="AI290" s="418" t="s">
        <v>1297</v>
      </c>
      <c r="AJ290" s="10"/>
      <c r="AK290" s="10"/>
      <c r="AL290" s="10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</row>
    <row r="291" spans="1:67" ht="12" customHeight="1" x14ac:dyDescent="0.25">
      <c r="A291" s="32"/>
      <c r="B291" s="19"/>
      <c r="C291" s="19"/>
      <c r="D291" s="19"/>
      <c r="E291" s="19"/>
      <c r="F291" s="50"/>
      <c r="G291" s="50"/>
      <c r="H291" s="50"/>
      <c r="I291" s="50"/>
      <c r="J291" s="50"/>
      <c r="K291" s="50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13" t="s">
        <v>637</v>
      </c>
      <c r="AH291" s="10"/>
      <c r="AI291" s="418" t="s">
        <v>1299</v>
      </c>
      <c r="AJ291" s="10"/>
      <c r="AK291" s="10"/>
      <c r="AL291" s="10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</row>
    <row r="292" spans="1:67" ht="12" customHeight="1" x14ac:dyDescent="0.25">
      <c r="A292" s="32"/>
      <c r="B292" s="19"/>
      <c r="C292" s="19"/>
      <c r="D292" s="19"/>
      <c r="E292" s="19"/>
      <c r="F292" s="50"/>
      <c r="G292" s="50"/>
      <c r="H292" s="50"/>
      <c r="I292" s="50"/>
      <c r="J292" s="50"/>
      <c r="K292" s="50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13" t="s">
        <v>638</v>
      </c>
      <c r="AH292" s="10"/>
      <c r="AI292" s="418" t="s">
        <v>1320</v>
      </c>
      <c r="AJ292" s="10"/>
      <c r="AK292" s="10"/>
      <c r="AL292" s="10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</row>
    <row r="293" spans="1:67" ht="16.5" customHeight="1" x14ac:dyDescent="0.25">
      <c r="A293" s="32"/>
      <c r="B293" s="19"/>
      <c r="C293" s="19"/>
      <c r="D293" s="19"/>
      <c r="E293" s="19"/>
      <c r="F293" s="50"/>
      <c r="G293" s="50"/>
      <c r="H293" s="50"/>
      <c r="I293" s="50"/>
      <c r="J293" s="50"/>
      <c r="K293" s="50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13" t="s">
        <v>639</v>
      </c>
      <c r="AH293" s="10"/>
      <c r="AI293" s="418" t="s">
        <v>1321</v>
      </c>
      <c r="AJ293" s="10"/>
      <c r="AK293" s="10"/>
      <c r="AL293" s="10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</row>
    <row r="294" spans="1:67" ht="12" customHeight="1" x14ac:dyDescent="0.25">
      <c r="A294" s="32"/>
      <c r="B294" s="19"/>
      <c r="C294" s="19"/>
      <c r="D294" s="19"/>
      <c r="E294" s="19"/>
      <c r="F294" s="50"/>
      <c r="G294" s="50"/>
      <c r="H294" s="50"/>
      <c r="I294" s="50"/>
      <c r="J294" s="50"/>
      <c r="K294" s="50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13" t="s">
        <v>640</v>
      </c>
      <c r="AH294" s="10"/>
      <c r="AI294" s="418" t="s">
        <v>1322</v>
      </c>
      <c r="AJ294" s="10"/>
      <c r="AK294" s="10"/>
      <c r="AL294" s="10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</row>
    <row r="295" spans="1:67" ht="12" customHeight="1" x14ac:dyDescent="0.25">
      <c r="A295" s="32"/>
      <c r="B295" s="19"/>
      <c r="C295" s="19"/>
      <c r="D295" s="19"/>
      <c r="E295" s="19"/>
      <c r="F295" s="50"/>
      <c r="G295" s="50"/>
      <c r="H295" s="50"/>
      <c r="I295" s="50"/>
      <c r="J295" s="50"/>
      <c r="K295" s="50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13" t="s">
        <v>641</v>
      </c>
      <c r="AH295" s="10"/>
      <c r="AI295" s="418" t="s">
        <v>1324</v>
      </c>
      <c r="AJ295" s="10"/>
      <c r="AK295" s="10"/>
      <c r="AL295" s="10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</row>
    <row r="296" spans="1:67" ht="12" customHeight="1" x14ac:dyDescent="0.25">
      <c r="A296" s="32"/>
      <c r="B296" s="19"/>
      <c r="C296" s="19"/>
      <c r="D296" s="19"/>
      <c r="E296" s="19"/>
      <c r="F296" s="50"/>
      <c r="G296" s="50"/>
      <c r="H296" s="50"/>
      <c r="I296" s="50"/>
      <c r="J296" s="50"/>
      <c r="K296" s="50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13" t="s">
        <v>642</v>
      </c>
      <c r="AH296" s="10"/>
      <c r="AI296" s="418" t="s">
        <v>1326</v>
      </c>
      <c r="AJ296" s="10"/>
      <c r="AK296" s="10"/>
      <c r="AL296" s="10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</row>
    <row r="297" spans="1:67" ht="15.75" customHeight="1" x14ac:dyDescent="0.25">
      <c r="A297" s="32"/>
      <c r="B297" s="19"/>
      <c r="C297" s="19"/>
      <c r="D297" s="19"/>
      <c r="E297" s="19"/>
      <c r="F297" s="50"/>
      <c r="G297" s="50"/>
      <c r="H297" s="50"/>
      <c r="I297" s="50"/>
      <c r="J297" s="50"/>
      <c r="K297" s="50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13" t="s">
        <v>643</v>
      </c>
      <c r="AH297" s="10"/>
      <c r="AI297" s="418" t="s">
        <v>1328</v>
      </c>
      <c r="AJ297" s="10"/>
      <c r="AK297" s="10"/>
      <c r="AL297" s="10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</row>
    <row r="298" spans="1:67" ht="12" customHeight="1" x14ac:dyDescent="0.25">
      <c r="A298" s="32"/>
      <c r="B298" s="19"/>
      <c r="C298" s="19"/>
      <c r="D298" s="19"/>
      <c r="E298" s="19"/>
      <c r="F298" s="50"/>
      <c r="G298" s="50"/>
      <c r="H298" s="50"/>
      <c r="I298" s="50"/>
      <c r="J298" s="50"/>
      <c r="K298" s="50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13" t="s">
        <v>644</v>
      </c>
      <c r="AH298" s="10"/>
      <c r="AI298" s="418" t="s">
        <v>1330</v>
      </c>
      <c r="AJ298" s="10"/>
      <c r="AK298" s="10"/>
      <c r="AL298" s="10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</row>
    <row r="299" spans="1:67" ht="12" customHeight="1" x14ac:dyDescent="0.25">
      <c r="A299" s="32"/>
      <c r="B299" s="19"/>
      <c r="C299" s="19"/>
      <c r="D299" s="19"/>
      <c r="E299" s="19"/>
      <c r="F299" s="50"/>
      <c r="G299" s="50"/>
      <c r="H299" s="50"/>
      <c r="I299" s="50"/>
      <c r="J299" s="50"/>
      <c r="K299" s="50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13" t="s">
        <v>645</v>
      </c>
      <c r="AH299" s="10"/>
      <c r="AI299" s="418" t="s">
        <v>1332</v>
      </c>
      <c r="AJ299" s="10"/>
      <c r="AK299" s="10"/>
      <c r="AL299" s="10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</row>
    <row r="300" spans="1:67" ht="12" customHeight="1" x14ac:dyDescent="0.25">
      <c r="A300" s="32"/>
      <c r="B300" s="19"/>
      <c r="C300" s="19"/>
      <c r="D300" s="19"/>
      <c r="E300" s="19"/>
      <c r="F300" s="50"/>
      <c r="G300" s="50"/>
      <c r="H300" s="50"/>
      <c r="I300" s="50"/>
      <c r="J300" s="50"/>
      <c r="K300" s="50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13" t="s">
        <v>646</v>
      </c>
      <c r="AH300" s="10"/>
      <c r="AI300" s="418" t="s">
        <v>1334</v>
      </c>
      <c r="AJ300" s="10"/>
      <c r="AK300" s="10"/>
      <c r="AL300" s="10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</row>
    <row r="301" spans="1:67" ht="12" customHeight="1" x14ac:dyDescent="0.25">
      <c r="A301" s="32"/>
      <c r="B301" s="19"/>
      <c r="C301" s="19"/>
      <c r="D301" s="19"/>
      <c r="E301" s="19"/>
      <c r="F301" s="50"/>
      <c r="G301" s="50"/>
      <c r="H301" s="50"/>
      <c r="I301" s="50"/>
      <c r="J301" s="50"/>
      <c r="K301" s="50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13" t="s">
        <v>647</v>
      </c>
      <c r="AH301" s="10"/>
      <c r="AI301" s="418" t="s">
        <v>1336</v>
      </c>
      <c r="AJ301" s="10"/>
      <c r="AK301" s="10"/>
      <c r="AL301" s="10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</row>
    <row r="302" spans="1:67" ht="12" customHeight="1" x14ac:dyDescent="0.25">
      <c r="A302" s="32"/>
      <c r="B302" s="19"/>
      <c r="C302" s="19"/>
      <c r="D302" s="19"/>
      <c r="E302" s="19"/>
      <c r="F302" s="50"/>
      <c r="G302" s="50"/>
      <c r="H302" s="50"/>
      <c r="I302" s="50"/>
      <c r="J302" s="50"/>
      <c r="K302" s="50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13" t="s">
        <v>648</v>
      </c>
      <c r="AH302" s="10"/>
      <c r="AI302" s="418" t="s">
        <v>1338</v>
      </c>
      <c r="AJ302" s="10"/>
      <c r="AK302" s="10"/>
      <c r="AL302" s="10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</row>
    <row r="303" spans="1:67" ht="12" customHeight="1" x14ac:dyDescent="0.25">
      <c r="A303" s="32"/>
      <c r="B303" s="19"/>
      <c r="C303" s="19"/>
      <c r="D303" s="19"/>
      <c r="E303" s="19"/>
      <c r="F303" s="50"/>
      <c r="G303" s="50"/>
      <c r="H303" s="50"/>
      <c r="I303" s="50"/>
      <c r="J303" s="50"/>
      <c r="K303" s="50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13" t="s">
        <v>649</v>
      </c>
      <c r="AH303" s="10"/>
      <c r="AI303" s="418" t="s">
        <v>1340</v>
      </c>
      <c r="AJ303" s="10"/>
      <c r="AK303" s="10"/>
      <c r="AL303" s="10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</row>
    <row r="304" spans="1:67" ht="12" customHeight="1" x14ac:dyDescent="0.25">
      <c r="A304" s="32"/>
      <c r="B304" s="19"/>
      <c r="C304" s="19"/>
      <c r="D304" s="19"/>
      <c r="E304" s="19"/>
      <c r="F304" s="50"/>
      <c r="G304" s="50"/>
      <c r="H304" s="50"/>
      <c r="I304" s="50"/>
      <c r="J304" s="50"/>
      <c r="K304" s="50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13" t="s">
        <v>650</v>
      </c>
      <c r="AH304" s="10"/>
      <c r="AI304" s="418" t="s">
        <v>1342</v>
      </c>
      <c r="AJ304" s="10"/>
      <c r="AK304" s="10"/>
      <c r="AL304" s="10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</row>
    <row r="305" spans="1:67" ht="12" customHeight="1" x14ac:dyDescent="0.25">
      <c r="A305" s="32"/>
      <c r="B305" s="19"/>
      <c r="C305" s="19"/>
      <c r="D305" s="19"/>
      <c r="E305" s="19"/>
      <c r="F305" s="50"/>
      <c r="G305" s="50"/>
      <c r="H305" s="50"/>
      <c r="I305" s="50"/>
      <c r="J305" s="50"/>
      <c r="K305" s="50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13" t="s">
        <v>651</v>
      </c>
      <c r="AH305" s="10"/>
      <c r="AI305" s="418" t="s">
        <v>1344</v>
      </c>
      <c r="AJ305" s="10"/>
      <c r="AK305" s="10"/>
      <c r="AL305" s="10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</row>
    <row r="306" spans="1:67" ht="12" customHeight="1" x14ac:dyDescent="0.25">
      <c r="A306" s="32"/>
      <c r="B306" s="19"/>
      <c r="C306" s="19"/>
      <c r="D306" s="19"/>
      <c r="E306" s="19"/>
      <c r="F306" s="50"/>
      <c r="G306" s="50"/>
      <c r="H306" s="50"/>
      <c r="I306" s="50"/>
      <c r="J306" s="50"/>
      <c r="K306" s="50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13" t="s">
        <v>652</v>
      </c>
      <c r="AH306" s="10"/>
      <c r="AI306" s="418" t="s">
        <v>1346</v>
      </c>
      <c r="AJ306" s="10"/>
      <c r="AK306" s="10"/>
      <c r="AL306" s="10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</row>
    <row r="307" spans="1:67" ht="12" customHeight="1" x14ac:dyDescent="0.25">
      <c r="A307" s="32"/>
      <c r="B307" s="19"/>
      <c r="C307" s="19"/>
      <c r="D307" s="19"/>
      <c r="E307" s="19"/>
      <c r="F307" s="50"/>
      <c r="G307" s="50"/>
      <c r="H307" s="50"/>
      <c r="I307" s="50"/>
      <c r="J307" s="50"/>
      <c r="K307" s="50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13" t="s">
        <v>653</v>
      </c>
      <c r="AH307" s="10"/>
      <c r="AI307" s="418" t="s">
        <v>1348</v>
      </c>
      <c r="AJ307" s="10"/>
      <c r="AK307" s="10"/>
      <c r="AL307" s="10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</row>
    <row r="308" spans="1:67" ht="12" customHeight="1" x14ac:dyDescent="0.25">
      <c r="A308" s="32"/>
      <c r="B308" s="19"/>
      <c r="C308" s="19"/>
      <c r="D308" s="19"/>
      <c r="E308" s="19"/>
      <c r="F308" s="50"/>
      <c r="G308" s="50"/>
      <c r="H308" s="50"/>
      <c r="I308" s="50"/>
      <c r="J308" s="50"/>
      <c r="K308" s="50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13" t="s">
        <v>654</v>
      </c>
      <c r="AH308" s="10"/>
      <c r="AI308" s="418" t="s">
        <v>1350</v>
      </c>
      <c r="AJ308" s="10"/>
      <c r="AK308" s="10"/>
      <c r="AL308" s="10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</row>
    <row r="309" spans="1:67" ht="12" customHeight="1" x14ac:dyDescent="0.25">
      <c r="A309" s="32"/>
      <c r="B309" s="19"/>
      <c r="C309" s="19"/>
      <c r="D309" s="19"/>
      <c r="E309" s="19"/>
      <c r="F309" s="50"/>
      <c r="G309" s="50"/>
      <c r="H309" s="50"/>
      <c r="I309" s="50"/>
      <c r="J309" s="50"/>
      <c r="K309" s="50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13" t="s">
        <v>655</v>
      </c>
      <c r="AH309" s="10"/>
      <c r="AI309" s="418" t="s">
        <v>1352</v>
      </c>
      <c r="AJ309" s="10"/>
      <c r="AK309" s="10"/>
      <c r="AL309" s="10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</row>
    <row r="310" spans="1:67" ht="12" customHeight="1" x14ac:dyDescent="0.25">
      <c r="A310" s="32"/>
      <c r="B310" s="19"/>
      <c r="C310" s="19"/>
      <c r="D310" s="19"/>
      <c r="E310" s="19"/>
      <c r="F310" s="50"/>
      <c r="G310" s="50"/>
      <c r="H310" s="50"/>
      <c r="I310" s="50"/>
      <c r="J310" s="50"/>
      <c r="K310" s="50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13" t="s">
        <v>656</v>
      </c>
      <c r="AH310" s="10"/>
      <c r="AI310" s="418" t="s">
        <v>1354</v>
      </c>
      <c r="AJ310" s="10"/>
      <c r="AK310" s="10"/>
      <c r="AL310" s="10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</row>
    <row r="311" spans="1:67" ht="12" customHeight="1" x14ac:dyDescent="0.25">
      <c r="A311" s="32"/>
      <c r="B311" s="19"/>
      <c r="C311" s="19"/>
      <c r="D311" s="19"/>
      <c r="E311" s="19"/>
      <c r="F311" s="50"/>
      <c r="G311" s="50"/>
      <c r="H311" s="50"/>
      <c r="I311" s="50"/>
      <c r="J311" s="50"/>
      <c r="K311" s="50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13" t="s">
        <v>657</v>
      </c>
      <c r="AH311" s="10"/>
      <c r="AI311" s="418" t="s">
        <v>1356</v>
      </c>
      <c r="AJ311" s="10"/>
      <c r="AK311" s="10"/>
      <c r="AL311" s="10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</row>
    <row r="312" spans="1:67" ht="12" customHeight="1" x14ac:dyDescent="0.25">
      <c r="A312" s="32"/>
      <c r="B312" s="19"/>
      <c r="C312" s="19"/>
      <c r="D312" s="19"/>
      <c r="E312" s="19"/>
      <c r="F312" s="50"/>
      <c r="G312" s="50"/>
      <c r="H312" s="50"/>
      <c r="I312" s="50"/>
      <c r="J312" s="50"/>
      <c r="K312" s="50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13" t="s">
        <v>658</v>
      </c>
      <c r="AH312" s="10"/>
      <c r="AI312" s="418" t="s">
        <v>1358</v>
      </c>
      <c r="AJ312" s="10"/>
      <c r="AK312" s="10"/>
      <c r="AL312" s="10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</row>
    <row r="313" spans="1:67" ht="12" customHeight="1" x14ac:dyDescent="0.25">
      <c r="A313" s="32"/>
      <c r="B313" s="19"/>
      <c r="C313" s="19"/>
      <c r="D313" s="19"/>
      <c r="E313" s="19"/>
      <c r="F313" s="50"/>
      <c r="G313" s="50"/>
      <c r="H313" s="50"/>
      <c r="I313" s="50"/>
      <c r="J313" s="50"/>
      <c r="K313" s="50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13" t="s">
        <v>659</v>
      </c>
      <c r="AH313" s="10"/>
      <c r="AI313" s="418" t="s">
        <v>1360</v>
      </c>
      <c r="AJ313" s="10"/>
      <c r="AK313" s="10"/>
      <c r="AL313" s="10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</row>
    <row r="314" spans="1:67" ht="12" customHeight="1" x14ac:dyDescent="0.25">
      <c r="A314" s="32"/>
      <c r="B314" s="19"/>
      <c r="C314" s="19"/>
      <c r="D314" s="19"/>
      <c r="E314" s="19"/>
      <c r="F314" s="50"/>
      <c r="G314" s="50"/>
      <c r="H314" s="50"/>
      <c r="I314" s="50"/>
      <c r="J314" s="50"/>
      <c r="K314" s="50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13" t="s">
        <v>660</v>
      </c>
      <c r="AH314" s="10"/>
      <c r="AI314" s="418" t="s">
        <v>1362</v>
      </c>
      <c r="AJ314" s="10"/>
      <c r="AK314" s="10"/>
      <c r="AL314" s="10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</row>
    <row r="315" spans="1:67" ht="12" customHeight="1" x14ac:dyDescent="0.25">
      <c r="A315" s="32"/>
      <c r="B315" s="19"/>
      <c r="C315" s="19"/>
      <c r="D315" s="19"/>
      <c r="E315" s="19"/>
      <c r="F315" s="50"/>
      <c r="G315" s="50"/>
      <c r="H315" s="50"/>
      <c r="I315" s="50"/>
      <c r="J315" s="50"/>
      <c r="K315" s="50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13" t="s">
        <v>661</v>
      </c>
      <c r="AH315" s="10"/>
      <c r="AI315" s="418" t="s">
        <v>1364</v>
      </c>
      <c r="AJ315" s="10"/>
      <c r="AK315" s="10"/>
      <c r="AL315" s="10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</row>
    <row r="316" spans="1:67" ht="12" customHeight="1" x14ac:dyDescent="0.25">
      <c r="A316" s="32"/>
      <c r="B316" s="19"/>
      <c r="C316" s="19"/>
      <c r="D316" s="19"/>
      <c r="E316" s="19"/>
      <c r="F316" s="50"/>
      <c r="G316" s="50"/>
      <c r="H316" s="50"/>
      <c r="I316" s="50"/>
      <c r="J316" s="50"/>
      <c r="K316" s="50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13" t="s">
        <v>662</v>
      </c>
      <c r="AH316" s="10"/>
      <c r="AI316" s="418" t="s">
        <v>1366</v>
      </c>
      <c r="AJ316" s="10"/>
      <c r="AK316" s="10"/>
      <c r="AL316" s="10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</row>
    <row r="317" spans="1:67" ht="12" customHeight="1" x14ac:dyDescent="0.25">
      <c r="A317" s="32"/>
      <c r="B317" s="19"/>
      <c r="C317" s="19"/>
      <c r="D317" s="19"/>
      <c r="E317" s="19"/>
      <c r="F317" s="50"/>
      <c r="G317" s="50"/>
      <c r="H317" s="50"/>
      <c r="I317" s="50"/>
      <c r="J317" s="50"/>
      <c r="K317" s="50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13" t="s">
        <v>663</v>
      </c>
      <c r="AH317" s="10"/>
      <c r="AI317" s="418" t="s">
        <v>1368</v>
      </c>
      <c r="AJ317" s="10"/>
      <c r="AK317" s="10"/>
      <c r="AL317" s="10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</row>
    <row r="318" spans="1:67" ht="12" customHeight="1" x14ac:dyDescent="0.25">
      <c r="A318" s="32"/>
      <c r="B318" s="19"/>
      <c r="C318" s="19"/>
      <c r="D318" s="19"/>
      <c r="E318" s="19"/>
      <c r="F318" s="50"/>
      <c r="G318" s="50"/>
      <c r="H318" s="50"/>
      <c r="I318" s="50"/>
      <c r="J318" s="50"/>
      <c r="K318" s="50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13" t="s">
        <v>664</v>
      </c>
      <c r="AH318" s="10"/>
      <c r="AI318" s="418" t="s">
        <v>1370</v>
      </c>
      <c r="AJ318" s="10"/>
      <c r="AK318" s="10"/>
      <c r="AL318" s="10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</row>
    <row r="319" spans="1:67" ht="12" customHeight="1" x14ac:dyDescent="0.25">
      <c r="A319" s="32"/>
      <c r="B319" s="19"/>
      <c r="C319" s="19"/>
      <c r="D319" s="19"/>
      <c r="E319" s="19"/>
      <c r="F319" s="50"/>
      <c r="G319" s="50"/>
      <c r="H319" s="50"/>
      <c r="I319" s="50"/>
      <c r="J319" s="50"/>
      <c r="K319" s="50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10"/>
      <c r="AH319" s="10"/>
      <c r="AI319" s="418" t="s">
        <v>670</v>
      </c>
      <c r="AJ319" s="10"/>
      <c r="AK319" s="10"/>
      <c r="AL319" s="10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</row>
    <row r="320" spans="1:67" ht="12" customHeight="1" x14ac:dyDescent="0.25">
      <c r="A320" s="32"/>
      <c r="B320" s="19"/>
      <c r="C320" s="19"/>
      <c r="D320" s="19"/>
      <c r="E320" s="19"/>
      <c r="F320" s="50"/>
      <c r="G320" s="50"/>
      <c r="H320" s="50"/>
      <c r="I320" s="50"/>
      <c r="J320" s="50"/>
      <c r="K320" s="50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10"/>
      <c r="AH320" s="10"/>
      <c r="AI320" s="418" t="s">
        <v>1373</v>
      </c>
      <c r="AJ320" s="10"/>
      <c r="AK320" s="10"/>
      <c r="AL320" s="10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</row>
    <row r="321" spans="1:67" ht="12" customHeight="1" x14ac:dyDescent="0.25">
      <c r="A321" s="32"/>
      <c r="B321" s="19"/>
      <c r="C321" s="19"/>
      <c r="D321" s="19"/>
      <c r="E321" s="19"/>
      <c r="F321" s="50"/>
      <c r="G321" s="50"/>
      <c r="H321" s="50"/>
      <c r="I321" s="50"/>
      <c r="J321" s="50"/>
      <c r="K321" s="50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10"/>
      <c r="AH321" s="10"/>
      <c r="AI321" s="418" t="s">
        <v>1375</v>
      </c>
      <c r="AJ321" s="10"/>
      <c r="AK321" s="10"/>
      <c r="AL321" s="10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</row>
    <row r="322" spans="1:67" ht="12" customHeight="1" x14ac:dyDescent="0.25">
      <c r="A322" s="32"/>
      <c r="B322" s="19"/>
      <c r="C322" s="19"/>
      <c r="D322" s="19"/>
      <c r="E322" s="19"/>
      <c r="F322" s="50"/>
      <c r="G322" s="50"/>
      <c r="H322" s="50"/>
      <c r="I322" s="50"/>
      <c r="J322" s="50"/>
      <c r="K322" s="50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10"/>
      <c r="AH322" s="10"/>
      <c r="AI322" s="418" t="s">
        <v>672</v>
      </c>
      <c r="AJ322" s="10"/>
      <c r="AK322" s="10"/>
      <c r="AL322" s="10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</row>
    <row r="323" spans="1:67" ht="12" customHeight="1" x14ac:dyDescent="0.25">
      <c r="A323" s="32"/>
      <c r="B323" s="19"/>
      <c r="C323" s="19"/>
      <c r="D323" s="19"/>
      <c r="E323" s="19"/>
      <c r="F323" s="50"/>
      <c r="G323" s="50"/>
      <c r="H323" s="50"/>
      <c r="I323" s="50"/>
      <c r="J323" s="50"/>
      <c r="K323" s="50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10"/>
      <c r="AH323" s="10"/>
      <c r="AI323" s="418" t="s">
        <v>671</v>
      </c>
      <c r="AJ323" s="10"/>
      <c r="AK323" s="10"/>
      <c r="AL323" s="10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</row>
    <row r="324" spans="1:67" ht="12" customHeight="1" x14ac:dyDescent="0.25">
      <c r="A324" s="32"/>
      <c r="B324" s="19"/>
      <c r="C324" s="19"/>
      <c r="D324" s="19"/>
      <c r="E324" s="19"/>
      <c r="F324" s="50"/>
      <c r="G324" s="50"/>
      <c r="H324" s="50"/>
      <c r="I324" s="50"/>
      <c r="J324" s="50"/>
      <c r="K324" s="50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10"/>
      <c r="AH324" s="10"/>
      <c r="AI324" s="418" t="s">
        <v>1376</v>
      </c>
      <c r="AJ324" s="10"/>
      <c r="AK324" s="10"/>
      <c r="AL324" s="10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</row>
    <row r="325" spans="1:67" ht="12" customHeight="1" x14ac:dyDescent="0.25">
      <c r="A325" s="32"/>
      <c r="B325" s="19"/>
      <c r="C325" s="19"/>
      <c r="D325" s="19"/>
      <c r="E325" s="19"/>
      <c r="F325" s="50"/>
      <c r="G325" s="50"/>
      <c r="H325" s="50"/>
      <c r="I325" s="50"/>
      <c r="J325" s="50"/>
      <c r="K325" s="50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10"/>
      <c r="AH325" s="10"/>
      <c r="AI325" s="418" t="s">
        <v>1378</v>
      </c>
      <c r="AJ325" s="10"/>
      <c r="AK325" s="10"/>
      <c r="AL325" s="10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</row>
    <row r="326" spans="1:67" ht="12" customHeight="1" x14ac:dyDescent="0.25">
      <c r="A326" s="32"/>
      <c r="B326" s="19"/>
      <c r="C326" s="19"/>
      <c r="D326" s="19"/>
      <c r="E326" s="19"/>
      <c r="F326" s="50"/>
      <c r="G326" s="50"/>
      <c r="H326" s="50"/>
      <c r="I326" s="50"/>
      <c r="J326" s="50"/>
      <c r="K326" s="50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10"/>
      <c r="AH326" s="10"/>
      <c r="AI326" s="418" t="s">
        <v>1380</v>
      </c>
      <c r="AJ326" s="10"/>
      <c r="AK326" s="10"/>
      <c r="AL326" s="10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</row>
    <row r="327" spans="1:67" ht="12" customHeight="1" x14ac:dyDescent="0.25">
      <c r="A327" s="32"/>
      <c r="B327" s="19"/>
      <c r="C327" s="19"/>
      <c r="D327" s="19"/>
      <c r="E327" s="19"/>
      <c r="F327" s="50"/>
      <c r="G327" s="50"/>
      <c r="H327" s="50"/>
      <c r="I327" s="50"/>
      <c r="J327" s="50"/>
      <c r="K327" s="50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10"/>
      <c r="AH327" s="10"/>
      <c r="AI327" s="418" t="s">
        <v>1382</v>
      </c>
      <c r="AJ327" s="10"/>
      <c r="AK327" s="10"/>
      <c r="AL327" s="10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</row>
    <row r="328" spans="1:67" ht="12" customHeight="1" x14ac:dyDescent="0.25">
      <c r="A328" s="32"/>
      <c r="B328" s="19"/>
      <c r="C328" s="19"/>
      <c r="D328" s="19"/>
      <c r="E328" s="19"/>
      <c r="F328" s="50"/>
      <c r="G328" s="50"/>
      <c r="H328" s="50"/>
      <c r="I328" s="50"/>
      <c r="J328" s="50"/>
      <c r="K328" s="50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10"/>
      <c r="AH328" s="10"/>
      <c r="AI328" s="418" t="s">
        <v>1382</v>
      </c>
      <c r="AJ328" s="10"/>
      <c r="AK328" s="10"/>
      <c r="AL328" s="10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</row>
    <row r="329" spans="1:67" ht="12" customHeight="1" x14ac:dyDescent="0.25">
      <c r="A329" s="32"/>
      <c r="B329" s="19"/>
      <c r="C329" s="19"/>
      <c r="D329" s="19"/>
      <c r="E329" s="19"/>
      <c r="F329" s="50"/>
      <c r="G329" s="50"/>
      <c r="H329" s="50"/>
      <c r="I329" s="50"/>
      <c r="J329" s="50"/>
      <c r="K329" s="50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10"/>
      <c r="AH329" s="10"/>
      <c r="AI329" s="418" t="s">
        <v>1385</v>
      </c>
      <c r="AJ329" s="10"/>
      <c r="AK329" s="10"/>
      <c r="AL329" s="10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</row>
    <row r="330" spans="1:67" ht="12" customHeight="1" x14ac:dyDescent="0.25">
      <c r="A330" s="32"/>
      <c r="B330" s="19"/>
      <c r="C330" s="19"/>
      <c r="D330" s="19"/>
      <c r="E330" s="19"/>
      <c r="F330" s="50"/>
      <c r="G330" s="50"/>
      <c r="H330" s="50"/>
      <c r="I330" s="50"/>
      <c r="J330" s="50"/>
      <c r="K330" s="50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10"/>
      <c r="AH330" s="10"/>
      <c r="AI330" s="418" t="s">
        <v>1386</v>
      </c>
      <c r="AJ330" s="10"/>
      <c r="AK330" s="10"/>
      <c r="AL330" s="10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</row>
    <row r="331" spans="1:67" ht="12" customHeight="1" x14ac:dyDescent="0.25">
      <c r="A331" s="32"/>
      <c r="B331" s="19"/>
      <c r="C331" s="19"/>
      <c r="D331" s="19"/>
      <c r="E331" s="19"/>
      <c r="F331" s="50"/>
      <c r="G331" s="50"/>
      <c r="H331" s="50"/>
      <c r="I331" s="50"/>
      <c r="J331" s="50"/>
      <c r="K331" s="50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10"/>
      <c r="AH331" s="10"/>
      <c r="AI331" s="418" t="s">
        <v>1388</v>
      </c>
      <c r="AJ331" s="10"/>
      <c r="AK331" s="10"/>
      <c r="AL331" s="10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</row>
    <row r="332" spans="1:67" ht="12" customHeight="1" x14ac:dyDescent="0.25">
      <c r="A332" s="32"/>
      <c r="B332" s="19"/>
      <c r="C332" s="19"/>
      <c r="D332" s="19"/>
      <c r="E332" s="19"/>
      <c r="F332" s="50"/>
      <c r="G332" s="50"/>
      <c r="H332" s="50"/>
      <c r="I332" s="50"/>
      <c r="J332" s="50"/>
      <c r="K332" s="50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10"/>
      <c r="AH332" s="10"/>
      <c r="AI332" s="418" t="s">
        <v>1390</v>
      </c>
      <c r="AJ332" s="10"/>
      <c r="AK332" s="10"/>
      <c r="AL332" s="10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</row>
    <row r="333" spans="1:67" ht="12" customHeight="1" x14ac:dyDescent="0.25">
      <c r="A333" s="32"/>
      <c r="B333" s="19"/>
      <c r="C333" s="19"/>
      <c r="D333" s="19"/>
      <c r="E333" s="19"/>
      <c r="F333" s="50"/>
      <c r="G333" s="50"/>
      <c r="H333" s="50"/>
      <c r="I333" s="50"/>
      <c r="J333" s="50"/>
      <c r="K333" s="50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10"/>
      <c r="AH333" s="10"/>
      <c r="AI333" s="418" t="s">
        <v>1392</v>
      </c>
      <c r="AJ333" s="10"/>
      <c r="AK333" s="10"/>
      <c r="AL333" s="10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</row>
    <row r="334" spans="1:67" ht="12" customHeight="1" x14ac:dyDescent="0.25">
      <c r="A334" s="32"/>
      <c r="B334" s="19"/>
      <c r="C334" s="19"/>
      <c r="D334" s="19"/>
      <c r="E334" s="19"/>
      <c r="F334" s="50"/>
      <c r="G334" s="50"/>
      <c r="H334" s="50"/>
      <c r="I334" s="50"/>
      <c r="J334" s="50"/>
      <c r="K334" s="50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10"/>
      <c r="AH334" s="10"/>
      <c r="AI334" s="418" t="s">
        <v>1394</v>
      </c>
      <c r="AJ334" s="10"/>
      <c r="AK334" s="10"/>
      <c r="AL334" s="10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</row>
    <row r="335" spans="1:67" ht="12" customHeight="1" x14ac:dyDescent="0.25">
      <c r="A335" s="32"/>
      <c r="B335" s="19"/>
      <c r="C335" s="19"/>
      <c r="D335" s="19"/>
      <c r="E335" s="19"/>
      <c r="F335" s="50"/>
      <c r="G335" s="50"/>
      <c r="H335" s="50"/>
      <c r="I335" s="50"/>
      <c r="J335" s="50"/>
      <c r="K335" s="50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10"/>
      <c r="AH335" s="10"/>
      <c r="AI335" s="418" t="s">
        <v>1396</v>
      </c>
      <c r="AJ335" s="10"/>
      <c r="AK335" s="10"/>
      <c r="AL335" s="10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</row>
    <row r="336" spans="1:67" ht="12" customHeight="1" x14ac:dyDescent="0.25">
      <c r="A336" s="32"/>
      <c r="B336" s="19"/>
      <c r="C336" s="19"/>
      <c r="D336" s="19"/>
      <c r="E336" s="19"/>
      <c r="F336" s="50"/>
      <c r="G336" s="50"/>
      <c r="H336" s="50"/>
      <c r="I336" s="50"/>
      <c r="J336" s="50"/>
      <c r="K336" s="50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10"/>
      <c r="AH336" s="10"/>
      <c r="AI336" s="418" t="s">
        <v>1398</v>
      </c>
      <c r="AJ336" s="10"/>
      <c r="AK336" s="10"/>
      <c r="AL336" s="10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</row>
    <row r="337" spans="1:67" ht="12" customHeight="1" x14ac:dyDescent="0.25">
      <c r="A337" s="32"/>
      <c r="B337" s="19"/>
      <c r="C337" s="19"/>
      <c r="D337" s="19"/>
      <c r="E337" s="19"/>
      <c r="F337" s="50"/>
      <c r="G337" s="50"/>
      <c r="H337" s="50"/>
      <c r="I337" s="50"/>
      <c r="J337" s="50"/>
      <c r="K337" s="50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10"/>
      <c r="AH337" s="10"/>
      <c r="AI337" s="418" t="s">
        <v>673</v>
      </c>
      <c r="AJ337" s="10"/>
      <c r="AK337" s="10"/>
      <c r="AL337" s="10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</row>
    <row r="338" spans="1:67" ht="12" customHeight="1" x14ac:dyDescent="0.25">
      <c r="A338" s="32"/>
      <c r="B338" s="19"/>
      <c r="C338" s="19"/>
      <c r="D338" s="19"/>
      <c r="E338" s="19"/>
      <c r="F338" s="50"/>
      <c r="G338" s="50"/>
      <c r="H338" s="50"/>
      <c r="I338" s="50"/>
      <c r="J338" s="50"/>
      <c r="K338" s="50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10"/>
      <c r="AH338" s="10"/>
      <c r="AI338" s="418" t="s">
        <v>1401</v>
      </c>
      <c r="AJ338" s="10"/>
      <c r="AK338" s="10"/>
      <c r="AL338" s="10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</row>
    <row r="339" spans="1:67" ht="12" customHeight="1" x14ac:dyDescent="0.25">
      <c r="A339" s="32"/>
      <c r="B339" s="19"/>
      <c r="C339" s="19"/>
      <c r="D339" s="19"/>
      <c r="E339" s="19"/>
      <c r="F339" s="50"/>
      <c r="G339" s="50"/>
      <c r="H339" s="50"/>
      <c r="I339" s="50"/>
      <c r="J339" s="50"/>
      <c r="K339" s="50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10"/>
      <c r="AH339" s="10"/>
      <c r="AI339" s="418" t="s">
        <v>1403</v>
      </c>
      <c r="AJ339" s="10"/>
      <c r="AK339" s="10"/>
      <c r="AL339" s="10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</row>
    <row r="340" spans="1:67" ht="12" customHeight="1" x14ac:dyDescent="0.25">
      <c r="A340" s="32"/>
      <c r="B340" s="19"/>
      <c r="C340" s="19"/>
      <c r="D340" s="19"/>
      <c r="E340" s="19"/>
      <c r="F340" s="50"/>
      <c r="G340" s="50"/>
      <c r="H340" s="50"/>
      <c r="I340" s="50"/>
      <c r="J340" s="50"/>
      <c r="K340" s="50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10"/>
      <c r="AH340" s="10"/>
      <c r="AI340" s="418" t="s">
        <v>1405</v>
      </c>
      <c r="AJ340" s="10"/>
      <c r="AK340" s="10"/>
      <c r="AL340" s="10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</row>
    <row r="341" spans="1:67" ht="12" customHeight="1" x14ac:dyDescent="0.25">
      <c r="A341" s="32"/>
      <c r="B341" s="19"/>
      <c r="C341" s="19"/>
      <c r="D341" s="19"/>
      <c r="E341" s="19"/>
      <c r="F341" s="50"/>
      <c r="G341" s="50"/>
      <c r="H341" s="50"/>
      <c r="I341" s="50"/>
      <c r="J341" s="50"/>
      <c r="K341" s="50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10"/>
      <c r="AH341" s="10"/>
      <c r="AI341" s="418" t="s">
        <v>1407</v>
      </c>
      <c r="AJ341" s="10"/>
      <c r="AK341" s="10"/>
      <c r="AL341" s="10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</row>
    <row r="342" spans="1:67" ht="12" customHeight="1" x14ac:dyDescent="0.25">
      <c r="A342" s="32"/>
      <c r="B342" s="19"/>
      <c r="C342" s="19"/>
      <c r="D342" s="19"/>
      <c r="E342" s="19"/>
      <c r="F342" s="50"/>
      <c r="G342" s="50"/>
      <c r="H342" s="50"/>
      <c r="I342" s="50"/>
      <c r="J342" s="50"/>
      <c r="K342" s="50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10"/>
      <c r="AH342" s="10"/>
      <c r="AI342" s="418" t="s">
        <v>1409</v>
      </c>
      <c r="AJ342" s="10"/>
      <c r="AK342" s="10"/>
      <c r="AL342" s="10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</row>
    <row r="343" spans="1:67" ht="12" customHeight="1" x14ac:dyDescent="0.25">
      <c r="A343" s="32"/>
      <c r="B343" s="19"/>
      <c r="C343" s="19"/>
      <c r="D343" s="19"/>
      <c r="E343" s="19"/>
      <c r="F343" s="50"/>
      <c r="G343" s="50"/>
      <c r="H343" s="50"/>
      <c r="I343" s="50"/>
      <c r="J343" s="50"/>
      <c r="K343" s="50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10"/>
      <c r="AH343" s="10"/>
      <c r="AI343" s="418" t="s">
        <v>1411</v>
      </c>
      <c r="AJ343" s="10"/>
      <c r="AK343" s="10"/>
      <c r="AL343" s="10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</row>
    <row r="344" spans="1:67" ht="12" customHeight="1" x14ac:dyDescent="0.25">
      <c r="A344" s="32"/>
      <c r="B344" s="19"/>
      <c r="C344" s="19"/>
      <c r="D344" s="19"/>
      <c r="E344" s="19"/>
      <c r="F344" s="50"/>
      <c r="G344" s="50"/>
      <c r="H344" s="50"/>
      <c r="I344" s="50"/>
      <c r="J344" s="50"/>
      <c r="K344" s="50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10"/>
      <c r="AH344" s="10"/>
      <c r="AI344" s="418" t="s">
        <v>1413</v>
      </c>
      <c r="AJ344" s="10"/>
      <c r="AK344" s="10"/>
      <c r="AL344" s="10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</row>
    <row r="345" spans="1:67" ht="12" customHeight="1" x14ac:dyDescent="0.25">
      <c r="A345" s="32"/>
      <c r="B345" s="19"/>
      <c r="C345" s="19"/>
      <c r="D345" s="19"/>
      <c r="E345" s="19"/>
      <c r="F345" s="50"/>
      <c r="G345" s="50"/>
      <c r="H345" s="50"/>
      <c r="I345" s="50"/>
      <c r="J345" s="50"/>
      <c r="K345" s="50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10"/>
      <c r="AH345" s="10"/>
      <c r="AI345" s="418" t="s">
        <v>1415</v>
      </c>
      <c r="AJ345" s="10"/>
      <c r="AK345" s="10"/>
      <c r="AL345" s="10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</row>
    <row r="346" spans="1:67" ht="12" customHeight="1" x14ac:dyDescent="0.25">
      <c r="A346" s="32"/>
      <c r="B346" s="19"/>
      <c r="C346" s="19"/>
      <c r="D346" s="19"/>
      <c r="E346" s="19"/>
      <c r="F346" s="50"/>
      <c r="G346" s="50"/>
      <c r="H346" s="50"/>
      <c r="I346" s="50"/>
      <c r="J346" s="50"/>
      <c r="K346" s="50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10"/>
      <c r="AH346" s="10"/>
      <c r="AI346" s="418" t="s">
        <v>1417</v>
      </c>
      <c r="AJ346" s="10"/>
      <c r="AK346" s="10"/>
      <c r="AL346" s="10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</row>
    <row r="347" spans="1:67" ht="12" customHeight="1" x14ac:dyDescent="0.25">
      <c r="A347" s="32"/>
      <c r="B347" s="19"/>
      <c r="C347" s="19"/>
      <c r="D347" s="19"/>
      <c r="E347" s="19"/>
      <c r="F347" s="50"/>
      <c r="G347" s="50"/>
      <c r="H347" s="50"/>
      <c r="I347" s="50"/>
      <c r="J347" s="50"/>
      <c r="K347" s="50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10"/>
      <c r="AH347" s="10"/>
      <c r="AI347" s="418" t="s">
        <v>1419</v>
      </c>
      <c r="AJ347" s="10"/>
      <c r="AK347" s="10"/>
      <c r="AL347" s="10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</row>
    <row r="348" spans="1:67" ht="12" customHeight="1" x14ac:dyDescent="0.25">
      <c r="A348" s="32"/>
      <c r="B348" s="19"/>
      <c r="C348" s="19"/>
      <c r="D348" s="19"/>
      <c r="E348" s="19"/>
      <c r="F348" s="50"/>
      <c r="G348" s="50"/>
      <c r="H348" s="50"/>
      <c r="I348" s="50"/>
      <c r="J348" s="50"/>
      <c r="K348" s="50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10"/>
      <c r="AH348" s="10"/>
      <c r="AI348" s="418" t="s">
        <v>668</v>
      </c>
      <c r="AJ348" s="10"/>
      <c r="AK348" s="10"/>
      <c r="AL348" s="10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</row>
    <row r="349" spans="1:67" ht="12" customHeight="1" x14ac:dyDescent="0.25">
      <c r="A349" s="32"/>
      <c r="B349" s="19"/>
      <c r="C349" s="19"/>
      <c r="D349" s="19"/>
      <c r="E349" s="19"/>
      <c r="F349" s="50"/>
      <c r="G349" s="50"/>
      <c r="H349" s="50"/>
      <c r="I349" s="50"/>
      <c r="J349" s="50"/>
      <c r="K349" s="50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10"/>
      <c r="AH349" s="10"/>
      <c r="AI349" s="418" t="s">
        <v>669</v>
      </c>
      <c r="AJ349" s="10"/>
      <c r="AK349" s="10"/>
      <c r="AL349" s="10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</row>
    <row r="350" spans="1:67" ht="12" customHeight="1" x14ac:dyDescent="0.25">
      <c r="A350" s="32"/>
      <c r="B350" s="19"/>
      <c r="C350" s="19"/>
      <c r="D350" s="19"/>
      <c r="E350" s="19"/>
      <c r="F350" s="50"/>
      <c r="G350" s="50"/>
      <c r="H350" s="50"/>
      <c r="I350" s="50"/>
      <c r="J350" s="50"/>
      <c r="K350" s="50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10"/>
      <c r="AH350" s="10"/>
      <c r="AI350" s="418" t="s">
        <v>1423</v>
      </c>
      <c r="AJ350" s="10"/>
      <c r="AK350" s="10"/>
      <c r="AL350" s="10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</row>
    <row r="351" spans="1:67" ht="12" customHeight="1" x14ac:dyDescent="0.25">
      <c r="A351" s="32"/>
      <c r="B351" s="19"/>
      <c r="C351" s="19"/>
      <c r="D351" s="19"/>
      <c r="E351" s="19"/>
      <c r="F351" s="50"/>
      <c r="G351" s="50"/>
      <c r="H351" s="50"/>
      <c r="I351" s="50"/>
      <c r="J351" s="50"/>
      <c r="K351" s="50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10"/>
      <c r="AH351" s="10"/>
      <c r="AI351" s="418" t="s">
        <v>1425</v>
      </c>
      <c r="AJ351" s="10"/>
      <c r="AK351" s="10"/>
      <c r="AL351" s="10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</row>
    <row r="352" spans="1:67" ht="12" customHeight="1" x14ac:dyDescent="0.25">
      <c r="A352" s="32"/>
      <c r="B352" s="19"/>
      <c r="C352" s="19"/>
      <c r="D352" s="19"/>
      <c r="E352" s="19"/>
      <c r="F352" s="50"/>
      <c r="G352" s="50"/>
      <c r="H352" s="50"/>
      <c r="I352" s="50"/>
      <c r="J352" s="50"/>
      <c r="K352" s="50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10"/>
      <c r="AH352" s="10"/>
      <c r="AI352" s="418" t="s">
        <v>1427</v>
      </c>
      <c r="AJ352" s="10"/>
      <c r="AK352" s="10"/>
      <c r="AL352" s="10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</row>
    <row r="353" spans="1:67" ht="12" customHeight="1" x14ac:dyDescent="0.25">
      <c r="A353" s="32"/>
      <c r="B353" s="19"/>
      <c r="C353" s="19"/>
      <c r="D353" s="19"/>
      <c r="E353" s="19"/>
      <c r="F353" s="50"/>
      <c r="G353" s="50"/>
      <c r="H353" s="50"/>
      <c r="I353" s="50"/>
      <c r="J353" s="50"/>
      <c r="K353" s="50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10"/>
      <c r="AH353" s="10"/>
      <c r="AI353" s="418" t="s">
        <v>1429</v>
      </c>
      <c r="AJ353" s="10"/>
      <c r="AK353" s="10"/>
      <c r="AL353" s="10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</row>
    <row r="354" spans="1:67" ht="12" customHeight="1" x14ac:dyDescent="0.25">
      <c r="A354" s="32"/>
      <c r="B354" s="19"/>
      <c r="C354" s="19"/>
      <c r="D354" s="19"/>
      <c r="E354" s="19"/>
      <c r="F354" s="50"/>
      <c r="G354" s="50"/>
      <c r="H354" s="50"/>
      <c r="I354" s="50"/>
      <c r="J354" s="50"/>
      <c r="K354" s="50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10"/>
      <c r="AH354" s="10"/>
      <c r="AI354" s="418" t="s">
        <v>1431</v>
      </c>
      <c r="AJ354" s="10"/>
      <c r="AK354" s="10"/>
      <c r="AL354" s="10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</row>
    <row r="355" spans="1:67" ht="12" customHeight="1" x14ac:dyDescent="0.25">
      <c r="A355" s="32"/>
      <c r="B355" s="19"/>
      <c r="C355" s="19"/>
      <c r="D355" s="19"/>
      <c r="E355" s="19"/>
      <c r="F355" s="50"/>
      <c r="G355" s="50"/>
      <c r="H355" s="50"/>
      <c r="I355" s="50"/>
      <c r="J355" s="50"/>
      <c r="K355" s="50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10"/>
      <c r="AH355" s="10"/>
      <c r="AI355" s="418" t="s">
        <v>1433</v>
      </c>
      <c r="AJ355" s="10"/>
      <c r="AK355" s="10"/>
      <c r="AL355" s="10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</row>
    <row r="356" spans="1:67" ht="12" customHeight="1" x14ac:dyDescent="0.25">
      <c r="A356" s="32"/>
      <c r="B356" s="19"/>
      <c r="C356" s="19"/>
      <c r="D356" s="19"/>
      <c r="E356" s="19"/>
      <c r="F356" s="50"/>
      <c r="G356" s="50"/>
      <c r="H356" s="50"/>
      <c r="I356" s="50"/>
      <c r="J356" s="50"/>
      <c r="K356" s="50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10"/>
      <c r="AH356" s="10"/>
      <c r="AI356" s="418" t="s">
        <v>1435</v>
      </c>
      <c r="AJ356" s="10"/>
      <c r="AK356" s="10"/>
      <c r="AL356" s="10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</row>
    <row r="357" spans="1:67" ht="12" customHeight="1" x14ac:dyDescent="0.25">
      <c r="A357" s="32"/>
      <c r="B357" s="19"/>
      <c r="C357" s="19"/>
      <c r="D357" s="19"/>
      <c r="E357" s="19"/>
      <c r="F357" s="50"/>
      <c r="G357" s="50"/>
      <c r="H357" s="50"/>
      <c r="I357" s="50"/>
      <c r="J357" s="50"/>
      <c r="K357" s="50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10"/>
      <c r="AH357" s="10"/>
      <c r="AI357" s="418" t="s">
        <v>1437</v>
      </c>
      <c r="AJ357" s="10"/>
      <c r="AK357" s="10"/>
      <c r="AL357" s="10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</row>
    <row r="358" spans="1:67" ht="12" customHeight="1" x14ac:dyDescent="0.25">
      <c r="A358" s="32"/>
      <c r="B358" s="19"/>
      <c r="C358" s="19"/>
      <c r="D358" s="19"/>
      <c r="E358" s="19"/>
      <c r="F358" s="50"/>
      <c r="G358" s="50"/>
      <c r="H358" s="50"/>
      <c r="I358" s="50"/>
      <c r="J358" s="50"/>
      <c r="K358" s="50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10"/>
      <c r="AH358" s="10"/>
      <c r="AI358" s="418" t="s">
        <v>1439</v>
      </c>
      <c r="AJ358" s="10"/>
      <c r="AK358" s="10"/>
      <c r="AL358" s="10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</row>
    <row r="359" spans="1:67" ht="12" customHeight="1" x14ac:dyDescent="0.25">
      <c r="A359" s="32"/>
      <c r="B359" s="19"/>
      <c r="C359" s="19"/>
      <c r="D359" s="19"/>
      <c r="E359" s="19"/>
      <c r="F359" s="50"/>
      <c r="G359" s="50"/>
      <c r="H359" s="50"/>
      <c r="I359" s="50"/>
      <c r="J359" s="50"/>
      <c r="K359" s="50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10"/>
      <c r="AH359" s="10"/>
      <c r="AI359" s="418" t="s">
        <v>1441</v>
      </c>
      <c r="AJ359" s="10"/>
      <c r="AK359" s="10"/>
      <c r="AL359" s="10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</row>
    <row r="360" spans="1:67" ht="12" customHeight="1" x14ac:dyDescent="0.25">
      <c r="A360" s="32"/>
      <c r="B360" s="19"/>
      <c r="C360" s="19"/>
      <c r="D360" s="19"/>
      <c r="E360" s="19"/>
      <c r="F360" s="50"/>
      <c r="G360" s="50"/>
      <c r="H360" s="50"/>
      <c r="I360" s="50"/>
      <c r="J360" s="50"/>
      <c r="K360" s="50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10"/>
      <c r="AH360" s="10"/>
      <c r="AI360" s="418" t="s">
        <v>1443</v>
      </c>
      <c r="AJ360" s="10"/>
      <c r="AK360" s="10"/>
      <c r="AL360" s="10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</row>
    <row r="361" spans="1:67" ht="12" customHeight="1" x14ac:dyDescent="0.25">
      <c r="A361" s="32"/>
      <c r="B361" s="19"/>
      <c r="C361" s="19"/>
      <c r="D361" s="19"/>
      <c r="E361" s="19"/>
      <c r="F361" s="50"/>
      <c r="G361" s="50"/>
      <c r="H361" s="50"/>
      <c r="I361" s="50"/>
      <c r="J361" s="50"/>
      <c r="K361" s="50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10"/>
      <c r="AH361" s="10"/>
      <c r="AI361" s="418" t="s">
        <v>1445</v>
      </c>
      <c r="AJ361" s="10"/>
      <c r="AK361" s="10"/>
      <c r="AL361" s="10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</row>
    <row r="362" spans="1:67" ht="12" customHeight="1" x14ac:dyDescent="0.25">
      <c r="A362" s="32"/>
      <c r="B362" s="19"/>
      <c r="C362" s="19"/>
      <c r="D362" s="19"/>
      <c r="E362" s="19"/>
      <c r="F362" s="50"/>
      <c r="G362" s="50"/>
      <c r="H362" s="50"/>
      <c r="I362" s="50"/>
      <c r="J362" s="50"/>
      <c r="K362" s="50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10"/>
      <c r="AH362" s="10"/>
      <c r="AI362" s="418" t="s">
        <v>1446</v>
      </c>
      <c r="AJ362" s="10"/>
      <c r="AK362" s="10"/>
      <c r="AL362" s="10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</row>
    <row r="363" spans="1:67" ht="12" customHeight="1" x14ac:dyDescent="0.25">
      <c r="A363" s="32"/>
      <c r="B363" s="19"/>
      <c r="C363" s="19"/>
      <c r="D363" s="19"/>
      <c r="E363" s="19"/>
      <c r="F363" s="50"/>
      <c r="G363" s="50"/>
      <c r="H363" s="50"/>
      <c r="I363" s="50"/>
      <c r="J363" s="50"/>
      <c r="K363" s="50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10"/>
      <c r="AH363" s="10"/>
      <c r="AI363" s="418" t="s">
        <v>1448</v>
      </c>
      <c r="AJ363" s="10"/>
      <c r="AK363" s="10"/>
      <c r="AL363" s="10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</row>
    <row r="364" spans="1:67" ht="12" customHeight="1" x14ac:dyDescent="0.25">
      <c r="A364" s="32"/>
      <c r="B364" s="19"/>
      <c r="C364" s="19"/>
      <c r="D364" s="19"/>
      <c r="E364" s="19"/>
      <c r="F364" s="50"/>
      <c r="G364" s="50"/>
      <c r="H364" s="50"/>
      <c r="I364" s="50"/>
      <c r="J364" s="50"/>
      <c r="K364" s="50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10"/>
      <c r="AH364" s="10"/>
      <c r="AI364" s="418" t="s">
        <v>1450</v>
      </c>
      <c r="AJ364" s="10"/>
      <c r="AK364" s="10"/>
      <c r="AL364" s="10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</row>
    <row r="365" spans="1:67" ht="12" customHeight="1" x14ac:dyDescent="0.25">
      <c r="A365" s="32"/>
      <c r="B365" s="19"/>
      <c r="C365" s="19"/>
      <c r="D365" s="19"/>
      <c r="E365" s="19"/>
      <c r="F365" s="50"/>
      <c r="G365" s="50"/>
      <c r="H365" s="50"/>
      <c r="I365" s="50"/>
      <c r="J365" s="50"/>
      <c r="K365" s="50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10"/>
      <c r="AH365" s="10"/>
      <c r="AI365" s="418" t="s">
        <v>1452</v>
      </c>
      <c r="AJ365" s="10"/>
      <c r="AK365" s="10"/>
      <c r="AL365" s="10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</row>
    <row r="366" spans="1:67" ht="12" customHeight="1" x14ac:dyDescent="0.25">
      <c r="A366" s="32"/>
      <c r="B366" s="19"/>
      <c r="C366" s="19"/>
      <c r="D366" s="19"/>
      <c r="E366" s="19"/>
      <c r="F366" s="50"/>
      <c r="G366" s="50"/>
      <c r="H366" s="50"/>
      <c r="I366" s="50"/>
      <c r="J366" s="50"/>
      <c r="K366" s="50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10"/>
      <c r="AH366" s="10"/>
      <c r="AI366" s="418" t="s">
        <v>1454</v>
      </c>
      <c r="AJ366" s="10"/>
      <c r="AK366" s="10"/>
      <c r="AL366" s="10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</row>
    <row r="367" spans="1:67" ht="12" customHeight="1" x14ac:dyDescent="0.25">
      <c r="A367" s="32"/>
      <c r="B367" s="19"/>
      <c r="C367" s="19"/>
      <c r="D367" s="19"/>
      <c r="E367" s="19"/>
      <c r="F367" s="50"/>
      <c r="G367" s="50"/>
      <c r="H367" s="50"/>
      <c r="I367" s="50"/>
      <c r="J367" s="50"/>
      <c r="K367" s="50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10"/>
      <c r="AH367" s="10"/>
      <c r="AI367" s="418" t="s">
        <v>1456</v>
      </c>
      <c r="AJ367" s="10"/>
      <c r="AK367" s="10"/>
      <c r="AL367" s="10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</row>
    <row r="368" spans="1:67" ht="12" customHeight="1" x14ac:dyDescent="0.25">
      <c r="A368" s="32"/>
      <c r="B368" s="19"/>
      <c r="C368" s="19"/>
      <c r="D368" s="19"/>
      <c r="E368" s="19"/>
      <c r="F368" s="50"/>
      <c r="G368" s="50"/>
      <c r="H368" s="50"/>
      <c r="I368" s="50"/>
      <c r="J368" s="50"/>
      <c r="K368" s="50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10"/>
      <c r="AH368" s="10"/>
      <c r="AI368" s="418" t="s">
        <v>1458</v>
      </c>
      <c r="AJ368" s="10"/>
      <c r="AK368" s="10"/>
      <c r="AL368" s="10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</row>
    <row r="369" spans="1:67" ht="12" customHeight="1" x14ac:dyDescent="0.25">
      <c r="A369" s="32"/>
      <c r="B369" s="19"/>
      <c r="C369" s="19"/>
      <c r="D369" s="19"/>
      <c r="E369" s="19"/>
      <c r="F369" s="50"/>
      <c r="G369" s="50"/>
      <c r="H369" s="50"/>
      <c r="I369" s="50"/>
      <c r="J369" s="50"/>
      <c r="K369" s="50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10"/>
      <c r="AH369" s="10"/>
      <c r="AI369" s="418" t="s">
        <v>1460</v>
      </c>
      <c r="AJ369" s="10"/>
      <c r="AK369" s="10"/>
      <c r="AL369" s="10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</row>
    <row r="370" spans="1:67" ht="12" customHeight="1" x14ac:dyDescent="0.25">
      <c r="A370" s="32"/>
      <c r="B370" s="19"/>
      <c r="C370" s="19"/>
      <c r="D370" s="19"/>
      <c r="E370" s="19"/>
      <c r="F370" s="50"/>
      <c r="G370" s="50"/>
      <c r="H370" s="50"/>
      <c r="I370" s="50"/>
      <c r="J370" s="50"/>
      <c r="K370" s="50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10"/>
      <c r="AH370" s="10"/>
      <c r="AI370" s="418" t="s">
        <v>1462</v>
      </c>
      <c r="AJ370" s="10"/>
      <c r="AK370" s="10"/>
      <c r="AL370" s="10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</row>
    <row r="371" spans="1:67" ht="12" customHeight="1" x14ac:dyDescent="0.25">
      <c r="A371" s="32"/>
      <c r="B371" s="19"/>
      <c r="C371" s="19"/>
      <c r="D371" s="19"/>
      <c r="E371" s="19"/>
      <c r="F371" s="50"/>
      <c r="G371" s="50"/>
      <c r="H371" s="50"/>
      <c r="I371" s="50"/>
      <c r="J371" s="50"/>
      <c r="K371" s="50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10"/>
      <c r="AH371" s="10"/>
      <c r="AI371" s="418" t="s">
        <v>1464</v>
      </c>
      <c r="AJ371" s="10"/>
      <c r="AK371" s="10"/>
      <c r="AL371" s="10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</row>
    <row r="372" spans="1:67" ht="12" customHeight="1" x14ac:dyDescent="0.25">
      <c r="A372" s="32"/>
      <c r="B372" s="19"/>
      <c r="C372" s="19"/>
      <c r="D372" s="19"/>
      <c r="E372" s="19"/>
      <c r="F372" s="50"/>
      <c r="G372" s="50"/>
      <c r="H372" s="50"/>
      <c r="I372" s="50"/>
      <c r="J372" s="50"/>
      <c r="K372" s="50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10"/>
      <c r="AH372" s="10"/>
      <c r="AI372" s="418" t="s">
        <v>1466</v>
      </c>
      <c r="AJ372" s="10"/>
      <c r="AK372" s="10"/>
      <c r="AL372" s="10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</row>
    <row r="373" spans="1:67" ht="12" customHeight="1" x14ac:dyDescent="0.25">
      <c r="A373" s="32"/>
      <c r="B373" s="19"/>
      <c r="C373" s="19"/>
      <c r="D373" s="19"/>
      <c r="E373" s="19"/>
      <c r="F373" s="50"/>
      <c r="G373" s="50"/>
      <c r="H373" s="50"/>
      <c r="I373" s="50"/>
      <c r="J373" s="50"/>
      <c r="K373" s="50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10"/>
      <c r="AH373" s="10"/>
      <c r="AI373" s="418" t="s">
        <v>1468</v>
      </c>
      <c r="AJ373" s="10"/>
      <c r="AK373" s="10"/>
      <c r="AL373" s="10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</row>
    <row r="374" spans="1:67" ht="12" customHeight="1" x14ac:dyDescent="0.25">
      <c r="A374" s="32"/>
      <c r="B374" s="19"/>
      <c r="C374" s="19"/>
      <c r="D374" s="19"/>
      <c r="E374" s="19"/>
      <c r="F374" s="50"/>
      <c r="G374" s="50"/>
      <c r="H374" s="50"/>
      <c r="I374" s="50"/>
      <c r="J374" s="50"/>
      <c r="K374" s="50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10"/>
      <c r="AH374" s="10"/>
      <c r="AI374" s="418" t="s">
        <v>1470</v>
      </c>
      <c r="AJ374" s="10"/>
      <c r="AK374" s="10"/>
      <c r="AL374" s="10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</row>
    <row r="375" spans="1:67" ht="12" customHeight="1" x14ac:dyDescent="0.25">
      <c r="A375" s="32"/>
      <c r="B375" s="19"/>
      <c r="C375" s="19"/>
      <c r="D375" s="19"/>
      <c r="E375" s="19"/>
      <c r="F375" s="50"/>
      <c r="G375" s="50"/>
      <c r="H375" s="50"/>
      <c r="I375" s="50"/>
      <c r="J375" s="50"/>
      <c r="K375" s="50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10"/>
      <c r="AH375" s="10"/>
      <c r="AI375" s="418" t="s">
        <v>1472</v>
      </c>
      <c r="AJ375" s="10"/>
      <c r="AK375" s="10"/>
      <c r="AL375" s="10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</row>
    <row r="376" spans="1:67" ht="12" customHeight="1" x14ac:dyDescent="0.25">
      <c r="A376" s="32"/>
      <c r="B376" s="19"/>
      <c r="C376" s="19"/>
      <c r="D376" s="19"/>
      <c r="E376" s="19"/>
      <c r="F376" s="50"/>
      <c r="G376" s="50"/>
      <c r="H376" s="50"/>
      <c r="I376" s="50"/>
      <c r="J376" s="50"/>
      <c r="K376" s="50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10"/>
      <c r="AH376" s="10"/>
      <c r="AI376" s="418" t="s">
        <v>1473</v>
      </c>
      <c r="AJ376" s="10"/>
      <c r="AK376" s="10"/>
      <c r="AL376" s="10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</row>
    <row r="377" spans="1:67" ht="12" customHeight="1" x14ac:dyDescent="0.25">
      <c r="A377" s="32"/>
      <c r="B377" s="19"/>
      <c r="C377" s="19"/>
      <c r="D377" s="19"/>
      <c r="E377" s="19"/>
      <c r="F377" s="50"/>
      <c r="G377" s="50"/>
      <c r="H377" s="50"/>
      <c r="I377" s="50"/>
      <c r="J377" s="50"/>
      <c r="K377" s="50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10"/>
      <c r="AH377" s="10"/>
      <c r="AI377" s="418" t="s">
        <v>1475</v>
      </c>
      <c r="AJ377" s="10"/>
      <c r="AK377" s="10"/>
      <c r="AL377" s="10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</row>
    <row r="378" spans="1:67" ht="12" customHeight="1" x14ac:dyDescent="0.25">
      <c r="A378" s="32"/>
      <c r="B378" s="19"/>
      <c r="C378" s="19"/>
      <c r="D378" s="19"/>
      <c r="E378" s="19"/>
      <c r="F378" s="50"/>
      <c r="G378" s="50"/>
      <c r="H378" s="50"/>
      <c r="I378" s="50"/>
      <c r="J378" s="50"/>
      <c r="K378" s="50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10"/>
      <c r="AH378" s="10"/>
      <c r="AI378" s="418" t="s">
        <v>1477</v>
      </c>
      <c r="AJ378" s="10"/>
      <c r="AK378" s="10"/>
      <c r="AL378" s="10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</row>
    <row r="379" spans="1:67" ht="12" customHeight="1" x14ac:dyDescent="0.25">
      <c r="A379" s="32"/>
      <c r="B379" s="19"/>
      <c r="C379" s="19"/>
      <c r="D379" s="19"/>
      <c r="E379" s="19"/>
      <c r="F379" s="50"/>
      <c r="G379" s="50"/>
      <c r="H379" s="50"/>
      <c r="I379" s="50"/>
      <c r="J379" s="50"/>
      <c r="K379" s="50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10"/>
      <c r="AH379" s="10"/>
      <c r="AI379" s="418" t="s">
        <v>1479</v>
      </c>
      <c r="AJ379" s="10"/>
      <c r="AK379" s="10"/>
      <c r="AL379" s="10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</row>
    <row r="380" spans="1:67" ht="12" customHeight="1" x14ac:dyDescent="0.25">
      <c r="A380" s="32"/>
      <c r="B380" s="19"/>
      <c r="C380" s="19"/>
      <c r="D380" s="19"/>
      <c r="E380" s="19"/>
      <c r="F380" s="50"/>
      <c r="G380" s="50"/>
      <c r="H380" s="50"/>
      <c r="I380" s="50"/>
      <c r="J380" s="50"/>
      <c r="K380" s="50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10"/>
      <c r="AH380" s="10"/>
      <c r="AI380" s="418" t="s">
        <v>1481</v>
      </c>
      <c r="AJ380" s="10"/>
      <c r="AK380" s="10"/>
      <c r="AL380" s="10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</row>
    <row r="381" spans="1:67" ht="12" customHeight="1" x14ac:dyDescent="0.25">
      <c r="A381" s="32"/>
      <c r="B381" s="19"/>
      <c r="C381" s="19"/>
      <c r="D381" s="19"/>
      <c r="E381" s="19"/>
      <c r="F381" s="50"/>
      <c r="G381" s="50"/>
      <c r="H381" s="50"/>
      <c r="I381" s="50"/>
      <c r="J381" s="50"/>
      <c r="K381" s="50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10"/>
      <c r="AH381" s="10"/>
      <c r="AI381" s="418" t="s">
        <v>1483</v>
      </c>
      <c r="AJ381" s="10"/>
      <c r="AK381" s="10"/>
      <c r="AL381" s="10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</row>
    <row r="382" spans="1:67" ht="12" customHeight="1" x14ac:dyDescent="0.25">
      <c r="A382" s="32"/>
      <c r="B382" s="19"/>
      <c r="C382" s="19"/>
      <c r="D382" s="19"/>
      <c r="E382" s="19"/>
      <c r="F382" s="50"/>
      <c r="G382" s="50"/>
      <c r="H382" s="50"/>
      <c r="I382" s="50"/>
      <c r="J382" s="50"/>
      <c r="K382" s="50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10"/>
      <c r="AH382" s="10"/>
      <c r="AI382" s="418" t="s">
        <v>1484</v>
      </c>
      <c r="AJ382" s="10"/>
      <c r="AK382" s="10"/>
      <c r="AL382" s="10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</row>
    <row r="383" spans="1:67" ht="12" customHeight="1" x14ac:dyDescent="0.25">
      <c r="A383" s="32"/>
      <c r="B383" s="19"/>
      <c r="C383" s="19"/>
      <c r="D383" s="19"/>
      <c r="E383" s="19"/>
      <c r="F383" s="50"/>
      <c r="G383" s="50"/>
      <c r="H383" s="50"/>
      <c r="I383" s="50"/>
      <c r="J383" s="50"/>
      <c r="K383" s="50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10"/>
      <c r="AH383" s="10"/>
      <c r="AI383" s="418" t="s">
        <v>1486</v>
      </c>
      <c r="AJ383" s="10"/>
      <c r="AK383" s="10"/>
      <c r="AL383" s="10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</row>
    <row r="384" spans="1:67" ht="12" customHeight="1" x14ac:dyDescent="0.25">
      <c r="A384" s="32"/>
      <c r="B384" s="19"/>
      <c r="C384" s="19"/>
      <c r="D384" s="19"/>
      <c r="E384" s="19"/>
      <c r="F384" s="50"/>
      <c r="G384" s="50"/>
      <c r="H384" s="50"/>
      <c r="I384" s="50"/>
      <c r="J384" s="50"/>
      <c r="K384" s="50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10"/>
      <c r="AH384" s="10"/>
      <c r="AI384" s="418" t="s">
        <v>1488</v>
      </c>
      <c r="AJ384" s="10"/>
      <c r="AK384" s="10"/>
      <c r="AL384" s="10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</row>
    <row r="385" spans="1:67" ht="12" customHeight="1" x14ac:dyDescent="0.25">
      <c r="A385" s="32"/>
      <c r="B385" s="19"/>
      <c r="C385" s="19"/>
      <c r="D385" s="19"/>
      <c r="E385" s="19"/>
      <c r="F385" s="50"/>
      <c r="G385" s="50"/>
      <c r="H385" s="50"/>
      <c r="I385" s="50"/>
      <c r="J385" s="50"/>
      <c r="K385" s="50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10"/>
      <c r="AH385" s="10"/>
      <c r="AI385" s="418" t="s">
        <v>1490</v>
      </c>
      <c r="AJ385" s="10"/>
      <c r="AK385" s="10"/>
      <c r="AL385" s="10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</row>
    <row r="386" spans="1:67" ht="12" customHeight="1" x14ac:dyDescent="0.25">
      <c r="A386" s="32"/>
      <c r="B386" s="19"/>
      <c r="C386" s="19"/>
      <c r="D386" s="19"/>
      <c r="E386" s="19"/>
      <c r="F386" s="50"/>
      <c r="G386" s="50"/>
      <c r="H386" s="50"/>
      <c r="I386" s="50"/>
      <c r="J386" s="50"/>
      <c r="K386" s="50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10"/>
      <c r="AH386" s="10"/>
      <c r="AI386" s="418" t="s">
        <v>1492</v>
      </c>
      <c r="AJ386" s="10"/>
      <c r="AK386" s="10"/>
      <c r="AL386" s="10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</row>
    <row r="387" spans="1:67" ht="12" customHeight="1" x14ac:dyDescent="0.25">
      <c r="A387" s="32"/>
      <c r="B387" s="19"/>
      <c r="C387" s="19"/>
      <c r="D387" s="19"/>
      <c r="E387" s="19"/>
      <c r="F387" s="50"/>
      <c r="G387" s="50"/>
      <c r="H387" s="50"/>
      <c r="I387" s="50"/>
      <c r="J387" s="50"/>
      <c r="K387" s="50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10"/>
      <c r="AH387" s="10"/>
      <c r="AI387" s="418" t="s">
        <v>1493</v>
      </c>
      <c r="AJ387" s="10"/>
      <c r="AK387" s="10"/>
      <c r="AL387" s="10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</row>
    <row r="388" spans="1:67" ht="12" customHeight="1" x14ac:dyDescent="0.25">
      <c r="A388" s="32"/>
      <c r="B388" s="19"/>
      <c r="C388" s="19"/>
      <c r="D388" s="19"/>
      <c r="E388" s="19"/>
      <c r="F388" s="50"/>
      <c r="G388" s="50"/>
      <c r="H388" s="50"/>
      <c r="I388" s="50"/>
      <c r="J388" s="50"/>
      <c r="K388" s="50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10"/>
      <c r="AH388" s="10"/>
      <c r="AI388" s="418" t="s">
        <v>1495</v>
      </c>
      <c r="AJ388" s="10"/>
      <c r="AK388" s="10"/>
      <c r="AL388" s="10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</row>
    <row r="389" spans="1:67" ht="12" customHeight="1" x14ac:dyDescent="0.25">
      <c r="A389" s="32"/>
      <c r="B389" s="19"/>
      <c r="C389" s="19"/>
      <c r="D389" s="19"/>
      <c r="E389" s="19"/>
      <c r="F389" s="50"/>
      <c r="G389" s="50"/>
      <c r="H389" s="50"/>
      <c r="I389" s="50"/>
      <c r="J389" s="50"/>
      <c r="K389" s="50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10"/>
      <c r="AH389" s="10"/>
      <c r="AI389" s="418" t="s">
        <v>1497</v>
      </c>
      <c r="AJ389" s="10"/>
      <c r="AK389" s="10"/>
      <c r="AL389" s="10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</row>
    <row r="390" spans="1:67" ht="12" customHeight="1" x14ac:dyDescent="0.25">
      <c r="A390" s="32"/>
      <c r="B390" s="19"/>
      <c r="C390" s="19"/>
      <c r="D390" s="19"/>
      <c r="E390" s="19"/>
      <c r="F390" s="50"/>
      <c r="G390" s="50"/>
      <c r="H390" s="50"/>
      <c r="I390" s="50"/>
      <c r="J390" s="50"/>
      <c r="K390" s="50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10"/>
      <c r="AH390" s="10"/>
      <c r="AI390" s="418" t="s">
        <v>1499</v>
      </c>
      <c r="AJ390" s="10"/>
      <c r="AK390" s="10"/>
      <c r="AL390" s="10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</row>
    <row r="391" spans="1:67" ht="12" customHeight="1" x14ac:dyDescent="0.25">
      <c r="A391" s="32"/>
      <c r="B391" s="19"/>
      <c r="C391" s="19"/>
      <c r="D391" s="19"/>
      <c r="E391" s="19"/>
      <c r="F391" s="50"/>
      <c r="G391" s="50"/>
      <c r="H391" s="50"/>
      <c r="I391" s="50"/>
      <c r="J391" s="50"/>
      <c r="K391" s="50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10"/>
      <c r="AH391" s="10"/>
      <c r="AI391" s="418" t="s">
        <v>1501</v>
      </c>
      <c r="AJ391" s="10"/>
      <c r="AK391" s="10"/>
      <c r="AL391" s="10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</row>
    <row r="392" spans="1:67" ht="12" customHeight="1" x14ac:dyDescent="0.25">
      <c r="A392" s="32"/>
      <c r="B392" s="19"/>
      <c r="C392" s="19"/>
      <c r="D392" s="19"/>
      <c r="E392" s="19"/>
      <c r="F392" s="50"/>
      <c r="G392" s="50"/>
      <c r="H392" s="50"/>
      <c r="I392" s="50"/>
      <c r="J392" s="50"/>
      <c r="K392" s="50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10"/>
      <c r="AH392" s="10"/>
      <c r="AI392" s="418" t="s">
        <v>1503</v>
      </c>
      <c r="AJ392" s="10"/>
      <c r="AK392" s="10"/>
      <c r="AL392" s="10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</row>
    <row r="393" spans="1:67" ht="12" customHeight="1" x14ac:dyDescent="0.25">
      <c r="A393" s="32"/>
      <c r="B393" s="19"/>
      <c r="C393" s="19"/>
      <c r="D393" s="19"/>
      <c r="E393" s="19"/>
      <c r="F393" s="50"/>
      <c r="G393" s="50"/>
      <c r="H393" s="50"/>
      <c r="I393" s="50"/>
      <c r="J393" s="50"/>
      <c r="K393" s="50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10"/>
      <c r="AH393" s="10"/>
      <c r="AI393" s="418" t="s">
        <v>1468</v>
      </c>
      <c r="AJ393" s="10"/>
      <c r="AK393" s="10"/>
      <c r="AL393" s="10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</row>
    <row r="394" spans="1:67" ht="12" customHeight="1" x14ac:dyDescent="0.25">
      <c r="A394" s="32"/>
      <c r="B394" s="19"/>
      <c r="C394" s="19"/>
      <c r="D394" s="19"/>
      <c r="E394" s="19"/>
      <c r="F394" s="50"/>
      <c r="G394" s="50"/>
      <c r="H394" s="50"/>
      <c r="I394" s="50"/>
      <c r="J394" s="50"/>
      <c r="K394" s="50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10"/>
      <c r="AH394" s="10"/>
      <c r="AI394" s="418" t="s">
        <v>1506</v>
      </c>
      <c r="AJ394" s="10"/>
      <c r="AK394" s="10"/>
      <c r="AL394" s="10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</row>
    <row r="395" spans="1:67" ht="12" customHeight="1" x14ac:dyDescent="0.25">
      <c r="A395" s="32"/>
      <c r="B395" s="19"/>
      <c r="C395" s="19"/>
      <c r="D395" s="19"/>
      <c r="E395" s="19"/>
      <c r="F395" s="50"/>
      <c r="G395" s="50"/>
      <c r="H395" s="50"/>
      <c r="I395" s="50"/>
      <c r="J395" s="50"/>
      <c r="K395" s="50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10"/>
      <c r="AH395" s="10"/>
      <c r="AI395" s="418" t="s">
        <v>1507</v>
      </c>
      <c r="AJ395" s="10"/>
      <c r="AK395" s="10"/>
      <c r="AL395" s="10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</row>
    <row r="396" spans="1:67" ht="12" customHeight="1" x14ac:dyDescent="0.25">
      <c r="A396" s="32"/>
      <c r="B396" s="19"/>
      <c r="C396" s="19"/>
      <c r="D396" s="19"/>
      <c r="E396" s="19"/>
      <c r="F396" s="50"/>
      <c r="G396" s="50"/>
      <c r="H396" s="50"/>
      <c r="I396" s="50"/>
      <c r="J396" s="50"/>
      <c r="K396" s="50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10"/>
      <c r="AH396" s="10"/>
      <c r="AI396" s="418" t="s">
        <v>699</v>
      </c>
      <c r="AJ396" s="10"/>
      <c r="AK396" s="10"/>
      <c r="AL396" s="10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</row>
    <row r="397" spans="1:67" ht="12" customHeight="1" x14ac:dyDescent="0.25">
      <c r="A397" s="32"/>
      <c r="B397" s="19"/>
      <c r="C397" s="19"/>
      <c r="D397" s="19"/>
      <c r="E397" s="19"/>
      <c r="F397" s="50"/>
      <c r="G397" s="50"/>
      <c r="H397" s="50"/>
      <c r="I397" s="50"/>
      <c r="J397" s="50"/>
      <c r="K397" s="50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10"/>
      <c r="AH397" s="10"/>
      <c r="AI397" s="418" t="s">
        <v>1510</v>
      </c>
      <c r="AJ397" s="10"/>
      <c r="AK397" s="10"/>
      <c r="AL397" s="10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</row>
    <row r="398" spans="1:67" ht="12" customHeight="1" x14ac:dyDescent="0.25">
      <c r="A398" s="32"/>
      <c r="B398" s="19"/>
      <c r="C398" s="19"/>
      <c r="D398" s="19"/>
      <c r="E398" s="19"/>
      <c r="F398" s="50"/>
      <c r="G398" s="50"/>
      <c r="H398" s="50"/>
      <c r="I398" s="50"/>
      <c r="J398" s="50"/>
      <c r="K398" s="50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10"/>
      <c r="AH398" s="10"/>
      <c r="AI398" s="418" t="s">
        <v>1512</v>
      </c>
      <c r="AJ398" s="10"/>
      <c r="AK398" s="10"/>
      <c r="AL398" s="10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</row>
    <row r="399" spans="1:67" ht="12" customHeight="1" x14ac:dyDescent="0.25">
      <c r="A399" s="32"/>
      <c r="B399" s="19"/>
      <c r="C399" s="19"/>
      <c r="D399" s="19"/>
      <c r="E399" s="19"/>
      <c r="F399" s="50"/>
      <c r="G399" s="50"/>
      <c r="H399" s="50"/>
      <c r="I399" s="50"/>
      <c r="J399" s="50"/>
      <c r="K399" s="50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10"/>
      <c r="AH399" s="10"/>
      <c r="AI399" s="418" t="s">
        <v>1514</v>
      </c>
      <c r="AJ399" s="10"/>
      <c r="AK399" s="10"/>
      <c r="AL399" s="10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</row>
    <row r="400" spans="1:67" ht="12" customHeight="1" x14ac:dyDescent="0.25">
      <c r="A400" s="32"/>
      <c r="B400" s="19"/>
      <c r="C400" s="19"/>
      <c r="D400" s="19"/>
      <c r="E400" s="19"/>
      <c r="F400" s="50"/>
      <c r="G400" s="50"/>
      <c r="H400" s="50"/>
      <c r="I400" s="50"/>
      <c r="J400" s="50"/>
      <c r="K400" s="50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10"/>
      <c r="AH400" s="10"/>
      <c r="AI400" s="418" t="s">
        <v>1516</v>
      </c>
      <c r="AJ400" s="10"/>
      <c r="AK400" s="10"/>
      <c r="AL400" s="10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</row>
    <row r="401" spans="1:67" ht="12" customHeight="1" x14ac:dyDescent="0.25">
      <c r="A401" s="32"/>
      <c r="B401" s="19"/>
      <c r="C401" s="19"/>
      <c r="D401" s="19"/>
      <c r="E401" s="19"/>
      <c r="F401" s="50"/>
      <c r="G401" s="50"/>
      <c r="H401" s="50"/>
      <c r="I401" s="50"/>
      <c r="J401" s="50"/>
      <c r="K401" s="50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10"/>
      <c r="AH401" s="10"/>
      <c r="AI401" s="418" t="s">
        <v>1518</v>
      </c>
      <c r="AJ401" s="10"/>
      <c r="AK401" s="10"/>
      <c r="AL401" s="10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</row>
    <row r="402" spans="1:67" ht="12" customHeight="1" x14ac:dyDescent="0.25">
      <c r="A402" s="32"/>
      <c r="B402" s="19"/>
      <c r="C402" s="19"/>
      <c r="D402" s="19"/>
      <c r="E402" s="19"/>
      <c r="F402" s="50"/>
      <c r="G402" s="50"/>
      <c r="H402" s="50"/>
      <c r="I402" s="50"/>
      <c r="J402" s="50"/>
      <c r="K402" s="50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10"/>
      <c r="AH402" s="10"/>
      <c r="AI402" s="418" t="s">
        <v>1520</v>
      </c>
      <c r="AJ402" s="10"/>
      <c r="AK402" s="10"/>
      <c r="AL402" s="10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</row>
    <row r="403" spans="1:67" ht="12" customHeight="1" x14ac:dyDescent="0.25">
      <c r="A403" s="32"/>
      <c r="B403" s="19"/>
      <c r="C403" s="19"/>
      <c r="D403" s="19"/>
      <c r="E403" s="19"/>
      <c r="F403" s="50"/>
      <c r="G403" s="50"/>
      <c r="H403" s="50"/>
      <c r="I403" s="50"/>
      <c r="J403" s="50"/>
      <c r="K403" s="50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10"/>
      <c r="AH403" s="10"/>
      <c r="AI403" s="418" t="s">
        <v>1522</v>
      </c>
      <c r="AJ403" s="10"/>
      <c r="AK403" s="10"/>
      <c r="AL403" s="10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</row>
    <row r="404" spans="1:67" ht="12" customHeight="1" x14ac:dyDescent="0.25">
      <c r="A404" s="32"/>
      <c r="B404" s="19"/>
      <c r="C404" s="19"/>
      <c r="D404" s="19"/>
      <c r="E404" s="19"/>
      <c r="F404" s="50"/>
      <c r="G404" s="50"/>
      <c r="H404" s="50"/>
      <c r="I404" s="50"/>
      <c r="J404" s="50"/>
      <c r="K404" s="50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10"/>
      <c r="AH404" s="10"/>
      <c r="AI404" s="418" t="s">
        <v>1524</v>
      </c>
      <c r="AJ404" s="10"/>
      <c r="AK404" s="10"/>
      <c r="AL404" s="10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</row>
    <row r="405" spans="1:67" ht="12" customHeight="1" x14ac:dyDescent="0.25">
      <c r="A405" s="32"/>
      <c r="B405" s="19"/>
      <c r="C405" s="19"/>
      <c r="D405" s="19"/>
      <c r="E405" s="19"/>
      <c r="F405" s="50"/>
      <c r="G405" s="50"/>
      <c r="H405" s="50"/>
      <c r="I405" s="50"/>
      <c r="J405" s="50"/>
      <c r="K405" s="50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10"/>
      <c r="AH405" s="10"/>
      <c r="AI405" s="418" t="s">
        <v>1526</v>
      </c>
      <c r="AJ405" s="10"/>
      <c r="AK405" s="10"/>
      <c r="AL405" s="10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</row>
    <row r="406" spans="1:67" ht="12" customHeight="1" x14ac:dyDescent="0.25">
      <c r="A406" s="32"/>
      <c r="B406" s="19"/>
      <c r="C406" s="19"/>
      <c r="D406" s="19"/>
      <c r="E406" s="19"/>
      <c r="F406" s="50"/>
      <c r="G406" s="50"/>
      <c r="H406" s="50"/>
      <c r="I406" s="50"/>
      <c r="J406" s="50"/>
      <c r="K406" s="50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10"/>
      <c r="AH406" s="10"/>
      <c r="AI406" s="418" t="s">
        <v>1528</v>
      </c>
      <c r="AJ406" s="10"/>
      <c r="AK406" s="10"/>
      <c r="AL406" s="10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</row>
    <row r="407" spans="1:67" ht="12" customHeight="1" x14ac:dyDescent="0.25">
      <c r="A407" s="32"/>
      <c r="B407" s="19"/>
      <c r="C407" s="19"/>
      <c r="D407" s="19"/>
      <c r="E407" s="19"/>
      <c r="F407" s="50"/>
      <c r="G407" s="50"/>
      <c r="H407" s="50"/>
      <c r="I407" s="50"/>
      <c r="J407" s="50"/>
      <c r="K407" s="50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10"/>
      <c r="AH407" s="10"/>
      <c r="AI407" s="418" t="s">
        <v>1529</v>
      </c>
      <c r="AJ407" s="10"/>
      <c r="AK407" s="10"/>
      <c r="AL407" s="10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</row>
    <row r="408" spans="1:67" ht="12" customHeight="1" x14ac:dyDescent="0.25">
      <c r="A408" s="32"/>
      <c r="B408" s="19"/>
      <c r="C408" s="19"/>
      <c r="D408" s="19"/>
      <c r="E408" s="19"/>
      <c r="F408" s="50"/>
      <c r="G408" s="50"/>
      <c r="H408" s="50"/>
      <c r="I408" s="50"/>
      <c r="J408" s="50"/>
      <c r="K408" s="50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10"/>
      <c r="AH408" s="10"/>
      <c r="AI408" s="418" t="s">
        <v>1531</v>
      </c>
      <c r="AJ408" s="10"/>
      <c r="AK408" s="10"/>
      <c r="AL408" s="10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</row>
    <row r="409" spans="1:67" ht="12" customHeight="1" x14ac:dyDescent="0.25">
      <c r="A409" s="32"/>
      <c r="B409" s="19"/>
      <c r="C409" s="19"/>
      <c r="D409" s="19"/>
      <c r="E409" s="19"/>
      <c r="F409" s="50"/>
      <c r="G409" s="50"/>
      <c r="H409" s="50"/>
      <c r="I409" s="50"/>
      <c r="J409" s="50"/>
      <c r="K409" s="50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10"/>
      <c r="AH409" s="10"/>
      <c r="AI409" s="418" t="s">
        <v>1532</v>
      </c>
      <c r="AJ409" s="10"/>
      <c r="AK409" s="10"/>
      <c r="AL409" s="10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</row>
    <row r="410" spans="1:67" ht="12" customHeight="1" x14ac:dyDescent="0.25">
      <c r="A410" s="32"/>
      <c r="B410" s="19"/>
      <c r="C410" s="19"/>
      <c r="D410" s="19"/>
      <c r="E410" s="19"/>
      <c r="F410" s="50"/>
      <c r="G410" s="50"/>
      <c r="H410" s="50"/>
      <c r="I410" s="50"/>
      <c r="J410" s="50"/>
      <c r="K410" s="50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10"/>
      <c r="AH410" s="10"/>
      <c r="AI410" s="418" t="s">
        <v>1534</v>
      </c>
      <c r="AJ410" s="10"/>
      <c r="AK410" s="10"/>
      <c r="AL410" s="10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</row>
    <row r="411" spans="1:67" ht="12" customHeight="1" x14ac:dyDescent="0.25">
      <c r="A411" s="32"/>
      <c r="B411" s="19"/>
      <c r="C411" s="19"/>
      <c r="D411" s="19"/>
      <c r="E411" s="19"/>
      <c r="F411" s="50"/>
      <c r="G411" s="50"/>
      <c r="H411" s="50"/>
      <c r="I411" s="50"/>
      <c r="J411" s="50"/>
      <c r="K411" s="50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10"/>
      <c r="AH411" s="10"/>
      <c r="AI411" s="418" t="s">
        <v>1536</v>
      </c>
      <c r="AJ411" s="10"/>
      <c r="AK411" s="10"/>
      <c r="AL411" s="10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</row>
    <row r="412" spans="1:67" ht="12" customHeight="1" x14ac:dyDescent="0.25">
      <c r="A412" s="32"/>
      <c r="B412" s="19"/>
      <c r="C412" s="19"/>
      <c r="D412" s="19"/>
      <c r="E412" s="19"/>
      <c r="F412" s="50"/>
      <c r="G412" s="50"/>
      <c r="H412" s="50"/>
      <c r="I412" s="50"/>
      <c r="J412" s="50"/>
      <c r="K412" s="50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10"/>
      <c r="AH412" s="10"/>
      <c r="AI412" s="418" t="s">
        <v>1538</v>
      </c>
      <c r="AJ412" s="10"/>
      <c r="AK412" s="10"/>
      <c r="AL412" s="10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</row>
    <row r="413" spans="1:67" ht="12" customHeight="1" x14ac:dyDescent="0.25">
      <c r="A413" s="32"/>
      <c r="B413" s="19"/>
      <c r="C413" s="19"/>
      <c r="D413" s="19"/>
      <c r="E413" s="19"/>
      <c r="F413" s="50"/>
      <c r="G413" s="50"/>
      <c r="H413" s="50"/>
      <c r="I413" s="50"/>
      <c r="J413" s="50"/>
      <c r="K413" s="50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10"/>
      <c r="AH413" s="10"/>
      <c r="AI413" s="418" t="s">
        <v>1540</v>
      </c>
      <c r="AJ413" s="10"/>
      <c r="AK413" s="10"/>
      <c r="AL413" s="10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</row>
    <row r="414" spans="1:67" ht="12" customHeight="1" x14ac:dyDescent="0.25">
      <c r="A414" s="32"/>
      <c r="B414" s="19"/>
      <c r="C414" s="19"/>
      <c r="D414" s="19"/>
      <c r="E414" s="19"/>
      <c r="F414" s="50"/>
      <c r="G414" s="50"/>
      <c r="H414" s="50"/>
      <c r="I414" s="50"/>
      <c r="J414" s="50"/>
      <c r="K414" s="50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10"/>
      <c r="AH414" s="10"/>
      <c r="AI414" s="418" t="s">
        <v>1542</v>
      </c>
      <c r="AJ414" s="10"/>
      <c r="AK414" s="10"/>
      <c r="AL414" s="10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</row>
    <row r="415" spans="1:67" ht="12" customHeight="1" x14ac:dyDescent="0.25">
      <c r="A415" s="32"/>
      <c r="B415" s="19"/>
      <c r="C415" s="19"/>
      <c r="D415" s="19"/>
      <c r="E415" s="19"/>
      <c r="F415" s="50"/>
      <c r="G415" s="50"/>
      <c r="H415" s="50"/>
      <c r="I415" s="50"/>
      <c r="J415" s="50"/>
      <c r="K415" s="50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10"/>
      <c r="AH415" s="10"/>
      <c r="AI415" s="418" t="s">
        <v>1544</v>
      </c>
      <c r="AJ415" s="10"/>
      <c r="AK415" s="10"/>
      <c r="AL415" s="10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</row>
    <row r="416" spans="1:67" ht="12" customHeight="1" x14ac:dyDescent="0.25">
      <c r="A416" s="32"/>
      <c r="B416" s="19"/>
      <c r="C416" s="19"/>
      <c r="D416" s="19"/>
      <c r="E416" s="19"/>
      <c r="F416" s="50"/>
      <c r="G416" s="50"/>
      <c r="H416" s="50"/>
      <c r="I416" s="50"/>
      <c r="J416" s="50"/>
      <c r="K416" s="50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10"/>
      <c r="AH416" s="10"/>
      <c r="AI416" s="418" t="s">
        <v>1546</v>
      </c>
      <c r="AJ416" s="10"/>
      <c r="AK416" s="10"/>
      <c r="AL416" s="10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</row>
    <row r="417" spans="1:67" ht="12" customHeight="1" x14ac:dyDescent="0.25">
      <c r="A417" s="32"/>
      <c r="B417" s="19"/>
      <c r="C417" s="19"/>
      <c r="D417" s="19"/>
      <c r="E417" s="19"/>
      <c r="F417" s="50"/>
      <c r="G417" s="50"/>
      <c r="H417" s="50"/>
      <c r="I417" s="50"/>
      <c r="J417" s="50"/>
      <c r="K417" s="50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10"/>
      <c r="AH417" s="10"/>
      <c r="AI417" s="418" t="s">
        <v>1548</v>
      </c>
      <c r="AJ417" s="10"/>
      <c r="AK417" s="10"/>
      <c r="AL417" s="10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</row>
    <row r="418" spans="1:67" ht="12" customHeight="1" x14ac:dyDescent="0.25">
      <c r="A418" s="32"/>
      <c r="B418" s="19"/>
      <c r="C418" s="19"/>
      <c r="D418" s="19"/>
      <c r="E418" s="19"/>
      <c r="F418" s="50"/>
      <c r="G418" s="50"/>
      <c r="H418" s="50"/>
      <c r="I418" s="50"/>
      <c r="J418" s="50"/>
      <c r="K418" s="50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10"/>
      <c r="AH418" s="10"/>
      <c r="AI418" s="418" t="s">
        <v>1540</v>
      </c>
      <c r="AJ418" s="10"/>
      <c r="AK418" s="10"/>
      <c r="AL418" s="10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</row>
    <row r="419" spans="1:67" ht="12" customHeight="1" x14ac:dyDescent="0.25">
      <c r="A419" s="32"/>
      <c r="B419" s="19"/>
      <c r="C419" s="19"/>
      <c r="D419" s="19"/>
      <c r="E419" s="19"/>
      <c r="F419" s="50"/>
      <c r="G419" s="50"/>
      <c r="H419" s="50"/>
      <c r="I419" s="50"/>
      <c r="J419" s="50"/>
      <c r="K419" s="50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10"/>
      <c r="AH419" s="10"/>
      <c r="AI419" s="418" t="s">
        <v>1551</v>
      </c>
      <c r="AJ419" s="10"/>
      <c r="AK419" s="10"/>
      <c r="AL419" s="10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</row>
    <row r="420" spans="1:67" ht="12" customHeight="1" x14ac:dyDescent="0.25">
      <c r="A420" s="32"/>
      <c r="B420" s="19"/>
      <c r="C420" s="19"/>
      <c r="D420" s="19"/>
      <c r="E420" s="19"/>
      <c r="F420" s="50"/>
      <c r="G420" s="50"/>
      <c r="H420" s="50"/>
      <c r="I420" s="50"/>
      <c r="J420" s="50"/>
      <c r="K420" s="50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10"/>
      <c r="AH420" s="10"/>
      <c r="AI420" s="418" t="s">
        <v>1553</v>
      </c>
      <c r="AJ420" s="10"/>
      <c r="AK420" s="10"/>
      <c r="AL420" s="10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</row>
    <row r="421" spans="1:67" ht="12" customHeight="1" x14ac:dyDescent="0.25">
      <c r="A421" s="32"/>
      <c r="B421" s="19"/>
      <c r="C421" s="19"/>
      <c r="D421" s="19"/>
      <c r="E421" s="19"/>
      <c r="F421" s="50"/>
      <c r="G421" s="50"/>
      <c r="H421" s="50"/>
      <c r="I421" s="50"/>
      <c r="J421" s="50"/>
      <c r="K421" s="50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10"/>
      <c r="AH421" s="10"/>
      <c r="AI421" s="418" t="s">
        <v>718</v>
      </c>
      <c r="AJ421" s="10"/>
      <c r="AK421" s="10"/>
      <c r="AL421" s="10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</row>
    <row r="422" spans="1:67" ht="12" customHeight="1" x14ac:dyDescent="0.25">
      <c r="A422" s="32"/>
      <c r="B422" s="19"/>
      <c r="C422" s="19"/>
      <c r="D422" s="19"/>
      <c r="E422" s="19"/>
      <c r="F422" s="50"/>
      <c r="G422" s="50"/>
      <c r="H422" s="50"/>
      <c r="I422" s="50"/>
      <c r="J422" s="50"/>
      <c r="K422" s="50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10"/>
      <c r="AH422" s="10"/>
      <c r="AI422" s="418" t="s">
        <v>1556</v>
      </c>
      <c r="AJ422" s="10"/>
      <c r="AK422" s="10"/>
      <c r="AL422" s="10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</row>
    <row r="423" spans="1:67" ht="12" customHeight="1" x14ac:dyDescent="0.25">
      <c r="A423" s="32"/>
      <c r="B423" s="19"/>
      <c r="C423" s="19"/>
      <c r="D423" s="19"/>
      <c r="E423" s="19"/>
      <c r="F423" s="50"/>
      <c r="G423" s="50"/>
      <c r="H423" s="50"/>
      <c r="I423" s="50"/>
      <c r="J423" s="50"/>
      <c r="K423" s="50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10"/>
      <c r="AH423" s="10"/>
      <c r="AI423" s="418" t="s">
        <v>1558</v>
      </c>
      <c r="AJ423" s="10"/>
      <c r="AK423" s="10"/>
      <c r="AL423" s="10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</row>
    <row r="424" spans="1:67" ht="12" customHeight="1" x14ac:dyDescent="0.25">
      <c r="A424" s="32"/>
      <c r="B424" s="19"/>
      <c r="C424" s="19"/>
      <c r="D424" s="19"/>
      <c r="E424" s="19"/>
      <c r="F424" s="50"/>
      <c r="G424" s="50"/>
      <c r="H424" s="50"/>
      <c r="I424" s="50"/>
      <c r="J424" s="50"/>
      <c r="K424" s="50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10"/>
      <c r="AH424" s="10"/>
      <c r="AI424" s="418" t="s">
        <v>1560</v>
      </c>
      <c r="AJ424" s="10"/>
      <c r="AK424" s="10"/>
      <c r="AL424" s="10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</row>
    <row r="425" spans="1:67" ht="12" customHeight="1" x14ac:dyDescent="0.25">
      <c r="A425" s="32"/>
      <c r="B425" s="19"/>
      <c r="C425" s="19"/>
      <c r="D425" s="19"/>
      <c r="E425" s="19"/>
      <c r="F425" s="50"/>
      <c r="G425" s="50"/>
      <c r="H425" s="50"/>
      <c r="I425" s="50"/>
      <c r="J425" s="50"/>
      <c r="K425" s="50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10"/>
      <c r="AH425" s="10"/>
      <c r="AI425" s="418" t="s">
        <v>691</v>
      </c>
      <c r="AJ425" s="10"/>
      <c r="AK425" s="10"/>
      <c r="AL425" s="10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</row>
    <row r="426" spans="1:67" ht="12" customHeight="1" x14ac:dyDescent="0.25">
      <c r="A426" s="32"/>
      <c r="B426" s="19"/>
      <c r="C426" s="19"/>
      <c r="D426" s="19"/>
      <c r="E426" s="19"/>
      <c r="F426" s="50"/>
      <c r="G426" s="50"/>
      <c r="H426" s="50"/>
      <c r="I426" s="50"/>
      <c r="J426" s="50"/>
      <c r="K426" s="50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10"/>
      <c r="AH426" s="10"/>
      <c r="AI426" s="418" t="s">
        <v>698</v>
      </c>
      <c r="AJ426" s="10"/>
      <c r="AK426" s="10"/>
      <c r="AL426" s="10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</row>
    <row r="427" spans="1:67" ht="12" customHeight="1" x14ac:dyDescent="0.25">
      <c r="A427" s="32"/>
      <c r="B427" s="19"/>
      <c r="C427" s="19"/>
      <c r="D427" s="19"/>
      <c r="E427" s="19"/>
      <c r="F427" s="50"/>
      <c r="G427" s="50"/>
      <c r="H427" s="50"/>
      <c r="I427" s="50"/>
      <c r="J427" s="50"/>
      <c r="K427" s="50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10"/>
      <c r="AH427" s="10"/>
      <c r="AI427" s="418" t="s">
        <v>1564</v>
      </c>
      <c r="AJ427" s="10"/>
      <c r="AK427" s="10"/>
      <c r="AL427" s="10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</row>
    <row r="428" spans="1:67" ht="12" customHeight="1" x14ac:dyDescent="0.25">
      <c r="A428" s="32"/>
      <c r="B428" s="19"/>
      <c r="C428" s="19"/>
      <c r="D428" s="19"/>
      <c r="E428" s="19"/>
      <c r="F428" s="50"/>
      <c r="G428" s="50"/>
      <c r="H428" s="50"/>
      <c r="I428" s="50"/>
      <c r="J428" s="50"/>
      <c r="K428" s="50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10"/>
      <c r="AH428" s="10"/>
      <c r="AI428" s="418" t="s">
        <v>685</v>
      </c>
      <c r="AJ428" s="10"/>
      <c r="AK428" s="10"/>
      <c r="AL428" s="10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</row>
    <row r="429" spans="1:67" ht="12" customHeight="1" x14ac:dyDescent="0.25">
      <c r="A429" s="32"/>
      <c r="B429" s="19"/>
      <c r="C429" s="19"/>
      <c r="D429" s="19"/>
      <c r="E429" s="19"/>
      <c r="F429" s="50"/>
      <c r="G429" s="50"/>
      <c r="H429" s="50"/>
      <c r="I429" s="50"/>
      <c r="J429" s="50"/>
      <c r="K429" s="50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10"/>
      <c r="AH429" s="10"/>
      <c r="AI429" s="418" t="s">
        <v>1567</v>
      </c>
      <c r="AJ429" s="10"/>
      <c r="AK429" s="10"/>
      <c r="AL429" s="10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</row>
    <row r="430" spans="1:67" ht="12" customHeight="1" x14ac:dyDescent="0.25">
      <c r="A430" s="32"/>
      <c r="B430" s="19"/>
      <c r="C430" s="19"/>
      <c r="D430" s="19"/>
      <c r="E430" s="19"/>
      <c r="F430" s="50"/>
      <c r="G430" s="50"/>
      <c r="H430" s="50"/>
      <c r="I430" s="50"/>
      <c r="J430" s="50"/>
      <c r="K430" s="50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10"/>
      <c r="AH430" s="10"/>
      <c r="AI430" s="418" t="s">
        <v>1569</v>
      </c>
      <c r="AJ430" s="10"/>
      <c r="AK430" s="10"/>
      <c r="AL430" s="10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</row>
    <row r="431" spans="1:67" ht="12" customHeight="1" x14ac:dyDescent="0.25">
      <c r="A431" s="32"/>
      <c r="B431" s="19"/>
      <c r="C431" s="19"/>
      <c r="D431" s="19"/>
      <c r="E431" s="19"/>
      <c r="F431" s="50"/>
      <c r="G431" s="50"/>
      <c r="H431" s="50"/>
      <c r="I431" s="50"/>
      <c r="J431" s="50"/>
      <c r="K431" s="50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10"/>
      <c r="AH431" s="10"/>
      <c r="AI431" s="418" t="s">
        <v>1571</v>
      </c>
      <c r="AJ431" s="10"/>
      <c r="AK431" s="10"/>
      <c r="AL431" s="10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</row>
    <row r="432" spans="1:67" ht="12" customHeight="1" x14ac:dyDescent="0.25">
      <c r="A432" s="32"/>
      <c r="B432" s="19"/>
      <c r="C432" s="19"/>
      <c r="D432" s="19"/>
      <c r="E432" s="19"/>
      <c r="F432" s="50"/>
      <c r="G432" s="50"/>
      <c r="H432" s="50"/>
      <c r="I432" s="50"/>
      <c r="J432" s="50"/>
      <c r="K432" s="50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10"/>
      <c r="AH432" s="10"/>
      <c r="AI432" s="418" t="s">
        <v>1573</v>
      </c>
      <c r="AJ432" s="10"/>
      <c r="AK432" s="10"/>
      <c r="AL432" s="10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</row>
    <row r="433" spans="1:67" ht="12" customHeight="1" x14ac:dyDescent="0.25">
      <c r="A433" s="32"/>
      <c r="B433" s="19"/>
      <c r="C433" s="19"/>
      <c r="D433" s="19"/>
      <c r="E433" s="19"/>
      <c r="F433" s="50"/>
      <c r="G433" s="50"/>
      <c r="H433" s="50"/>
      <c r="I433" s="50"/>
      <c r="J433" s="50"/>
      <c r="K433" s="50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10"/>
      <c r="AH433" s="10"/>
      <c r="AI433" s="418" t="s">
        <v>1575</v>
      </c>
      <c r="AJ433" s="10"/>
      <c r="AK433" s="10"/>
      <c r="AL433" s="10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</row>
    <row r="434" spans="1:67" ht="12" customHeight="1" x14ac:dyDescent="0.25">
      <c r="A434" s="32"/>
      <c r="B434" s="19"/>
      <c r="C434" s="19"/>
      <c r="D434" s="19"/>
      <c r="E434" s="19"/>
      <c r="F434" s="50"/>
      <c r="G434" s="50"/>
      <c r="H434" s="50"/>
      <c r="I434" s="50"/>
      <c r="J434" s="50"/>
      <c r="K434" s="50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10"/>
      <c r="AH434" s="10"/>
      <c r="AI434" s="418" t="s">
        <v>1577</v>
      </c>
      <c r="AJ434" s="10"/>
      <c r="AK434" s="10"/>
      <c r="AL434" s="10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</row>
    <row r="435" spans="1:67" ht="12" customHeight="1" x14ac:dyDescent="0.25">
      <c r="A435" s="32"/>
      <c r="B435" s="19"/>
      <c r="C435" s="19"/>
      <c r="D435" s="19"/>
      <c r="E435" s="19"/>
      <c r="F435" s="50"/>
      <c r="G435" s="50"/>
      <c r="H435" s="50"/>
      <c r="I435" s="50"/>
      <c r="J435" s="50"/>
      <c r="K435" s="50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10"/>
      <c r="AH435" s="10"/>
      <c r="AI435" s="418" t="s">
        <v>1579</v>
      </c>
      <c r="AJ435" s="10"/>
      <c r="AK435" s="10"/>
      <c r="AL435" s="10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</row>
    <row r="436" spans="1:67" ht="12" customHeight="1" x14ac:dyDescent="0.25">
      <c r="A436" s="32"/>
      <c r="B436" s="19"/>
      <c r="C436" s="19"/>
      <c r="D436" s="19"/>
      <c r="E436" s="19"/>
      <c r="F436" s="50"/>
      <c r="G436" s="50"/>
      <c r="H436" s="50"/>
      <c r="I436" s="50"/>
      <c r="J436" s="50"/>
      <c r="K436" s="50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10"/>
      <c r="AH436" s="10"/>
      <c r="AI436" s="418" t="s">
        <v>1581</v>
      </c>
      <c r="AJ436" s="10"/>
      <c r="AK436" s="10"/>
      <c r="AL436" s="10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</row>
    <row r="437" spans="1:67" ht="12" customHeight="1" x14ac:dyDescent="0.25">
      <c r="A437" s="32"/>
      <c r="B437" s="19"/>
      <c r="C437" s="19"/>
      <c r="D437" s="19"/>
      <c r="E437" s="19"/>
      <c r="F437" s="50"/>
      <c r="G437" s="50"/>
      <c r="H437" s="50"/>
      <c r="I437" s="50"/>
      <c r="J437" s="50"/>
      <c r="K437" s="50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10"/>
      <c r="AH437" s="10"/>
      <c r="AI437" s="418" t="s">
        <v>686</v>
      </c>
      <c r="AJ437" s="10"/>
      <c r="AK437" s="10"/>
      <c r="AL437" s="10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</row>
    <row r="438" spans="1:67" ht="12" customHeight="1" x14ac:dyDescent="0.25">
      <c r="A438" s="32"/>
      <c r="B438" s="19"/>
      <c r="C438" s="19"/>
      <c r="D438" s="19"/>
      <c r="E438" s="19"/>
      <c r="F438" s="50"/>
      <c r="G438" s="50"/>
      <c r="H438" s="50"/>
      <c r="I438" s="50"/>
      <c r="J438" s="50"/>
      <c r="K438" s="50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10"/>
      <c r="AH438" s="10"/>
      <c r="AI438" s="418" t="s">
        <v>1584</v>
      </c>
      <c r="AJ438" s="10"/>
      <c r="AK438" s="10"/>
      <c r="AL438" s="10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</row>
    <row r="439" spans="1:67" ht="12" customHeight="1" x14ac:dyDescent="0.25">
      <c r="A439" s="32"/>
      <c r="B439" s="19"/>
      <c r="C439" s="19"/>
      <c r="D439" s="19"/>
      <c r="E439" s="19"/>
      <c r="F439" s="50"/>
      <c r="G439" s="50"/>
      <c r="H439" s="50"/>
      <c r="I439" s="50"/>
      <c r="J439" s="50"/>
      <c r="K439" s="50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10"/>
      <c r="AH439" s="10"/>
      <c r="AI439" s="418" t="s">
        <v>717</v>
      </c>
      <c r="AJ439" s="10"/>
      <c r="AK439" s="10"/>
      <c r="AL439" s="10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</row>
    <row r="440" spans="1:67" ht="12" customHeight="1" x14ac:dyDescent="0.25">
      <c r="A440" s="32"/>
      <c r="B440" s="19"/>
      <c r="C440" s="19"/>
      <c r="D440" s="19"/>
      <c r="E440" s="19"/>
      <c r="F440" s="50"/>
      <c r="G440" s="50"/>
      <c r="H440" s="50"/>
      <c r="I440" s="50"/>
      <c r="J440" s="50"/>
      <c r="K440" s="50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10"/>
      <c r="AH440" s="10"/>
      <c r="AI440" s="418" t="s">
        <v>716</v>
      </c>
      <c r="AJ440" s="10"/>
      <c r="AK440" s="10"/>
      <c r="AL440" s="10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</row>
    <row r="441" spans="1:67" ht="12" customHeight="1" x14ac:dyDescent="0.25">
      <c r="A441" s="32"/>
      <c r="B441" s="19"/>
      <c r="C441" s="19"/>
      <c r="D441" s="19"/>
      <c r="E441" s="19"/>
      <c r="F441" s="50"/>
      <c r="G441" s="50"/>
      <c r="H441" s="50"/>
      <c r="I441" s="50"/>
      <c r="J441" s="50"/>
      <c r="K441" s="50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10"/>
      <c r="AH441" s="10"/>
      <c r="AI441" s="418" t="s">
        <v>1588</v>
      </c>
      <c r="AJ441" s="10"/>
      <c r="AK441" s="10"/>
      <c r="AL441" s="10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</row>
    <row r="442" spans="1:67" ht="12" customHeight="1" x14ac:dyDescent="0.25">
      <c r="A442" s="32"/>
      <c r="B442" s="19"/>
      <c r="C442" s="19"/>
      <c r="D442" s="19"/>
      <c r="E442" s="19"/>
      <c r="F442" s="50"/>
      <c r="G442" s="50"/>
      <c r="H442" s="50"/>
      <c r="I442" s="50"/>
      <c r="J442" s="50"/>
      <c r="K442" s="50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10"/>
      <c r="AH442" s="10"/>
      <c r="AI442" s="418" t="s">
        <v>713</v>
      </c>
      <c r="AJ442" s="10"/>
      <c r="AK442" s="10"/>
      <c r="AL442" s="10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</row>
    <row r="443" spans="1:67" ht="12" customHeight="1" x14ac:dyDescent="0.25">
      <c r="A443" s="32"/>
      <c r="B443" s="19"/>
      <c r="C443" s="19"/>
      <c r="D443" s="19"/>
      <c r="E443" s="19"/>
      <c r="F443" s="50"/>
      <c r="G443" s="50"/>
      <c r="H443" s="50"/>
      <c r="I443" s="50"/>
      <c r="J443" s="50"/>
      <c r="K443" s="50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10"/>
      <c r="AH443" s="10"/>
      <c r="AI443" s="418" t="s">
        <v>1591</v>
      </c>
      <c r="AJ443" s="10"/>
      <c r="AK443" s="10"/>
      <c r="AL443" s="10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</row>
    <row r="444" spans="1:67" ht="12" customHeight="1" x14ac:dyDescent="0.25">
      <c r="A444" s="32"/>
      <c r="B444" s="19"/>
      <c r="C444" s="19"/>
      <c r="D444" s="19"/>
      <c r="E444" s="19"/>
      <c r="F444" s="50"/>
      <c r="G444" s="50"/>
      <c r="H444" s="50"/>
      <c r="I444" s="50"/>
      <c r="J444" s="50"/>
      <c r="K444" s="50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10"/>
      <c r="AH444" s="10"/>
      <c r="AI444" s="418" t="s">
        <v>1593</v>
      </c>
      <c r="AJ444" s="10"/>
      <c r="AK444" s="10"/>
      <c r="AL444" s="10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</row>
    <row r="445" spans="1:67" ht="12" customHeight="1" x14ac:dyDescent="0.25">
      <c r="A445" s="32"/>
      <c r="B445" s="19"/>
      <c r="C445" s="19"/>
      <c r="D445" s="19"/>
      <c r="E445" s="19"/>
      <c r="F445" s="50"/>
      <c r="G445" s="50"/>
      <c r="H445" s="50"/>
      <c r="I445" s="50"/>
      <c r="J445" s="50"/>
      <c r="K445" s="50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10"/>
      <c r="AH445" s="10"/>
      <c r="AI445" s="418" t="s">
        <v>719</v>
      </c>
      <c r="AJ445" s="10"/>
      <c r="AK445" s="10"/>
      <c r="AL445" s="10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</row>
    <row r="446" spans="1:67" ht="12" customHeight="1" x14ac:dyDescent="0.25">
      <c r="A446" s="32"/>
      <c r="B446" s="19"/>
      <c r="C446" s="19"/>
      <c r="D446" s="19"/>
      <c r="E446" s="19"/>
      <c r="F446" s="50"/>
      <c r="G446" s="50"/>
      <c r="H446" s="50"/>
      <c r="I446" s="50"/>
      <c r="J446" s="50"/>
      <c r="K446" s="50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10"/>
      <c r="AH446" s="10"/>
      <c r="AI446" s="418" t="s">
        <v>684</v>
      </c>
      <c r="AJ446" s="10"/>
      <c r="AK446" s="10"/>
      <c r="AL446" s="10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</row>
    <row r="447" spans="1:67" ht="12" customHeight="1" x14ac:dyDescent="0.25">
      <c r="A447" s="32"/>
      <c r="B447" s="19"/>
      <c r="C447" s="19"/>
      <c r="D447" s="19"/>
      <c r="E447" s="19"/>
      <c r="F447" s="50"/>
      <c r="G447" s="50"/>
      <c r="H447" s="50"/>
      <c r="I447" s="50"/>
      <c r="J447" s="50"/>
      <c r="K447" s="50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10"/>
      <c r="AH447" s="10"/>
      <c r="AI447" s="418" t="s">
        <v>1597</v>
      </c>
      <c r="AJ447" s="10"/>
      <c r="AK447" s="10"/>
      <c r="AL447" s="10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</row>
    <row r="448" spans="1:67" ht="12" customHeight="1" x14ac:dyDescent="0.25">
      <c r="A448" s="32"/>
      <c r="B448" s="19"/>
      <c r="C448" s="19"/>
      <c r="D448" s="19"/>
      <c r="E448" s="19"/>
      <c r="F448" s="50"/>
      <c r="G448" s="50"/>
      <c r="H448" s="50"/>
      <c r="I448" s="50"/>
      <c r="J448" s="50"/>
      <c r="K448" s="50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10"/>
      <c r="AH448" s="10"/>
      <c r="AI448" s="418" t="s">
        <v>1599</v>
      </c>
      <c r="AJ448" s="10"/>
      <c r="AK448" s="10"/>
      <c r="AL448" s="10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</row>
    <row r="449" spans="1:67" ht="12" customHeight="1" x14ac:dyDescent="0.25">
      <c r="A449" s="32"/>
      <c r="B449" s="19"/>
      <c r="C449" s="19"/>
      <c r="D449" s="19"/>
      <c r="E449" s="19"/>
      <c r="F449" s="50"/>
      <c r="G449" s="50"/>
      <c r="H449" s="50"/>
      <c r="I449" s="50"/>
      <c r="J449" s="50"/>
      <c r="K449" s="50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10"/>
      <c r="AH449" s="10"/>
      <c r="AI449" s="418" t="s">
        <v>1601</v>
      </c>
      <c r="AJ449" s="10"/>
      <c r="AK449" s="10"/>
      <c r="AL449" s="10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</row>
    <row r="450" spans="1:67" ht="12" customHeight="1" x14ac:dyDescent="0.25">
      <c r="A450" s="32"/>
      <c r="B450" s="19"/>
      <c r="C450" s="19"/>
      <c r="D450" s="19"/>
      <c r="E450" s="19"/>
      <c r="F450" s="50"/>
      <c r="G450" s="50"/>
      <c r="H450" s="50"/>
      <c r="I450" s="50"/>
      <c r="J450" s="50"/>
      <c r="K450" s="50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10"/>
      <c r="AH450" s="10"/>
      <c r="AI450" s="418" t="s">
        <v>714</v>
      </c>
      <c r="AJ450" s="10"/>
      <c r="AK450" s="10"/>
      <c r="AL450" s="10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</row>
    <row r="451" spans="1:67" ht="12" customHeight="1" x14ac:dyDescent="0.25">
      <c r="A451" s="32"/>
      <c r="B451" s="19"/>
      <c r="C451" s="19"/>
      <c r="D451" s="19"/>
      <c r="E451" s="19"/>
      <c r="F451" s="50"/>
      <c r="G451" s="50"/>
      <c r="H451" s="50"/>
      <c r="I451" s="50"/>
      <c r="J451" s="50"/>
      <c r="K451" s="50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10"/>
      <c r="AH451" s="10"/>
      <c r="AI451" s="418" t="s">
        <v>1603</v>
      </c>
      <c r="AJ451" s="10"/>
      <c r="AK451" s="10"/>
      <c r="AL451" s="10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</row>
    <row r="452" spans="1:67" ht="12" customHeight="1" x14ac:dyDescent="0.25">
      <c r="A452" s="32"/>
      <c r="B452" s="19"/>
      <c r="C452" s="19"/>
      <c r="D452" s="19"/>
      <c r="E452" s="19"/>
      <c r="F452" s="50"/>
      <c r="G452" s="50"/>
      <c r="H452" s="50"/>
      <c r="I452" s="50"/>
      <c r="J452" s="50"/>
      <c r="K452" s="50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10"/>
      <c r="AH452" s="10"/>
      <c r="AI452" s="418" t="s">
        <v>1605</v>
      </c>
      <c r="AJ452" s="10"/>
      <c r="AK452" s="10"/>
      <c r="AL452" s="10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</row>
    <row r="453" spans="1:67" ht="12" customHeight="1" x14ac:dyDescent="0.25">
      <c r="A453" s="32"/>
      <c r="B453" s="19"/>
      <c r="C453" s="19"/>
      <c r="D453" s="19"/>
      <c r="E453" s="19"/>
      <c r="F453" s="50"/>
      <c r="G453" s="50"/>
      <c r="H453" s="50"/>
      <c r="I453" s="50"/>
      <c r="J453" s="50"/>
      <c r="K453" s="50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10"/>
      <c r="AH453" s="10"/>
      <c r="AI453" s="418" t="s">
        <v>1607</v>
      </c>
      <c r="AJ453" s="10"/>
      <c r="AK453" s="10"/>
      <c r="AL453" s="10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</row>
    <row r="454" spans="1:67" ht="12" customHeight="1" x14ac:dyDescent="0.25">
      <c r="A454" s="32"/>
      <c r="B454" s="19"/>
      <c r="C454" s="19"/>
      <c r="D454" s="19"/>
      <c r="E454" s="19"/>
      <c r="F454" s="50"/>
      <c r="G454" s="50"/>
      <c r="H454" s="50"/>
      <c r="I454" s="50"/>
      <c r="J454" s="50"/>
      <c r="K454" s="50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10"/>
      <c r="AH454" s="10"/>
      <c r="AI454" s="418" t="s">
        <v>1608</v>
      </c>
      <c r="AJ454" s="10"/>
      <c r="AK454" s="10"/>
      <c r="AL454" s="10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</row>
    <row r="455" spans="1:67" ht="12" customHeight="1" x14ac:dyDescent="0.25">
      <c r="A455" s="32"/>
      <c r="B455" s="19"/>
      <c r="C455" s="19"/>
      <c r="D455" s="19"/>
      <c r="E455" s="19"/>
      <c r="F455" s="50"/>
      <c r="G455" s="50"/>
      <c r="H455" s="50"/>
      <c r="I455" s="50"/>
      <c r="J455" s="50"/>
      <c r="K455" s="50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10"/>
      <c r="AH455" s="10"/>
      <c r="AI455" s="418" t="s">
        <v>1610</v>
      </c>
      <c r="AJ455" s="10"/>
      <c r="AK455" s="10"/>
      <c r="AL455" s="10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</row>
    <row r="456" spans="1:67" ht="12" customHeight="1" x14ac:dyDescent="0.25">
      <c r="A456" s="32"/>
      <c r="B456" s="19"/>
      <c r="C456" s="19"/>
      <c r="D456" s="19"/>
      <c r="E456" s="19"/>
      <c r="F456" s="50"/>
      <c r="G456" s="50"/>
      <c r="H456" s="50"/>
      <c r="I456" s="50"/>
      <c r="J456" s="50"/>
      <c r="K456" s="50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10"/>
      <c r="AH456" s="10"/>
      <c r="AI456" s="418" t="s">
        <v>1612</v>
      </c>
      <c r="AJ456" s="10"/>
      <c r="AK456" s="10"/>
      <c r="AL456" s="10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</row>
    <row r="457" spans="1:67" ht="12" customHeight="1" x14ac:dyDescent="0.25">
      <c r="A457" s="32"/>
      <c r="B457" s="19"/>
      <c r="C457" s="19"/>
      <c r="D457" s="19"/>
      <c r="E457" s="19"/>
      <c r="F457" s="50"/>
      <c r="G457" s="50"/>
      <c r="H457" s="50"/>
      <c r="I457" s="50"/>
      <c r="J457" s="50"/>
      <c r="K457" s="50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10"/>
      <c r="AH457" s="10"/>
      <c r="AI457" s="418" t="s">
        <v>1614</v>
      </c>
      <c r="AJ457" s="10"/>
      <c r="AK457" s="10"/>
      <c r="AL457" s="10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</row>
    <row r="458" spans="1:67" ht="12" customHeight="1" x14ac:dyDescent="0.25">
      <c r="A458" s="32"/>
      <c r="B458" s="19"/>
      <c r="C458" s="19"/>
      <c r="D458" s="19"/>
      <c r="E458" s="19"/>
      <c r="F458" s="50"/>
      <c r="G458" s="50"/>
      <c r="H458" s="50"/>
      <c r="I458" s="50"/>
      <c r="J458" s="50"/>
      <c r="K458" s="50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10"/>
      <c r="AH458" s="10"/>
      <c r="AI458" s="418" t="s">
        <v>1616</v>
      </c>
      <c r="AJ458" s="10"/>
      <c r="AK458" s="10"/>
      <c r="AL458" s="10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</row>
    <row r="459" spans="1:67" ht="12" customHeight="1" x14ac:dyDescent="0.25">
      <c r="A459" s="32"/>
      <c r="B459" s="19"/>
      <c r="C459" s="19"/>
      <c r="D459" s="19"/>
      <c r="E459" s="19"/>
      <c r="F459" s="50"/>
      <c r="G459" s="50"/>
      <c r="H459" s="50"/>
      <c r="I459" s="50"/>
      <c r="J459" s="50"/>
      <c r="K459" s="50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10"/>
      <c r="AH459" s="10"/>
      <c r="AI459" s="418" t="s">
        <v>1617</v>
      </c>
      <c r="AJ459" s="10"/>
      <c r="AK459" s="10"/>
      <c r="AL459" s="10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</row>
    <row r="460" spans="1:67" ht="12" customHeight="1" x14ac:dyDescent="0.25">
      <c r="A460" s="32"/>
      <c r="B460" s="19"/>
      <c r="C460" s="19"/>
      <c r="D460" s="19"/>
      <c r="E460" s="19"/>
      <c r="F460" s="50"/>
      <c r="G460" s="50"/>
      <c r="H460" s="50"/>
      <c r="I460" s="50"/>
      <c r="J460" s="50"/>
      <c r="K460" s="50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10"/>
      <c r="AH460" s="10"/>
      <c r="AI460" s="418" t="s">
        <v>1618</v>
      </c>
      <c r="AJ460" s="10"/>
      <c r="AK460" s="10"/>
      <c r="AL460" s="10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</row>
    <row r="461" spans="1:67" ht="12" customHeight="1" x14ac:dyDescent="0.25">
      <c r="A461" s="32"/>
      <c r="B461" s="19"/>
      <c r="C461" s="19"/>
      <c r="D461" s="19"/>
      <c r="E461" s="19"/>
      <c r="F461" s="50"/>
      <c r="G461" s="50"/>
      <c r="H461" s="50"/>
      <c r="I461" s="50"/>
      <c r="J461" s="50"/>
      <c r="K461" s="50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10"/>
      <c r="AH461" s="10"/>
      <c r="AI461" s="418" t="s">
        <v>1619</v>
      </c>
      <c r="AJ461" s="10"/>
      <c r="AK461" s="10"/>
      <c r="AL461" s="10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</row>
    <row r="462" spans="1:67" ht="12" customHeight="1" x14ac:dyDescent="0.25">
      <c r="A462" s="32"/>
      <c r="B462" s="19"/>
      <c r="C462" s="19"/>
      <c r="D462" s="19"/>
      <c r="E462" s="19"/>
      <c r="F462" s="50"/>
      <c r="G462" s="50"/>
      <c r="H462" s="50"/>
      <c r="I462" s="50"/>
      <c r="J462" s="50"/>
      <c r="K462" s="50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10"/>
      <c r="AH462" s="10"/>
      <c r="AI462" s="418" t="s">
        <v>1621</v>
      </c>
      <c r="AJ462" s="10"/>
      <c r="AK462" s="10"/>
      <c r="AL462" s="10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</row>
    <row r="463" spans="1:67" ht="12" customHeight="1" x14ac:dyDescent="0.25">
      <c r="A463" s="32"/>
      <c r="B463" s="19"/>
      <c r="C463" s="19"/>
      <c r="D463" s="19"/>
      <c r="E463" s="19"/>
      <c r="F463" s="50"/>
      <c r="G463" s="50"/>
      <c r="H463" s="50"/>
      <c r="I463" s="50"/>
      <c r="J463" s="50"/>
      <c r="K463" s="50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10"/>
      <c r="AH463" s="10"/>
      <c r="AI463" s="418" t="s">
        <v>1623</v>
      </c>
      <c r="AJ463" s="10"/>
      <c r="AK463" s="10"/>
      <c r="AL463" s="10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</row>
    <row r="464" spans="1:67" ht="12" customHeight="1" x14ac:dyDescent="0.25">
      <c r="A464" s="32"/>
      <c r="B464" s="19"/>
      <c r="C464" s="19"/>
      <c r="D464" s="19"/>
      <c r="E464" s="19"/>
      <c r="F464" s="50"/>
      <c r="G464" s="50"/>
      <c r="H464" s="50"/>
      <c r="I464" s="50"/>
      <c r="J464" s="50"/>
      <c r="K464" s="50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10"/>
      <c r="AH464" s="10"/>
      <c r="AI464" s="418" t="s">
        <v>1625</v>
      </c>
      <c r="AJ464" s="10"/>
      <c r="AK464" s="10"/>
      <c r="AL464" s="10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</row>
    <row r="465" spans="1:67" ht="12" customHeight="1" x14ac:dyDescent="0.25">
      <c r="A465" s="32"/>
      <c r="B465" s="19"/>
      <c r="C465" s="19"/>
      <c r="D465" s="19"/>
      <c r="E465" s="19"/>
      <c r="F465" s="50"/>
      <c r="G465" s="50"/>
      <c r="H465" s="50"/>
      <c r="I465" s="50"/>
      <c r="J465" s="50"/>
      <c r="K465" s="50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10"/>
      <c r="AH465" s="10"/>
      <c r="AI465" s="418" t="s">
        <v>1627</v>
      </c>
      <c r="AJ465" s="10"/>
      <c r="AK465" s="10"/>
      <c r="AL465" s="10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</row>
    <row r="466" spans="1:67" ht="12" customHeight="1" x14ac:dyDescent="0.25">
      <c r="A466" s="32"/>
      <c r="B466" s="19"/>
      <c r="C466" s="19"/>
      <c r="D466" s="19"/>
      <c r="E466" s="19"/>
      <c r="F466" s="50"/>
      <c r="G466" s="50"/>
      <c r="H466" s="50"/>
      <c r="I466" s="50"/>
      <c r="J466" s="50"/>
      <c r="K466" s="50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10"/>
      <c r="AH466" s="10"/>
      <c r="AI466" s="418" t="s">
        <v>1629</v>
      </c>
      <c r="AJ466" s="10"/>
      <c r="AK466" s="10"/>
      <c r="AL466" s="10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</row>
    <row r="467" spans="1:67" ht="12" customHeight="1" x14ac:dyDescent="0.25">
      <c r="A467" s="32"/>
      <c r="B467" s="19"/>
      <c r="C467" s="19"/>
      <c r="D467" s="19"/>
      <c r="E467" s="19"/>
      <c r="F467" s="50"/>
      <c r="G467" s="50"/>
      <c r="H467" s="50"/>
      <c r="I467" s="50"/>
      <c r="J467" s="50"/>
      <c r="K467" s="50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10"/>
      <c r="AH467" s="10"/>
      <c r="AI467" s="418" t="s">
        <v>1631</v>
      </c>
      <c r="AJ467" s="10"/>
      <c r="AK467" s="10"/>
      <c r="AL467" s="10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</row>
    <row r="468" spans="1:67" ht="12" customHeight="1" x14ac:dyDescent="0.25">
      <c r="A468" s="32"/>
      <c r="B468" s="19"/>
      <c r="C468" s="19"/>
      <c r="D468" s="19"/>
      <c r="E468" s="19"/>
      <c r="F468" s="50"/>
      <c r="G468" s="50"/>
      <c r="H468" s="50"/>
      <c r="I468" s="50"/>
      <c r="J468" s="50"/>
      <c r="K468" s="50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10"/>
      <c r="AH468" s="10"/>
      <c r="AI468" s="418" t="s">
        <v>1633</v>
      </c>
      <c r="AJ468" s="10"/>
      <c r="AK468" s="10"/>
      <c r="AL468" s="10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</row>
    <row r="469" spans="1:67" ht="12" customHeight="1" x14ac:dyDescent="0.25">
      <c r="A469" s="32"/>
      <c r="B469" s="19"/>
      <c r="C469" s="19"/>
      <c r="D469" s="19"/>
      <c r="E469" s="19"/>
      <c r="F469" s="50"/>
      <c r="G469" s="50"/>
      <c r="H469" s="50"/>
      <c r="I469" s="50"/>
      <c r="J469" s="50"/>
      <c r="K469" s="50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10"/>
      <c r="AH469" s="10"/>
      <c r="AI469" s="418" t="s">
        <v>1635</v>
      </c>
      <c r="AJ469" s="10"/>
      <c r="AK469" s="10"/>
      <c r="AL469" s="10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</row>
    <row r="470" spans="1:67" ht="12" customHeight="1" x14ac:dyDescent="0.25">
      <c r="A470" s="32"/>
      <c r="B470" s="19"/>
      <c r="C470" s="19"/>
      <c r="D470" s="19"/>
      <c r="E470" s="19"/>
      <c r="F470" s="50"/>
      <c r="G470" s="50"/>
      <c r="H470" s="50"/>
      <c r="I470" s="50"/>
      <c r="J470" s="50"/>
      <c r="K470" s="50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10"/>
      <c r="AH470" s="10"/>
      <c r="AI470" s="418" t="s">
        <v>1637</v>
      </c>
      <c r="AJ470" s="10"/>
      <c r="AK470" s="10"/>
      <c r="AL470" s="10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</row>
    <row r="471" spans="1:67" ht="12" customHeight="1" x14ac:dyDescent="0.25">
      <c r="A471" s="32"/>
      <c r="B471" s="19"/>
      <c r="C471" s="19"/>
      <c r="D471" s="19"/>
      <c r="E471" s="19"/>
      <c r="F471" s="50"/>
      <c r="G471" s="50"/>
      <c r="H471" s="50"/>
      <c r="I471" s="50"/>
      <c r="J471" s="50"/>
      <c r="K471" s="50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10"/>
      <c r="AH471" s="10"/>
      <c r="AI471" s="418" t="s">
        <v>1639</v>
      </c>
      <c r="AJ471" s="10"/>
      <c r="AK471" s="10"/>
      <c r="AL471" s="10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</row>
    <row r="472" spans="1:67" ht="12" customHeight="1" x14ac:dyDescent="0.25">
      <c r="A472" s="32"/>
      <c r="B472" s="19"/>
      <c r="C472" s="19"/>
      <c r="D472" s="19"/>
      <c r="E472" s="19"/>
      <c r="F472" s="50"/>
      <c r="G472" s="50"/>
      <c r="H472" s="50"/>
      <c r="I472" s="50"/>
      <c r="J472" s="50"/>
      <c r="K472" s="50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10"/>
      <c r="AH472" s="10"/>
      <c r="AI472" s="418" t="s">
        <v>1641</v>
      </c>
      <c r="AJ472" s="10"/>
      <c r="AK472" s="10"/>
      <c r="AL472" s="10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</row>
    <row r="473" spans="1:67" ht="12" customHeight="1" x14ac:dyDescent="0.25">
      <c r="A473" s="32"/>
      <c r="B473" s="19"/>
      <c r="C473" s="19"/>
      <c r="D473" s="19"/>
      <c r="E473" s="19"/>
      <c r="F473" s="50"/>
      <c r="G473" s="50"/>
      <c r="H473" s="50"/>
      <c r="I473" s="50"/>
      <c r="J473" s="50"/>
      <c r="K473" s="50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10"/>
      <c r="AH473" s="10"/>
      <c r="AI473" s="418" t="s">
        <v>1643</v>
      </c>
      <c r="AJ473" s="10"/>
      <c r="AK473" s="10"/>
      <c r="AL473" s="10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</row>
    <row r="474" spans="1:67" ht="12" customHeight="1" x14ac:dyDescent="0.25">
      <c r="A474" s="32"/>
      <c r="B474" s="19"/>
      <c r="C474" s="19"/>
      <c r="D474" s="19"/>
      <c r="E474" s="19"/>
      <c r="F474" s="50"/>
      <c r="G474" s="50"/>
      <c r="H474" s="50"/>
      <c r="I474" s="50"/>
      <c r="J474" s="50"/>
      <c r="K474" s="50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10"/>
      <c r="AH474" s="10"/>
      <c r="AI474" s="418" t="s">
        <v>1645</v>
      </c>
      <c r="AJ474" s="10"/>
      <c r="AK474" s="10"/>
      <c r="AL474" s="10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</row>
    <row r="475" spans="1:67" ht="12" customHeight="1" x14ac:dyDescent="0.25">
      <c r="A475" s="32"/>
      <c r="B475" s="19"/>
      <c r="C475" s="19"/>
      <c r="D475" s="19"/>
      <c r="E475" s="19"/>
      <c r="F475" s="50"/>
      <c r="G475" s="50"/>
      <c r="H475" s="50"/>
      <c r="I475" s="50"/>
      <c r="J475" s="50"/>
      <c r="K475" s="50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10"/>
      <c r="AH475" s="10"/>
      <c r="AI475" s="418" t="s">
        <v>1647</v>
      </c>
      <c r="AJ475" s="10"/>
      <c r="AK475" s="10"/>
      <c r="AL475" s="10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</row>
    <row r="476" spans="1:67" ht="12" customHeight="1" x14ac:dyDescent="0.25">
      <c r="A476" s="32"/>
      <c r="B476" s="19"/>
      <c r="C476" s="19"/>
      <c r="D476" s="19"/>
      <c r="E476" s="19"/>
      <c r="F476" s="50"/>
      <c r="G476" s="50"/>
      <c r="H476" s="50"/>
      <c r="I476" s="50"/>
      <c r="J476" s="50"/>
      <c r="K476" s="50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10"/>
      <c r="AH476" s="10"/>
      <c r="AI476" s="418" t="s">
        <v>1649</v>
      </c>
      <c r="AJ476" s="10"/>
      <c r="AK476" s="10"/>
      <c r="AL476" s="10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</row>
    <row r="477" spans="1:67" ht="12" customHeight="1" x14ac:dyDescent="0.25">
      <c r="A477" s="32"/>
      <c r="B477" s="19"/>
      <c r="C477" s="19"/>
      <c r="D477" s="19"/>
      <c r="E477" s="19"/>
      <c r="F477" s="50"/>
      <c r="G477" s="50"/>
      <c r="H477" s="50"/>
      <c r="I477" s="50"/>
      <c r="J477" s="50"/>
      <c r="K477" s="50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10"/>
      <c r="AH477" s="10"/>
      <c r="AI477" s="418" t="s">
        <v>1651</v>
      </c>
      <c r="AJ477" s="10"/>
      <c r="AK477" s="10"/>
      <c r="AL477" s="10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</row>
    <row r="478" spans="1:67" ht="12" customHeight="1" x14ac:dyDescent="0.25">
      <c r="A478" s="32"/>
      <c r="B478" s="19"/>
      <c r="C478" s="19"/>
      <c r="D478" s="19"/>
      <c r="E478" s="19"/>
      <c r="F478" s="50"/>
      <c r="G478" s="50"/>
      <c r="H478" s="50"/>
      <c r="I478" s="50"/>
      <c r="J478" s="50"/>
      <c r="K478" s="50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10"/>
      <c r="AH478" s="10"/>
      <c r="AI478" s="418" t="s">
        <v>665</v>
      </c>
      <c r="AJ478" s="10"/>
      <c r="AK478" s="10"/>
      <c r="AL478" s="10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</row>
    <row r="479" spans="1:67" ht="12" customHeight="1" x14ac:dyDescent="0.25">
      <c r="A479" s="32"/>
      <c r="B479" s="19"/>
      <c r="C479" s="19"/>
      <c r="D479" s="19"/>
      <c r="E479" s="19"/>
      <c r="F479" s="50"/>
      <c r="G479" s="50"/>
      <c r="H479" s="50"/>
      <c r="I479" s="50"/>
      <c r="J479" s="50"/>
      <c r="K479" s="50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10"/>
      <c r="AH479" s="10"/>
      <c r="AI479" s="418" t="s">
        <v>1654</v>
      </c>
      <c r="AJ479" s="10"/>
      <c r="AK479" s="10"/>
      <c r="AL479" s="10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</row>
    <row r="480" spans="1:67" ht="12" customHeight="1" x14ac:dyDescent="0.25">
      <c r="A480" s="32"/>
      <c r="B480" s="19"/>
      <c r="C480" s="19"/>
      <c r="D480" s="19"/>
      <c r="E480" s="19"/>
      <c r="F480" s="50"/>
      <c r="G480" s="50"/>
      <c r="H480" s="50"/>
      <c r="I480" s="50"/>
      <c r="J480" s="50"/>
      <c r="K480" s="50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10"/>
      <c r="AH480" s="10"/>
      <c r="AI480" s="418" t="s">
        <v>1656</v>
      </c>
      <c r="AJ480" s="10"/>
      <c r="AK480" s="10"/>
      <c r="AL480" s="10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</row>
    <row r="481" spans="1:67" ht="12" customHeight="1" x14ac:dyDescent="0.25">
      <c r="A481" s="32"/>
      <c r="B481" s="19"/>
      <c r="C481" s="19"/>
      <c r="D481" s="19"/>
      <c r="E481" s="19"/>
      <c r="F481" s="50"/>
      <c r="G481" s="50"/>
      <c r="H481" s="50"/>
      <c r="I481" s="50"/>
      <c r="J481" s="50"/>
      <c r="K481" s="50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10"/>
      <c r="AH481" s="10"/>
      <c r="AI481" s="418" t="s">
        <v>1658</v>
      </c>
      <c r="AJ481" s="10"/>
      <c r="AK481" s="10"/>
      <c r="AL481" s="10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</row>
    <row r="482" spans="1:67" ht="12" customHeight="1" x14ac:dyDescent="0.25">
      <c r="A482" s="32"/>
      <c r="B482" s="19"/>
      <c r="C482" s="19"/>
      <c r="D482" s="19"/>
      <c r="E482" s="19"/>
      <c r="F482" s="50"/>
      <c r="G482" s="50"/>
      <c r="H482" s="50"/>
      <c r="I482" s="50"/>
      <c r="J482" s="50"/>
      <c r="K482" s="50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10"/>
      <c r="AH482" s="10"/>
      <c r="AI482" s="418" t="s">
        <v>1660</v>
      </c>
      <c r="AJ482" s="10"/>
      <c r="AK482" s="10"/>
      <c r="AL482" s="10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</row>
    <row r="483" spans="1:67" ht="12" customHeight="1" x14ac:dyDescent="0.25">
      <c r="A483" s="32"/>
      <c r="B483" s="19"/>
      <c r="C483" s="19"/>
      <c r="D483" s="19"/>
      <c r="E483" s="19"/>
      <c r="F483" s="50"/>
      <c r="G483" s="50"/>
      <c r="H483" s="50"/>
      <c r="I483" s="50"/>
      <c r="J483" s="50"/>
      <c r="K483" s="50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10"/>
      <c r="AH483" s="10"/>
      <c r="AI483" s="418" t="s">
        <v>1662</v>
      </c>
      <c r="AJ483" s="10"/>
      <c r="AK483" s="10"/>
      <c r="AL483" s="10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</row>
    <row r="484" spans="1:67" ht="12" customHeight="1" x14ac:dyDescent="0.25">
      <c r="A484" s="32"/>
      <c r="B484" s="19"/>
      <c r="C484" s="19"/>
      <c r="D484" s="19"/>
      <c r="E484" s="19"/>
      <c r="F484" s="50"/>
      <c r="G484" s="50"/>
      <c r="H484" s="50"/>
      <c r="I484" s="50"/>
      <c r="J484" s="50"/>
      <c r="K484" s="50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10"/>
      <c r="AH484" s="10"/>
      <c r="AI484" s="418" t="s">
        <v>1664</v>
      </c>
      <c r="AJ484" s="10"/>
      <c r="AK484" s="10"/>
      <c r="AL484" s="10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</row>
    <row r="485" spans="1:67" ht="12" customHeight="1" x14ac:dyDescent="0.25">
      <c r="A485" s="32"/>
      <c r="B485" s="19"/>
      <c r="C485" s="19"/>
      <c r="D485" s="19"/>
      <c r="E485" s="19"/>
      <c r="F485" s="50"/>
      <c r="G485" s="50"/>
      <c r="H485" s="50"/>
      <c r="I485" s="50"/>
      <c r="J485" s="50"/>
      <c r="K485" s="50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10"/>
      <c r="AH485" s="10"/>
      <c r="AI485" s="418" t="s">
        <v>1666</v>
      </c>
      <c r="AJ485" s="10"/>
      <c r="AK485" s="10"/>
      <c r="AL485" s="10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</row>
    <row r="486" spans="1:67" ht="12" customHeight="1" x14ac:dyDescent="0.25">
      <c r="A486" s="32"/>
      <c r="B486" s="19"/>
      <c r="C486" s="19"/>
      <c r="D486" s="19"/>
      <c r="E486" s="19"/>
      <c r="F486" s="50"/>
      <c r="G486" s="50"/>
      <c r="H486" s="50"/>
      <c r="I486" s="50"/>
      <c r="J486" s="50"/>
      <c r="K486" s="50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10"/>
      <c r="AH486" s="10"/>
      <c r="AI486" s="418" t="s">
        <v>1668</v>
      </c>
      <c r="AJ486" s="10"/>
      <c r="AK486" s="10"/>
      <c r="AL486" s="10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</row>
    <row r="487" spans="1:67" ht="12" customHeight="1" x14ac:dyDescent="0.25">
      <c r="A487" s="32"/>
      <c r="B487" s="19"/>
      <c r="C487" s="19"/>
      <c r="D487" s="19"/>
      <c r="E487" s="19"/>
      <c r="F487" s="50"/>
      <c r="G487" s="50"/>
      <c r="H487" s="50"/>
      <c r="I487" s="50"/>
      <c r="J487" s="50"/>
      <c r="K487" s="50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10"/>
      <c r="AH487" s="10"/>
      <c r="AI487" s="418" t="s">
        <v>666</v>
      </c>
      <c r="AJ487" s="10"/>
      <c r="AK487" s="10"/>
      <c r="AL487" s="10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</row>
    <row r="488" spans="1:67" ht="12" customHeight="1" x14ac:dyDescent="0.25">
      <c r="A488" s="32"/>
      <c r="B488" s="19"/>
      <c r="C488" s="19"/>
      <c r="D488" s="19"/>
      <c r="E488" s="19"/>
      <c r="F488" s="50"/>
      <c r="G488" s="50"/>
      <c r="H488" s="50"/>
      <c r="I488" s="50"/>
      <c r="J488" s="50"/>
      <c r="K488" s="50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10"/>
      <c r="AH488" s="10"/>
      <c r="AI488" s="418" t="s">
        <v>1671</v>
      </c>
      <c r="AJ488" s="10"/>
      <c r="AK488" s="10"/>
      <c r="AL488" s="10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</row>
    <row r="489" spans="1:67" ht="12" customHeight="1" x14ac:dyDescent="0.25">
      <c r="A489" s="32"/>
      <c r="B489" s="19"/>
      <c r="C489" s="19"/>
      <c r="D489" s="19"/>
      <c r="E489" s="19"/>
      <c r="F489" s="50"/>
      <c r="G489" s="50"/>
      <c r="H489" s="50"/>
      <c r="I489" s="50"/>
      <c r="J489" s="50"/>
      <c r="K489" s="50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10"/>
      <c r="AH489" s="10"/>
      <c r="AI489" s="418" t="s">
        <v>667</v>
      </c>
      <c r="AJ489" s="10"/>
      <c r="AK489" s="10"/>
      <c r="AL489" s="10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</row>
    <row r="490" spans="1:67" ht="12" customHeight="1" x14ac:dyDescent="0.25">
      <c r="A490" s="32"/>
      <c r="B490" s="19"/>
      <c r="C490" s="19"/>
      <c r="D490" s="19"/>
      <c r="E490" s="19"/>
      <c r="F490" s="50"/>
      <c r="G490" s="50"/>
      <c r="H490" s="50"/>
      <c r="I490" s="50"/>
      <c r="J490" s="50"/>
      <c r="K490" s="50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10"/>
      <c r="AH490" s="10"/>
      <c r="AI490" s="418" t="s">
        <v>1674</v>
      </c>
      <c r="AJ490" s="10"/>
      <c r="AK490" s="10"/>
      <c r="AL490" s="10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</row>
    <row r="491" spans="1:67" ht="12" customHeight="1" x14ac:dyDescent="0.25">
      <c r="A491" s="32"/>
      <c r="B491" s="19"/>
      <c r="C491" s="19"/>
      <c r="D491" s="19"/>
      <c r="E491" s="19"/>
      <c r="F491" s="50"/>
      <c r="G491" s="50"/>
      <c r="H491" s="50"/>
      <c r="I491" s="50"/>
      <c r="J491" s="50"/>
      <c r="K491" s="50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10"/>
      <c r="AH491" s="10"/>
      <c r="AI491" s="418" t="s">
        <v>1676</v>
      </c>
      <c r="AJ491" s="10"/>
      <c r="AK491" s="10"/>
      <c r="AL491" s="10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</row>
    <row r="492" spans="1:67" ht="12" customHeight="1" x14ac:dyDescent="0.25">
      <c r="A492" s="32"/>
      <c r="B492" s="19"/>
      <c r="C492" s="19"/>
      <c r="D492" s="19"/>
      <c r="E492" s="19"/>
      <c r="F492" s="50"/>
      <c r="G492" s="50"/>
      <c r="H492" s="50"/>
      <c r="I492" s="50"/>
      <c r="J492" s="50"/>
      <c r="K492" s="50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10"/>
      <c r="AH492" s="10"/>
      <c r="AI492" s="418" t="s">
        <v>1678</v>
      </c>
      <c r="AJ492" s="10"/>
      <c r="AK492" s="10"/>
      <c r="AL492" s="10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</row>
    <row r="493" spans="1:67" ht="12" customHeight="1" x14ac:dyDescent="0.25">
      <c r="A493" s="32"/>
      <c r="B493" s="19"/>
      <c r="C493" s="19"/>
      <c r="D493" s="19"/>
      <c r="E493" s="19"/>
      <c r="F493" s="50"/>
      <c r="G493" s="50"/>
      <c r="H493" s="50"/>
      <c r="I493" s="50"/>
      <c r="J493" s="50"/>
      <c r="K493" s="50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10"/>
      <c r="AH493" s="10"/>
      <c r="AI493" s="418" t="s">
        <v>679</v>
      </c>
      <c r="AJ493" s="10"/>
      <c r="AK493" s="10"/>
      <c r="AL493" s="10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</row>
    <row r="494" spans="1:67" ht="12" customHeight="1" x14ac:dyDescent="0.25">
      <c r="A494" s="32"/>
      <c r="B494" s="19"/>
      <c r="C494" s="19"/>
      <c r="D494" s="19"/>
      <c r="E494" s="19"/>
      <c r="F494" s="50"/>
      <c r="G494" s="50"/>
      <c r="H494" s="50"/>
      <c r="I494" s="50"/>
      <c r="J494" s="50"/>
      <c r="K494" s="50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10"/>
      <c r="AH494" s="10"/>
      <c r="AI494" s="418" t="s">
        <v>678</v>
      </c>
      <c r="AJ494" s="10"/>
      <c r="AK494" s="10"/>
      <c r="AL494" s="10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</row>
    <row r="495" spans="1:67" ht="12" customHeight="1" x14ac:dyDescent="0.25">
      <c r="A495" s="32"/>
      <c r="B495" s="19"/>
      <c r="C495" s="19"/>
      <c r="D495" s="19"/>
      <c r="E495" s="19"/>
      <c r="F495" s="50"/>
      <c r="G495" s="50"/>
      <c r="H495" s="50"/>
      <c r="I495" s="50"/>
      <c r="J495" s="50"/>
      <c r="K495" s="50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10"/>
      <c r="AH495" s="10"/>
      <c r="AI495" s="418" t="s">
        <v>1682</v>
      </c>
      <c r="AJ495" s="10"/>
      <c r="AK495" s="10"/>
      <c r="AL495" s="10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</row>
    <row r="496" spans="1:67" ht="12" customHeight="1" x14ac:dyDescent="0.25">
      <c r="A496" s="32"/>
      <c r="B496" s="19"/>
      <c r="C496" s="19"/>
      <c r="D496" s="19"/>
      <c r="E496" s="19"/>
      <c r="F496" s="50"/>
      <c r="G496" s="50"/>
      <c r="H496" s="50"/>
      <c r="I496" s="50"/>
      <c r="J496" s="50"/>
      <c r="K496" s="50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10"/>
      <c r="AH496" s="10"/>
      <c r="AI496" s="418" t="s">
        <v>1684</v>
      </c>
      <c r="AJ496" s="10"/>
      <c r="AK496" s="10"/>
      <c r="AL496" s="10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</row>
    <row r="497" spans="1:67" ht="12" customHeight="1" x14ac:dyDescent="0.25">
      <c r="A497" s="32"/>
      <c r="B497" s="19"/>
      <c r="C497" s="19"/>
      <c r="D497" s="19"/>
      <c r="E497" s="19"/>
      <c r="F497" s="50"/>
      <c r="G497" s="50"/>
      <c r="H497" s="50"/>
      <c r="I497" s="50"/>
      <c r="J497" s="50"/>
      <c r="K497" s="50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10"/>
      <c r="AH497" s="10"/>
      <c r="AI497" s="418" t="s">
        <v>1686</v>
      </c>
      <c r="AJ497" s="10"/>
      <c r="AK497" s="10"/>
      <c r="AL497" s="10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</row>
    <row r="498" spans="1:67" ht="12" customHeight="1" x14ac:dyDescent="0.25">
      <c r="A498" s="32"/>
      <c r="B498" s="19"/>
      <c r="C498" s="19"/>
      <c r="D498" s="19"/>
      <c r="E498" s="19"/>
      <c r="F498" s="50"/>
      <c r="G498" s="50"/>
      <c r="H498" s="50"/>
      <c r="I498" s="50"/>
      <c r="J498" s="50"/>
      <c r="K498" s="50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10"/>
      <c r="AH498" s="10"/>
      <c r="AI498" s="418" t="s">
        <v>1688</v>
      </c>
      <c r="AJ498" s="10"/>
      <c r="AK498" s="10"/>
      <c r="AL498" s="10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</row>
    <row r="499" spans="1:67" ht="12" customHeight="1" x14ac:dyDescent="0.25">
      <c r="A499" s="32"/>
      <c r="B499" s="19"/>
      <c r="C499" s="19"/>
      <c r="D499" s="19"/>
      <c r="E499" s="19"/>
      <c r="F499" s="50"/>
      <c r="G499" s="50"/>
      <c r="H499" s="50"/>
      <c r="I499" s="50"/>
      <c r="J499" s="50"/>
      <c r="K499" s="50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10"/>
      <c r="AH499" s="10"/>
      <c r="AI499" s="418" t="s">
        <v>700</v>
      </c>
      <c r="AJ499" s="10"/>
      <c r="AK499" s="10"/>
      <c r="AL499" s="10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</row>
    <row r="500" spans="1:67" ht="12" customHeight="1" x14ac:dyDescent="0.25">
      <c r="A500" s="32"/>
      <c r="B500" s="19"/>
      <c r="C500" s="19"/>
      <c r="D500" s="19"/>
      <c r="E500" s="19"/>
      <c r="F500" s="50"/>
      <c r="G500" s="50"/>
      <c r="H500" s="50"/>
      <c r="I500" s="50"/>
      <c r="J500" s="50"/>
      <c r="K500" s="50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10"/>
      <c r="AH500" s="10"/>
      <c r="AI500" s="418" t="s">
        <v>702</v>
      </c>
      <c r="AJ500" s="10"/>
      <c r="AK500" s="10"/>
      <c r="AL500" s="10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</row>
    <row r="501" spans="1:67" ht="12" customHeight="1" x14ac:dyDescent="0.25">
      <c r="A501" s="32"/>
      <c r="B501" s="19"/>
      <c r="C501" s="19"/>
      <c r="D501" s="19"/>
      <c r="E501" s="19"/>
      <c r="F501" s="50"/>
      <c r="G501" s="50"/>
      <c r="H501" s="50"/>
      <c r="I501" s="50"/>
      <c r="J501" s="50"/>
      <c r="K501" s="50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10"/>
      <c r="AH501" s="10"/>
      <c r="AI501" s="418" t="s">
        <v>701</v>
      </c>
      <c r="AJ501" s="10"/>
      <c r="AK501" s="10"/>
      <c r="AL501" s="10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</row>
    <row r="502" spans="1:67" ht="12" customHeight="1" x14ac:dyDescent="0.25">
      <c r="A502" s="32"/>
      <c r="B502" s="19"/>
      <c r="C502" s="19"/>
      <c r="D502" s="19"/>
      <c r="E502" s="19"/>
      <c r="F502" s="50"/>
      <c r="G502" s="50"/>
      <c r="H502" s="50"/>
      <c r="I502" s="50"/>
      <c r="J502" s="50"/>
      <c r="K502" s="50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10"/>
      <c r="AH502" s="10"/>
      <c r="AI502" s="418" t="s">
        <v>680</v>
      </c>
      <c r="AJ502" s="10"/>
      <c r="AK502" s="10"/>
      <c r="AL502" s="10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</row>
    <row r="503" spans="1:67" ht="12" customHeight="1" x14ac:dyDescent="0.25">
      <c r="A503" s="32"/>
      <c r="B503" s="19"/>
      <c r="C503" s="19"/>
      <c r="D503" s="19"/>
      <c r="E503" s="19"/>
      <c r="F503" s="50"/>
      <c r="G503" s="50"/>
      <c r="H503" s="50"/>
      <c r="I503" s="50"/>
      <c r="J503" s="50"/>
      <c r="K503" s="50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10"/>
      <c r="AH503" s="10"/>
      <c r="AI503" s="418" t="s">
        <v>708</v>
      </c>
      <c r="AJ503" s="10"/>
      <c r="AK503" s="10"/>
      <c r="AL503" s="10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</row>
    <row r="504" spans="1:67" ht="12" customHeight="1" x14ac:dyDescent="0.25">
      <c r="A504" s="32"/>
      <c r="B504" s="19"/>
      <c r="C504" s="19"/>
      <c r="D504" s="19"/>
      <c r="E504" s="19"/>
      <c r="F504" s="50"/>
      <c r="G504" s="50"/>
      <c r="H504" s="50"/>
      <c r="I504" s="50"/>
      <c r="J504" s="50"/>
      <c r="K504" s="50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10"/>
      <c r="AH504" s="10"/>
      <c r="AI504" s="418" t="s">
        <v>1695</v>
      </c>
      <c r="AJ504" s="10"/>
      <c r="AK504" s="10"/>
      <c r="AL504" s="10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</row>
    <row r="505" spans="1:67" ht="12" customHeight="1" x14ac:dyDescent="0.25">
      <c r="A505" s="32"/>
      <c r="B505" s="19"/>
      <c r="C505" s="19"/>
      <c r="D505" s="19"/>
      <c r="E505" s="19"/>
      <c r="F505" s="50"/>
      <c r="G505" s="50"/>
      <c r="H505" s="50"/>
      <c r="I505" s="50"/>
      <c r="J505" s="50"/>
      <c r="K505" s="50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10"/>
      <c r="AH505" s="10"/>
      <c r="AI505" s="418" t="s">
        <v>1697</v>
      </c>
      <c r="AJ505" s="10"/>
      <c r="AK505" s="10"/>
      <c r="AL505" s="10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</row>
    <row r="506" spans="1:67" ht="12" customHeight="1" x14ac:dyDescent="0.25">
      <c r="A506" s="32"/>
      <c r="B506" s="19"/>
      <c r="C506" s="19"/>
      <c r="D506" s="19"/>
      <c r="E506" s="19"/>
      <c r="F506" s="50"/>
      <c r="G506" s="50"/>
      <c r="H506" s="50"/>
      <c r="I506" s="50"/>
      <c r="J506" s="50"/>
      <c r="K506" s="50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10"/>
      <c r="AH506" s="10"/>
      <c r="AI506" s="418" t="s">
        <v>1699</v>
      </c>
      <c r="AJ506" s="10"/>
      <c r="AK506" s="10"/>
      <c r="AL506" s="10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</row>
    <row r="507" spans="1:67" ht="12" customHeight="1" x14ac:dyDescent="0.25">
      <c r="A507" s="32"/>
      <c r="B507" s="19"/>
      <c r="C507" s="19"/>
      <c r="D507" s="19"/>
      <c r="E507" s="19"/>
      <c r="F507" s="50"/>
      <c r="G507" s="50"/>
      <c r="H507" s="50"/>
      <c r="I507" s="50"/>
      <c r="J507" s="50"/>
      <c r="K507" s="50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10"/>
      <c r="AH507" s="10"/>
      <c r="AI507" s="418" t="s">
        <v>689</v>
      </c>
      <c r="AJ507" s="10"/>
      <c r="AK507" s="10"/>
      <c r="AL507" s="10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</row>
    <row r="508" spans="1:67" ht="12" customHeight="1" x14ac:dyDescent="0.25">
      <c r="A508" s="32"/>
      <c r="B508" s="19"/>
      <c r="C508" s="19"/>
      <c r="D508" s="19"/>
      <c r="E508" s="19"/>
      <c r="F508" s="50"/>
      <c r="G508" s="50"/>
      <c r="H508" s="50"/>
      <c r="I508" s="50"/>
      <c r="J508" s="50"/>
      <c r="K508" s="50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10"/>
      <c r="AH508" s="10"/>
      <c r="AI508" s="418" t="s">
        <v>690</v>
      </c>
      <c r="AJ508" s="10"/>
      <c r="AK508" s="10"/>
      <c r="AL508" s="10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</row>
    <row r="509" spans="1:67" ht="12" customHeight="1" x14ac:dyDescent="0.25">
      <c r="A509" s="32"/>
      <c r="B509" s="19"/>
      <c r="C509" s="19"/>
      <c r="D509" s="19"/>
      <c r="E509" s="19"/>
      <c r="F509" s="50"/>
      <c r="G509" s="50"/>
      <c r="H509" s="50"/>
      <c r="I509" s="50"/>
      <c r="J509" s="50"/>
      <c r="K509" s="50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10"/>
      <c r="AH509" s="10"/>
      <c r="AI509" s="418" t="s">
        <v>1703</v>
      </c>
      <c r="AJ509" s="10"/>
      <c r="AK509" s="10"/>
      <c r="AL509" s="10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</row>
    <row r="510" spans="1:67" ht="12" customHeight="1" x14ac:dyDescent="0.25">
      <c r="A510" s="32"/>
      <c r="B510" s="19"/>
      <c r="C510" s="19"/>
      <c r="D510" s="19"/>
      <c r="E510" s="19"/>
      <c r="F510" s="50"/>
      <c r="G510" s="50"/>
      <c r="H510" s="50"/>
      <c r="I510" s="50"/>
      <c r="J510" s="50"/>
      <c r="K510" s="50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10"/>
      <c r="AH510" s="10"/>
      <c r="AI510" s="418" t="s">
        <v>1705</v>
      </c>
      <c r="AJ510" s="10"/>
      <c r="AK510" s="10"/>
      <c r="AL510" s="10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</row>
    <row r="511" spans="1:67" ht="12" customHeight="1" x14ac:dyDescent="0.25">
      <c r="A511" s="32"/>
      <c r="B511" s="19"/>
      <c r="C511" s="19"/>
      <c r="D511" s="19"/>
      <c r="E511" s="19"/>
      <c r="F511" s="50"/>
      <c r="G511" s="50"/>
      <c r="H511" s="50"/>
      <c r="I511" s="50"/>
      <c r="J511" s="50"/>
      <c r="K511" s="50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10"/>
      <c r="AH511" s="10"/>
      <c r="AI511" s="418" t="s">
        <v>1707</v>
      </c>
      <c r="AJ511" s="10"/>
      <c r="AK511" s="10"/>
      <c r="AL511" s="10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</row>
    <row r="512" spans="1:67" ht="12" customHeight="1" x14ac:dyDescent="0.25">
      <c r="A512" s="32"/>
      <c r="B512" s="19"/>
      <c r="C512" s="19"/>
      <c r="D512" s="19"/>
      <c r="E512" s="19"/>
      <c r="F512" s="50"/>
      <c r="G512" s="50"/>
      <c r="H512" s="50"/>
      <c r="I512" s="50"/>
      <c r="J512" s="50"/>
      <c r="K512" s="50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10"/>
      <c r="AH512" s="10"/>
      <c r="AI512" s="418" t="s">
        <v>627</v>
      </c>
      <c r="AJ512" s="10"/>
      <c r="AK512" s="10"/>
      <c r="AL512" s="10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</row>
    <row r="513" spans="1:67" ht="12" customHeight="1" x14ac:dyDescent="0.25">
      <c r="A513" s="32"/>
      <c r="B513" s="19"/>
      <c r="C513" s="19"/>
      <c r="D513" s="19"/>
      <c r="E513" s="19"/>
      <c r="F513" s="50"/>
      <c r="G513" s="50"/>
      <c r="H513" s="50"/>
      <c r="I513" s="50"/>
      <c r="J513" s="50"/>
      <c r="K513" s="50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10"/>
      <c r="AH513" s="10"/>
      <c r="AI513" s="418" t="s">
        <v>625</v>
      </c>
      <c r="AJ513" s="10"/>
      <c r="AK513" s="10"/>
      <c r="AL513" s="10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</row>
    <row r="514" spans="1:67" ht="12" customHeight="1" x14ac:dyDescent="0.25">
      <c r="A514" s="32"/>
      <c r="B514" s="19"/>
      <c r="C514" s="19"/>
      <c r="D514" s="19"/>
      <c r="E514" s="19"/>
      <c r="F514" s="50"/>
      <c r="G514" s="50"/>
      <c r="H514" s="50"/>
      <c r="I514" s="50"/>
      <c r="J514" s="50"/>
      <c r="K514" s="50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10"/>
      <c r="AH514" s="10"/>
      <c r="AI514" s="418" t="s">
        <v>1711</v>
      </c>
      <c r="AJ514" s="10"/>
      <c r="AK514" s="10"/>
      <c r="AL514" s="10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</row>
    <row r="515" spans="1:67" ht="12" customHeight="1" x14ac:dyDescent="0.25">
      <c r="A515" s="32"/>
      <c r="B515" s="19"/>
      <c r="C515" s="19"/>
      <c r="D515" s="19"/>
      <c r="E515" s="19"/>
      <c r="F515" s="50"/>
      <c r="G515" s="50"/>
      <c r="H515" s="50"/>
      <c r="I515" s="50"/>
      <c r="J515" s="50"/>
      <c r="K515" s="50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10"/>
      <c r="AH515" s="10"/>
      <c r="AI515" s="418" t="s">
        <v>1713</v>
      </c>
      <c r="AJ515" s="10"/>
      <c r="AK515" s="10"/>
      <c r="AL515" s="10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</row>
    <row r="516" spans="1:67" ht="12" customHeight="1" x14ac:dyDescent="0.25">
      <c r="A516" s="32"/>
      <c r="B516" s="19"/>
      <c r="C516" s="19"/>
      <c r="D516" s="19"/>
      <c r="E516" s="19"/>
      <c r="F516" s="50"/>
      <c r="G516" s="50"/>
      <c r="H516" s="50"/>
      <c r="I516" s="50"/>
      <c r="J516" s="50"/>
      <c r="K516" s="50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10"/>
      <c r="AH516" s="10"/>
      <c r="AI516" s="418" t="s">
        <v>1715</v>
      </c>
      <c r="AJ516" s="10"/>
      <c r="AK516" s="10"/>
      <c r="AL516" s="10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</row>
    <row r="517" spans="1:67" ht="12" customHeight="1" x14ac:dyDescent="0.25">
      <c r="A517" s="32"/>
      <c r="B517" s="19"/>
      <c r="C517" s="19"/>
      <c r="D517" s="19"/>
      <c r="E517" s="19"/>
      <c r="F517" s="50"/>
      <c r="G517" s="50"/>
      <c r="H517" s="50"/>
      <c r="I517" s="50"/>
      <c r="J517" s="50"/>
      <c r="K517" s="50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10"/>
      <c r="AH517" s="10"/>
      <c r="AI517" s="418" t="s">
        <v>715</v>
      </c>
      <c r="AJ517" s="10"/>
      <c r="AK517" s="10"/>
      <c r="AL517" s="10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</row>
    <row r="518" spans="1:67" ht="12" customHeight="1" x14ac:dyDescent="0.25">
      <c r="A518" s="32"/>
      <c r="B518" s="19"/>
      <c r="C518" s="19"/>
      <c r="D518" s="19"/>
      <c r="E518" s="19"/>
      <c r="F518" s="50"/>
      <c r="G518" s="50"/>
      <c r="H518" s="50"/>
      <c r="I518" s="50"/>
      <c r="J518" s="50"/>
      <c r="K518" s="50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10"/>
      <c r="AH518" s="10"/>
      <c r="AI518" s="418" t="s">
        <v>709</v>
      </c>
      <c r="AJ518" s="10"/>
      <c r="AK518" s="10"/>
      <c r="AL518" s="10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</row>
    <row r="519" spans="1:67" ht="12" customHeight="1" x14ac:dyDescent="0.25">
      <c r="A519" s="32"/>
      <c r="B519" s="19"/>
      <c r="C519" s="19"/>
      <c r="D519" s="19"/>
      <c r="E519" s="19"/>
      <c r="F519" s="50"/>
      <c r="G519" s="50"/>
      <c r="H519" s="50"/>
      <c r="I519" s="50"/>
      <c r="J519" s="50"/>
      <c r="K519" s="50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10"/>
      <c r="AH519" s="10"/>
      <c r="AI519" s="418" t="s">
        <v>711</v>
      </c>
      <c r="AJ519" s="10"/>
      <c r="AK519" s="10"/>
      <c r="AL519" s="10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</row>
    <row r="520" spans="1:67" ht="12" customHeight="1" x14ac:dyDescent="0.25">
      <c r="A520" s="32"/>
      <c r="B520" s="19"/>
      <c r="C520" s="19"/>
      <c r="D520" s="19"/>
      <c r="E520" s="19"/>
      <c r="F520" s="50"/>
      <c r="G520" s="50"/>
      <c r="H520" s="50"/>
      <c r="I520" s="50"/>
      <c r="J520" s="50"/>
      <c r="K520" s="50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10"/>
      <c r="AH520" s="10"/>
      <c r="AI520" s="418" t="s">
        <v>712</v>
      </c>
      <c r="AJ520" s="10"/>
      <c r="AK520" s="10"/>
      <c r="AL520" s="10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</row>
    <row r="521" spans="1:67" ht="12" customHeight="1" x14ac:dyDescent="0.25">
      <c r="A521" s="32"/>
      <c r="B521" s="19"/>
      <c r="C521" s="19"/>
      <c r="D521" s="19"/>
      <c r="E521" s="19"/>
      <c r="F521" s="50"/>
      <c r="G521" s="50"/>
      <c r="H521" s="50"/>
      <c r="I521" s="50"/>
      <c r="J521" s="50"/>
      <c r="K521" s="50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10"/>
      <c r="AH521" s="10"/>
      <c r="AI521" s="418" t="s">
        <v>710</v>
      </c>
      <c r="AJ521" s="10"/>
      <c r="AK521" s="10"/>
      <c r="AL521" s="10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</row>
    <row r="522" spans="1:67" ht="12" customHeight="1" x14ac:dyDescent="0.25">
      <c r="A522" s="32"/>
      <c r="B522" s="19"/>
      <c r="C522" s="19"/>
      <c r="D522" s="19"/>
      <c r="E522" s="19"/>
      <c r="F522" s="50"/>
      <c r="G522" s="50"/>
      <c r="H522" s="50"/>
      <c r="I522" s="50"/>
      <c r="J522" s="50"/>
      <c r="K522" s="50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10"/>
      <c r="AH522" s="10"/>
      <c r="AI522" s="418" t="s">
        <v>731</v>
      </c>
      <c r="AJ522" s="10"/>
      <c r="AK522" s="10"/>
      <c r="AL522" s="10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</row>
    <row r="523" spans="1:67" ht="12" customHeight="1" x14ac:dyDescent="0.25">
      <c r="A523" s="32"/>
      <c r="B523" s="19"/>
      <c r="C523" s="19"/>
      <c r="D523" s="19"/>
      <c r="E523" s="19"/>
      <c r="F523" s="50"/>
      <c r="G523" s="50"/>
      <c r="H523" s="50"/>
      <c r="I523" s="50"/>
      <c r="J523" s="50"/>
      <c r="K523" s="50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10"/>
      <c r="AH523" s="10"/>
      <c r="AI523" s="418" t="s">
        <v>1723</v>
      </c>
      <c r="AJ523" s="10"/>
      <c r="AK523" s="10"/>
      <c r="AL523" s="10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</row>
    <row r="524" spans="1:67" ht="12" customHeight="1" x14ac:dyDescent="0.25">
      <c r="A524" s="32"/>
      <c r="B524" s="19"/>
      <c r="C524" s="19"/>
      <c r="D524" s="19"/>
      <c r="E524" s="19"/>
      <c r="F524" s="50"/>
      <c r="G524" s="50"/>
      <c r="H524" s="50"/>
      <c r="I524" s="50"/>
      <c r="J524" s="50"/>
      <c r="K524" s="50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10"/>
      <c r="AH524" s="10"/>
      <c r="AI524" s="418" t="s">
        <v>1725</v>
      </c>
      <c r="AJ524" s="10"/>
      <c r="AK524" s="10"/>
      <c r="AL524" s="10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</row>
    <row r="525" spans="1:67" ht="12" customHeight="1" x14ac:dyDescent="0.25">
      <c r="A525" s="32"/>
      <c r="B525" s="19"/>
      <c r="C525" s="19"/>
      <c r="D525" s="19"/>
      <c r="E525" s="19"/>
      <c r="F525" s="50"/>
      <c r="G525" s="50"/>
      <c r="H525" s="50"/>
      <c r="I525" s="50"/>
      <c r="J525" s="50"/>
      <c r="K525" s="50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10"/>
      <c r="AH525" s="10"/>
      <c r="AI525" s="418" t="s">
        <v>1727</v>
      </c>
      <c r="AJ525" s="10"/>
      <c r="AK525" s="10"/>
      <c r="AL525" s="10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</row>
    <row r="526" spans="1:67" ht="12" customHeight="1" x14ac:dyDescent="0.25">
      <c r="A526" s="32"/>
      <c r="B526" s="19"/>
      <c r="C526" s="19"/>
      <c r="D526" s="19"/>
      <c r="E526" s="19"/>
      <c r="F526" s="50"/>
      <c r="G526" s="50"/>
      <c r="H526" s="50"/>
      <c r="I526" s="50"/>
      <c r="J526" s="50"/>
      <c r="K526" s="50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10"/>
      <c r="AH526" s="10"/>
      <c r="AI526" s="418" t="s">
        <v>623</v>
      </c>
      <c r="AJ526" s="10"/>
      <c r="AK526" s="10"/>
      <c r="AL526" s="10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</row>
    <row r="527" spans="1:67" ht="12" customHeight="1" x14ac:dyDescent="0.25">
      <c r="A527" s="32"/>
      <c r="B527" s="19"/>
      <c r="C527" s="19"/>
      <c r="D527" s="19"/>
      <c r="E527" s="19"/>
      <c r="F527" s="50"/>
      <c r="G527" s="50"/>
      <c r="H527" s="50"/>
      <c r="I527" s="50"/>
      <c r="J527" s="50"/>
      <c r="K527" s="50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10"/>
      <c r="AH527" s="10"/>
      <c r="AI527" s="418" t="s">
        <v>720</v>
      </c>
      <c r="AJ527" s="10"/>
      <c r="AK527" s="10"/>
      <c r="AL527" s="10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</row>
    <row r="528" spans="1:67" ht="12" customHeight="1" x14ac:dyDescent="0.25">
      <c r="A528" s="32"/>
      <c r="B528" s="19"/>
      <c r="C528" s="19"/>
      <c r="D528" s="19"/>
      <c r="E528" s="19"/>
      <c r="F528" s="50"/>
      <c r="G528" s="50"/>
      <c r="H528" s="50"/>
      <c r="I528" s="50"/>
      <c r="J528" s="50"/>
      <c r="K528" s="50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10"/>
      <c r="AH528" s="10"/>
      <c r="AI528" s="418" t="s">
        <v>688</v>
      </c>
      <c r="AJ528" s="10"/>
      <c r="AK528" s="10"/>
      <c r="AL528" s="10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</row>
    <row r="529" spans="1:67" ht="12" customHeight="1" x14ac:dyDescent="0.25">
      <c r="A529" s="32"/>
      <c r="B529" s="19"/>
      <c r="C529" s="19"/>
      <c r="D529" s="19"/>
      <c r="E529" s="19"/>
      <c r="F529" s="50"/>
      <c r="G529" s="50"/>
      <c r="H529" s="50"/>
      <c r="I529" s="50"/>
      <c r="J529" s="50"/>
      <c r="K529" s="50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10"/>
      <c r="AH529" s="10"/>
      <c r="AI529" s="418" t="s">
        <v>721</v>
      </c>
      <c r="AJ529" s="10"/>
      <c r="AK529" s="10"/>
      <c r="AL529" s="10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</row>
    <row r="530" spans="1:67" ht="12" customHeight="1" x14ac:dyDescent="0.25">
      <c r="A530" s="32"/>
      <c r="B530" s="19"/>
      <c r="C530" s="19"/>
      <c r="D530" s="19"/>
      <c r="E530" s="19"/>
      <c r="F530" s="50"/>
      <c r="G530" s="50"/>
      <c r="H530" s="50"/>
      <c r="I530" s="50"/>
      <c r="J530" s="50"/>
      <c r="K530" s="50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10"/>
      <c r="AH530" s="10"/>
      <c r="AI530" s="418" t="s">
        <v>687</v>
      </c>
      <c r="AJ530" s="10"/>
      <c r="AK530" s="10"/>
      <c r="AL530" s="10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</row>
    <row r="531" spans="1:67" ht="12" customHeight="1" x14ac:dyDescent="0.25">
      <c r="A531" s="32"/>
      <c r="B531" s="19"/>
      <c r="C531" s="19"/>
      <c r="D531" s="19"/>
      <c r="E531" s="19"/>
      <c r="F531" s="50"/>
      <c r="G531" s="50"/>
      <c r="H531" s="50"/>
      <c r="I531" s="50"/>
      <c r="J531" s="50"/>
      <c r="K531" s="50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10"/>
      <c r="AH531" s="10"/>
      <c r="AI531" s="418" t="s">
        <v>1734</v>
      </c>
      <c r="AJ531" s="10"/>
      <c r="AK531" s="10"/>
      <c r="AL531" s="10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</row>
    <row r="532" spans="1:67" ht="12" customHeight="1" x14ac:dyDescent="0.25">
      <c r="A532" s="32"/>
      <c r="B532" s="19"/>
      <c r="C532" s="19"/>
      <c r="D532" s="19"/>
      <c r="E532" s="19"/>
      <c r="F532" s="50"/>
      <c r="G532" s="50"/>
      <c r="H532" s="50"/>
      <c r="I532" s="50"/>
      <c r="J532" s="50"/>
      <c r="K532" s="50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10"/>
      <c r="AH532" s="10"/>
      <c r="AI532" s="418" t="s">
        <v>722</v>
      </c>
      <c r="AJ532" s="10"/>
      <c r="AK532" s="10"/>
      <c r="AL532" s="10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</row>
    <row r="533" spans="1:67" ht="12" customHeight="1" x14ac:dyDescent="0.25">
      <c r="A533" s="32"/>
      <c r="B533" s="19"/>
      <c r="C533" s="19"/>
      <c r="D533" s="19"/>
      <c r="E533" s="19"/>
      <c r="F533" s="50"/>
      <c r="G533" s="50"/>
      <c r="H533" s="50"/>
      <c r="I533" s="50"/>
      <c r="J533" s="50"/>
      <c r="K533" s="50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10"/>
      <c r="AH533" s="10"/>
      <c r="AI533" s="418" t="s">
        <v>726</v>
      </c>
      <c r="AJ533" s="10"/>
      <c r="AK533" s="10"/>
      <c r="AL533" s="10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</row>
    <row r="534" spans="1:67" ht="12" customHeight="1" x14ac:dyDescent="0.25">
      <c r="A534" s="32"/>
      <c r="B534" s="19"/>
      <c r="C534" s="19"/>
      <c r="D534" s="19"/>
      <c r="E534" s="19"/>
      <c r="F534" s="50"/>
      <c r="G534" s="50"/>
      <c r="H534" s="50"/>
      <c r="I534" s="50"/>
      <c r="J534" s="50"/>
      <c r="K534" s="50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10"/>
      <c r="AH534" s="10"/>
      <c r="AI534" s="418" t="s">
        <v>728</v>
      </c>
      <c r="AJ534" s="10"/>
      <c r="AK534" s="10"/>
      <c r="AL534" s="10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</row>
    <row r="535" spans="1:67" ht="12" customHeight="1" x14ac:dyDescent="0.25">
      <c r="A535" s="32"/>
      <c r="B535" s="19"/>
      <c r="C535" s="19"/>
      <c r="D535" s="19"/>
      <c r="E535" s="19"/>
      <c r="F535" s="50"/>
      <c r="G535" s="50"/>
      <c r="H535" s="50"/>
      <c r="I535" s="50"/>
      <c r="J535" s="50"/>
      <c r="K535" s="50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10"/>
      <c r="AH535" s="10"/>
      <c r="AI535" s="418" t="s">
        <v>727</v>
      </c>
      <c r="AJ535" s="10"/>
      <c r="AK535" s="10"/>
      <c r="AL535" s="10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</row>
    <row r="536" spans="1:67" ht="12" customHeight="1" x14ac:dyDescent="0.25">
      <c r="A536" s="32"/>
      <c r="B536" s="19"/>
      <c r="C536" s="19"/>
      <c r="D536" s="19"/>
      <c r="E536" s="19"/>
      <c r="F536" s="50"/>
      <c r="G536" s="50"/>
      <c r="H536" s="50"/>
      <c r="I536" s="50"/>
      <c r="J536" s="50"/>
      <c r="K536" s="50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10"/>
      <c r="AH536" s="10"/>
      <c r="AI536" s="418" t="s">
        <v>724</v>
      </c>
      <c r="AJ536" s="10"/>
      <c r="AK536" s="10"/>
      <c r="AL536" s="10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</row>
    <row r="537" spans="1:67" ht="12" customHeight="1" x14ac:dyDescent="0.25">
      <c r="A537" s="32"/>
      <c r="B537" s="19"/>
      <c r="C537" s="19"/>
      <c r="D537" s="19"/>
      <c r="E537" s="19"/>
      <c r="F537" s="50"/>
      <c r="G537" s="50"/>
      <c r="H537" s="50"/>
      <c r="I537" s="50"/>
      <c r="J537" s="50"/>
      <c r="K537" s="50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10"/>
      <c r="AH537" s="10"/>
      <c r="AI537" s="418" t="s">
        <v>725</v>
      </c>
      <c r="AJ537" s="10"/>
      <c r="AK537" s="10"/>
      <c r="AL537" s="10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</row>
    <row r="538" spans="1:67" ht="12" customHeight="1" x14ac:dyDescent="0.25">
      <c r="A538" s="32"/>
      <c r="B538" s="19"/>
      <c r="C538" s="19"/>
      <c r="D538" s="19"/>
      <c r="E538" s="19"/>
      <c r="F538" s="50"/>
      <c r="G538" s="50"/>
      <c r="H538" s="50"/>
      <c r="I538" s="50"/>
      <c r="J538" s="50"/>
      <c r="K538" s="50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10"/>
      <c r="AH538" s="10"/>
      <c r="AI538" s="418" t="s">
        <v>723</v>
      </c>
      <c r="AJ538" s="10"/>
      <c r="AK538" s="10"/>
      <c r="AL538" s="10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</row>
    <row r="539" spans="1:67" ht="12" customHeight="1" x14ac:dyDescent="0.25">
      <c r="A539" s="32"/>
      <c r="B539" s="19"/>
      <c r="C539" s="19"/>
      <c r="D539" s="19"/>
      <c r="E539" s="19"/>
      <c r="F539" s="50"/>
      <c r="G539" s="50"/>
      <c r="H539" s="50"/>
      <c r="I539" s="50"/>
      <c r="J539" s="50"/>
      <c r="K539" s="50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10"/>
      <c r="AH539" s="10"/>
      <c r="AI539" s="418" t="s">
        <v>1743</v>
      </c>
      <c r="AJ539" s="10"/>
      <c r="AK539" s="10"/>
      <c r="AL539" s="10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</row>
    <row r="540" spans="1:67" ht="12" customHeight="1" x14ac:dyDescent="0.25">
      <c r="A540" s="32"/>
      <c r="B540" s="19"/>
      <c r="C540" s="19"/>
      <c r="D540" s="19"/>
      <c r="E540" s="19"/>
      <c r="F540" s="50"/>
      <c r="G540" s="50"/>
      <c r="H540" s="50"/>
      <c r="I540" s="50"/>
      <c r="J540" s="50"/>
      <c r="K540" s="50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10"/>
      <c r="AH540" s="10"/>
      <c r="AI540" s="418" t="s">
        <v>754</v>
      </c>
      <c r="AJ540" s="10"/>
      <c r="AK540" s="10"/>
      <c r="AL540" s="10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</row>
    <row r="541" spans="1:67" ht="12" customHeight="1" x14ac:dyDescent="0.25">
      <c r="A541" s="32"/>
      <c r="B541" s="19"/>
      <c r="C541" s="19"/>
      <c r="D541" s="19"/>
      <c r="E541" s="19"/>
      <c r="F541" s="50"/>
      <c r="G541" s="50"/>
      <c r="H541" s="50"/>
      <c r="I541" s="50"/>
      <c r="J541" s="50"/>
      <c r="K541" s="50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10"/>
      <c r="AH541" s="10"/>
      <c r="AI541" s="418" t="s">
        <v>1746</v>
      </c>
      <c r="AJ541" s="10"/>
      <c r="AK541" s="10"/>
      <c r="AL541" s="10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</row>
    <row r="542" spans="1:67" ht="12" customHeight="1" x14ac:dyDescent="0.25">
      <c r="A542" s="32"/>
      <c r="B542" s="19"/>
      <c r="C542" s="19"/>
      <c r="D542" s="19"/>
      <c r="E542" s="19"/>
      <c r="F542" s="50"/>
      <c r="G542" s="50"/>
      <c r="H542" s="50"/>
      <c r="I542" s="50"/>
      <c r="J542" s="50"/>
      <c r="K542" s="50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10"/>
      <c r="AH542" s="10"/>
      <c r="AI542" s="418" t="s">
        <v>1748</v>
      </c>
      <c r="AJ542" s="10"/>
      <c r="AK542" s="10"/>
      <c r="AL542" s="10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</row>
    <row r="543" spans="1:67" ht="12" customHeight="1" x14ac:dyDescent="0.25">
      <c r="A543" s="32"/>
      <c r="B543" s="19"/>
      <c r="C543" s="19"/>
      <c r="D543" s="19"/>
      <c r="E543" s="19"/>
      <c r="F543" s="50"/>
      <c r="G543" s="50"/>
      <c r="H543" s="50"/>
      <c r="I543" s="50"/>
      <c r="J543" s="50"/>
      <c r="K543" s="50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10"/>
      <c r="AH543" s="10"/>
      <c r="AI543" s="418" t="s">
        <v>1750</v>
      </c>
      <c r="AJ543" s="10"/>
      <c r="AK543" s="10"/>
      <c r="AL543" s="10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</row>
    <row r="544" spans="1:67" ht="12" customHeight="1" x14ac:dyDescent="0.25">
      <c r="A544" s="32"/>
      <c r="B544" s="19"/>
      <c r="C544" s="19"/>
      <c r="D544" s="19"/>
      <c r="E544" s="19"/>
      <c r="F544" s="50"/>
      <c r="G544" s="50"/>
      <c r="H544" s="50"/>
      <c r="I544" s="50"/>
      <c r="J544" s="50"/>
      <c r="K544" s="50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10"/>
      <c r="AH544" s="10"/>
      <c r="AI544" s="418" t="s">
        <v>1752</v>
      </c>
      <c r="AJ544" s="10"/>
      <c r="AK544" s="10"/>
      <c r="AL544" s="10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</row>
    <row r="545" spans="1:67" ht="12" customHeight="1" x14ac:dyDescent="0.25">
      <c r="A545" s="32"/>
      <c r="B545" s="19"/>
      <c r="C545" s="19"/>
      <c r="D545" s="19"/>
      <c r="E545" s="19"/>
      <c r="F545" s="50"/>
      <c r="G545" s="50"/>
      <c r="H545" s="50"/>
      <c r="I545" s="50"/>
      <c r="J545" s="50"/>
      <c r="K545" s="50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10"/>
      <c r="AH545" s="10"/>
      <c r="AI545" s="418" t="s">
        <v>1754</v>
      </c>
      <c r="AJ545" s="10"/>
      <c r="AK545" s="10"/>
      <c r="AL545" s="10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</row>
    <row r="546" spans="1:67" ht="12" customHeight="1" x14ac:dyDescent="0.25">
      <c r="A546" s="32"/>
      <c r="B546" s="19"/>
      <c r="C546" s="19"/>
      <c r="D546" s="19"/>
      <c r="E546" s="19"/>
      <c r="F546" s="50"/>
      <c r="G546" s="50"/>
      <c r="H546" s="50"/>
      <c r="I546" s="50"/>
      <c r="J546" s="50"/>
      <c r="K546" s="50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10"/>
      <c r="AH546" s="10"/>
      <c r="AI546" s="418" t="s">
        <v>1756</v>
      </c>
      <c r="AJ546" s="10"/>
      <c r="AK546" s="10"/>
      <c r="AL546" s="10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</row>
    <row r="547" spans="1:67" ht="12" customHeight="1" x14ac:dyDescent="0.25">
      <c r="A547" s="32"/>
      <c r="B547" s="19"/>
      <c r="C547" s="19"/>
      <c r="D547" s="19"/>
      <c r="E547" s="19"/>
      <c r="F547" s="50"/>
      <c r="G547" s="50"/>
      <c r="H547" s="50"/>
      <c r="I547" s="50"/>
      <c r="J547" s="50"/>
      <c r="K547" s="50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10"/>
      <c r="AH547" s="10"/>
      <c r="AI547" s="418" t="s">
        <v>1758</v>
      </c>
      <c r="AJ547" s="10"/>
      <c r="AK547" s="10"/>
      <c r="AL547" s="10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</row>
    <row r="548" spans="1:67" ht="12" customHeight="1" x14ac:dyDescent="0.25">
      <c r="A548" s="32"/>
      <c r="B548" s="19"/>
      <c r="C548" s="19"/>
      <c r="D548" s="19"/>
      <c r="E548" s="19"/>
      <c r="F548" s="50"/>
      <c r="G548" s="50"/>
      <c r="H548" s="50"/>
      <c r="I548" s="50"/>
      <c r="J548" s="50"/>
      <c r="K548" s="50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10"/>
      <c r="AH548" s="10"/>
      <c r="AI548" s="418" t="s">
        <v>1760</v>
      </c>
      <c r="AJ548" s="10"/>
      <c r="AK548" s="10"/>
      <c r="AL548" s="10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</row>
    <row r="549" spans="1:67" ht="12" customHeight="1" x14ac:dyDescent="0.25">
      <c r="A549" s="32"/>
      <c r="B549" s="19"/>
      <c r="C549" s="19"/>
      <c r="D549" s="19"/>
      <c r="E549" s="19"/>
      <c r="F549" s="50"/>
      <c r="G549" s="50"/>
      <c r="H549" s="50"/>
      <c r="I549" s="50"/>
      <c r="J549" s="50"/>
      <c r="K549" s="50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10"/>
      <c r="AH549" s="10"/>
      <c r="AI549" s="418" t="s">
        <v>1762</v>
      </c>
      <c r="AJ549" s="10"/>
      <c r="AK549" s="10"/>
      <c r="AL549" s="10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</row>
    <row r="550" spans="1:67" ht="12" customHeight="1" x14ac:dyDescent="0.25">
      <c r="A550" s="32"/>
      <c r="B550" s="19"/>
      <c r="C550" s="19"/>
      <c r="D550" s="19"/>
      <c r="E550" s="19"/>
      <c r="F550" s="50"/>
      <c r="G550" s="50"/>
      <c r="H550" s="50"/>
      <c r="I550" s="50"/>
      <c r="J550" s="50"/>
      <c r="K550" s="50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10"/>
      <c r="AH550" s="10"/>
      <c r="AI550" s="418" t="s">
        <v>1764</v>
      </c>
      <c r="AJ550" s="10"/>
      <c r="AK550" s="10"/>
      <c r="AL550" s="10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</row>
    <row r="551" spans="1:67" ht="12" customHeight="1" x14ac:dyDescent="0.25">
      <c r="A551" s="32"/>
      <c r="B551" s="19"/>
      <c r="C551" s="19"/>
      <c r="D551" s="19"/>
      <c r="E551" s="19"/>
      <c r="F551" s="50"/>
      <c r="G551" s="50"/>
      <c r="H551" s="50"/>
      <c r="I551" s="50"/>
      <c r="J551" s="50"/>
      <c r="K551" s="50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10"/>
      <c r="AH551" s="10"/>
      <c r="AI551" s="418" t="s">
        <v>1766</v>
      </c>
      <c r="AJ551" s="10"/>
      <c r="AK551" s="10"/>
      <c r="AL551" s="10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</row>
    <row r="552" spans="1:67" ht="12" customHeight="1" x14ac:dyDescent="0.25">
      <c r="A552" s="32"/>
      <c r="B552" s="19"/>
      <c r="C552" s="19"/>
      <c r="D552" s="19"/>
      <c r="E552" s="19"/>
      <c r="F552" s="50"/>
      <c r="G552" s="50"/>
      <c r="H552" s="50"/>
      <c r="I552" s="50"/>
      <c r="J552" s="50"/>
      <c r="K552" s="50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10"/>
      <c r="AH552" s="10"/>
      <c r="AI552" s="418" t="s">
        <v>1768</v>
      </c>
      <c r="AJ552" s="10"/>
      <c r="AK552" s="10"/>
      <c r="AL552" s="10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</row>
    <row r="553" spans="1:67" ht="12" customHeight="1" x14ac:dyDescent="0.25">
      <c r="A553" s="32"/>
      <c r="B553" s="19"/>
      <c r="C553" s="19"/>
      <c r="D553" s="19"/>
      <c r="E553" s="19"/>
      <c r="F553" s="50"/>
      <c r="G553" s="50"/>
      <c r="H553" s="50"/>
      <c r="I553" s="50"/>
      <c r="J553" s="50"/>
      <c r="K553" s="50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10"/>
      <c r="AH553" s="10"/>
      <c r="AI553" s="418" t="s">
        <v>1770</v>
      </c>
      <c r="AJ553" s="10"/>
      <c r="AK553" s="10"/>
      <c r="AL553" s="10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</row>
    <row r="554" spans="1:67" ht="12" customHeight="1" x14ac:dyDescent="0.25">
      <c r="A554" s="32"/>
      <c r="B554" s="19"/>
      <c r="C554" s="19"/>
      <c r="D554" s="19"/>
      <c r="E554" s="19"/>
      <c r="F554" s="50"/>
      <c r="G554" s="50"/>
      <c r="H554" s="50"/>
      <c r="I554" s="50"/>
      <c r="J554" s="50"/>
      <c r="K554" s="50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10"/>
      <c r="AH554" s="10"/>
      <c r="AI554" s="418" t="s">
        <v>1771</v>
      </c>
      <c r="AJ554" s="10"/>
      <c r="AK554" s="10"/>
      <c r="AL554" s="10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</row>
    <row r="555" spans="1:67" ht="12" customHeight="1" x14ac:dyDescent="0.25">
      <c r="A555" s="32"/>
      <c r="B555" s="19"/>
      <c r="C555" s="19"/>
      <c r="D555" s="19"/>
      <c r="E555" s="19"/>
      <c r="F555" s="50"/>
      <c r="G555" s="50"/>
      <c r="H555" s="50"/>
      <c r="I555" s="50"/>
      <c r="J555" s="50"/>
      <c r="K555" s="50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10"/>
      <c r="AH555" s="10"/>
      <c r="AI555" s="418" t="s">
        <v>1773</v>
      </c>
      <c r="AJ555" s="10"/>
      <c r="AK555" s="10"/>
      <c r="AL555" s="10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</row>
    <row r="556" spans="1:67" ht="12" customHeight="1" x14ac:dyDescent="0.25">
      <c r="A556" s="32"/>
      <c r="B556" s="19"/>
      <c r="C556" s="19"/>
      <c r="D556" s="19"/>
      <c r="E556" s="19"/>
      <c r="F556" s="50"/>
      <c r="G556" s="50"/>
      <c r="H556" s="50"/>
      <c r="I556" s="50"/>
      <c r="J556" s="50"/>
      <c r="K556" s="50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10"/>
      <c r="AH556" s="10"/>
      <c r="AI556" s="418" t="s">
        <v>1774</v>
      </c>
      <c r="AJ556" s="10"/>
      <c r="AK556" s="10"/>
      <c r="AL556" s="10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</row>
    <row r="557" spans="1:67" ht="12" customHeight="1" x14ac:dyDescent="0.25">
      <c r="A557" s="32"/>
      <c r="B557" s="19"/>
      <c r="C557" s="19"/>
      <c r="D557" s="19"/>
      <c r="E557" s="19"/>
      <c r="F557" s="50"/>
      <c r="G557" s="50"/>
      <c r="H557" s="50"/>
      <c r="I557" s="50"/>
      <c r="J557" s="50"/>
      <c r="K557" s="50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10"/>
      <c r="AH557" s="10"/>
      <c r="AI557" s="418" t="s">
        <v>1775</v>
      </c>
      <c r="AJ557" s="10"/>
      <c r="AK557" s="10"/>
      <c r="AL557" s="10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</row>
    <row r="558" spans="1:67" ht="12" customHeight="1" x14ac:dyDescent="0.25">
      <c r="A558" s="32"/>
      <c r="B558" s="19"/>
      <c r="C558" s="19"/>
      <c r="D558" s="19"/>
      <c r="E558" s="19"/>
      <c r="F558" s="50"/>
      <c r="G558" s="50"/>
      <c r="H558" s="50"/>
      <c r="I558" s="50"/>
      <c r="J558" s="50"/>
      <c r="K558" s="50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10"/>
      <c r="AH558" s="10"/>
      <c r="AI558" s="418" t="s">
        <v>1776</v>
      </c>
      <c r="AJ558" s="10"/>
      <c r="AK558" s="10"/>
      <c r="AL558" s="10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</row>
    <row r="559" spans="1:67" ht="12" customHeight="1" x14ac:dyDescent="0.25">
      <c r="A559" s="32"/>
      <c r="B559" s="19"/>
      <c r="C559" s="19"/>
      <c r="D559" s="19"/>
      <c r="E559" s="19"/>
      <c r="F559" s="50"/>
      <c r="G559" s="50"/>
      <c r="H559" s="50"/>
      <c r="I559" s="50"/>
      <c r="J559" s="50"/>
      <c r="K559" s="50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10"/>
      <c r="AH559" s="10"/>
      <c r="AI559" s="418" t="s">
        <v>1777</v>
      </c>
      <c r="AJ559" s="10"/>
      <c r="AK559" s="10"/>
      <c r="AL559" s="10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</row>
    <row r="560" spans="1:67" ht="12" customHeight="1" x14ac:dyDescent="0.25">
      <c r="A560" s="32"/>
      <c r="B560" s="19"/>
      <c r="C560" s="19"/>
      <c r="D560" s="19"/>
      <c r="E560" s="19"/>
      <c r="F560" s="50"/>
      <c r="G560" s="50"/>
      <c r="H560" s="50"/>
      <c r="I560" s="50"/>
      <c r="J560" s="50"/>
      <c r="K560" s="50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10"/>
      <c r="AH560" s="10"/>
      <c r="AI560" s="418" t="s">
        <v>1778</v>
      </c>
      <c r="AJ560" s="10"/>
      <c r="AK560" s="10"/>
      <c r="AL560" s="10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</row>
    <row r="561" spans="1:67" ht="12" customHeight="1" x14ac:dyDescent="0.25">
      <c r="A561" s="32"/>
      <c r="B561" s="19"/>
      <c r="C561" s="19"/>
      <c r="D561" s="19"/>
      <c r="E561" s="19"/>
      <c r="F561" s="50"/>
      <c r="G561" s="50"/>
      <c r="H561" s="50"/>
      <c r="I561" s="50"/>
      <c r="J561" s="50"/>
      <c r="K561" s="50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10"/>
      <c r="AH561" s="10"/>
      <c r="AI561" s="418" t="s">
        <v>1780</v>
      </c>
      <c r="AJ561" s="10"/>
      <c r="AK561" s="10"/>
      <c r="AL561" s="10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</row>
    <row r="562" spans="1:67" ht="12" customHeight="1" x14ac:dyDescent="0.25">
      <c r="A562" s="32"/>
      <c r="B562" s="19"/>
      <c r="C562" s="19"/>
      <c r="D562" s="19"/>
      <c r="E562" s="19"/>
      <c r="F562" s="50"/>
      <c r="G562" s="50"/>
      <c r="H562" s="50"/>
      <c r="I562" s="50"/>
      <c r="J562" s="50"/>
      <c r="K562" s="50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10"/>
      <c r="AH562" s="10"/>
      <c r="AI562" s="418" t="s">
        <v>1781</v>
      </c>
      <c r="AJ562" s="10"/>
      <c r="AK562" s="10"/>
      <c r="AL562" s="10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</row>
    <row r="563" spans="1:67" ht="12" customHeight="1" x14ac:dyDescent="0.25">
      <c r="A563" s="32"/>
      <c r="B563" s="19"/>
      <c r="C563" s="19"/>
      <c r="D563" s="19"/>
      <c r="E563" s="19"/>
      <c r="F563" s="50"/>
      <c r="G563" s="50"/>
      <c r="H563" s="50"/>
      <c r="I563" s="50"/>
      <c r="J563" s="50"/>
      <c r="K563" s="50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10"/>
      <c r="AH563" s="10"/>
      <c r="AI563" s="418" t="s">
        <v>1782</v>
      </c>
      <c r="AJ563" s="10"/>
      <c r="AK563" s="10"/>
      <c r="AL563" s="10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</row>
    <row r="564" spans="1:67" ht="12" customHeight="1" x14ac:dyDescent="0.25">
      <c r="A564" s="32"/>
      <c r="B564" s="19"/>
      <c r="C564" s="19"/>
      <c r="D564" s="19"/>
      <c r="E564" s="19"/>
      <c r="F564" s="50"/>
      <c r="G564" s="50"/>
      <c r="H564" s="50"/>
      <c r="I564" s="50"/>
      <c r="J564" s="50"/>
      <c r="K564" s="50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10"/>
      <c r="AH564" s="10"/>
      <c r="AI564" s="418" t="s">
        <v>683</v>
      </c>
      <c r="AJ564" s="10"/>
      <c r="AK564" s="10"/>
      <c r="AL564" s="10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</row>
    <row r="565" spans="1:67" ht="12" customHeight="1" x14ac:dyDescent="0.25">
      <c r="A565" s="32"/>
      <c r="B565" s="19"/>
      <c r="C565" s="19"/>
      <c r="D565" s="19"/>
      <c r="E565" s="19"/>
      <c r="F565" s="50"/>
      <c r="G565" s="50"/>
      <c r="H565" s="50"/>
      <c r="I565" s="50"/>
      <c r="J565" s="50"/>
      <c r="K565" s="50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10"/>
      <c r="AH565" s="10"/>
      <c r="AI565" s="418" t="s">
        <v>682</v>
      </c>
      <c r="AJ565" s="10"/>
      <c r="AK565" s="10"/>
      <c r="AL565" s="10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</row>
    <row r="566" spans="1:67" ht="12" customHeight="1" x14ac:dyDescent="0.25">
      <c r="A566" s="32"/>
      <c r="B566" s="19"/>
      <c r="C566" s="19"/>
      <c r="D566" s="19"/>
      <c r="E566" s="19"/>
      <c r="F566" s="50"/>
      <c r="G566" s="50"/>
      <c r="H566" s="50"/>
      <c r="I566" s="50"/>
      <c r="J566" s="50"/>
      <c r="K566" s="50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10"/>
      <c r="AH566" s="10"/>
      <c r="AI566" s="418" t="s">
        <v>681</v>
      </c>
      <c r="AJ566" s="10"/>
      <c r="AK566" s="10"/>
      <c r="AL566" s="10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</row>
    <row r="567" spans="1:67" ht="12" customHeight="1" x14ac:dyDescent="0.25">
      <c r="A567" s="32"/>
      <c r="B567" s="19"/>
      <c r="C567" s="19"/>
      <c r="D567" s="19"/>
      <c r="E567" s="19"/>
      <c r="F567" s="50"/>
      <c r="G567" s="50"/>
      <c r="H567" s="50"/>
      <c r="I567" s="50"/>
      <c r="J567" s="50"/>
      <c r="K567" s="50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10"/>
      <c r="AH567" s="10"/>
      <c r="AI567" s="418" t="s">
        <v>692</v>
      </c>
      <c r="AJ567" s="10"/>
      <c r="AK567" s="10"/>
      <c r="AL567" s="10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</row>
    <row r="568" spans="1:67" ht="12" customHeight="1" x14ac:dyDescent="0.25">
      <c r="A568" s="32"/>
      <c r="B568" s="19"/>
      <c r="C568" s="19"/>
      <c r="D568" s="19"/>
      <c r="E568" s="19"/>
      <c r="F568" s="50"/>
      <c r="G568" s="50"/>
      <c r="H568" s="50"/>
      <c r="I568" s="50"/>
      <c r="J568" s="50"/>
      <c r="K568" s="50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10"/>
      <c r="AH568" s="10"/>
      <c r="AI568" s="418" t="s">
        <v>693</v>
      </c>
      <c r="AJ568" s="10"/>
      <c r="AK568" s="10"/>
      <c r="AL568" s="10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</row>
    <row r="569" spans="1:67" ht="12" customHeight="1" x14ac:dyDescent="0.25">
      <c r="A569" s="32"/>
      <c r="B569" s="19"/>
      <c r="C569" s="19"/>
      <c r="D569" s="19"/>
      <c r="E569" s="19"/>
      <c r="F569" s="50"/>
      <c r="G569" s="50"/>
      <c r="H569" s="50"/>
      <c r="I569" s="50"/>
      <c r="J569" s="50"/>
      <c r="K569" s="50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10"/>
      <c r="AH569" s="10"/>
      <c r="AI569" s="418" t="s">
        <v>675</v>
      </c>
      <c r="AJ569" s="10"/>
      <c r="AK569" s="10"/>
      <c r="AL569" s="10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</row>
    <row r="570" spans="1:67" ht="12" customHeight="1" x14ac:dyDescent="0.25">
      <c r="A570" s="32"/>
      <c r="B570" s="19"/>
      <c r="C570" s="19"/>
      <c r="D570" s="19"/>
      <c r="E570" s="19"/>
      <c r="F570" s="50"/>
      <c r="G570" s="50"/>
      <c r="H570" s="50"/>
      <c r="I570" s="50"/>
      <c r="J570" s="50"/>
      <c r="K570" s="50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10"/>
      <c r="AH570" s="10"/>
      <c r="AI570" s="418" t="s">
        <v>706</v>
      </c>
      <c r="AJ570" s="10"/>
      <c r="AK570" s="10"/>
      <c r="AL570" s="10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</row>
    <row r="571" spans="1:67" ht="12" customHeight="1" x14ac:dyDescent="0.25">
      <c r="A571" s="32"/>
      <c r="B571" s="19"/>
      <c r="C571" s="19"/>
      <c r="D571" s="19"/>
      <c r="E571" s="19"/>
      <c r="F571" s="50"/>
      <c r="G571" s="50"/>
      <c r="H571" s="50"/>
      <c r="I571" s="50"/>
      <c r="J571" s="50"/>
      <c r="K571" s="50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10"/>
      <c r="AH571" s="10"/>
      <c r="AI571" s="418" t="s">
        <v>705</v>
      </c>
      <c r="AJ571" s="10"/>
      <c r="AK571" s="10"/>
      <c r="AL571" s="10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</row>
    <row r="572" spans="1:67" ht="12" customHeight="1" x14ac:dyDescent="0.25">
      <c r="A572" s="32"/>
      <c r="B572" s="19"/>
      <c r="C572" s="19"/>
      <c r="D572" s="19"/>
      <c r="E572" s="19"/>
      <c r="F572" s="50"/>
      <c r="G572" s="50"/>
      <c r="H572" s="50"/>
      <c r="I572" s="50"/>
      <c r="J572" s="50"/>
      <c r="K572" s="50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10"/>
      <c r="AH572" s="10"/>
      <c r="AI572" s="418" t="s">
        <v>703</v>
      </c>
      <c r="AJ572" s="10"/>
      <c r="AK572" s="10"/>
      <c r="AL572" s="10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</row>
    <row r="573" spans="1:67" ht="12" customHeight="1" x14ac:dyDescent="0.25">
      <c r="A573" s="32"/>
      <c r="B573" s="19"/>
      <c r="C573" s="19"/>
      <c r="D573" s="19"/>
      <c r="E573" s="19"/>
      <c r="F573" s="50"/>
      <c r="G573" s="50"/>
      <c r="H573" s="50"/>
      <c r="I573" s="50"/>
      <c r="J573" s="50"/>
      <c r="K573" s="50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10"/>
      <c r="AH573" s="10"/>
      <c r="AI573" s="418" t="s">
        <v>704</v>
      </c>
      <c r="AJ573" s="10"/>
      <c r="AK573" s="10"/>
      <c r="AL573" s="10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</row>
    <row r="574" spans="1:67" ht="12" customHeight="1" x14ac:dyDescent="0.25">
      <c r="A574" s="32"/>
      <c r="B574" s="19"/>
      <c r="C574" s="19"/>
      <c r="D574" s="19"/>
      <c r="E574" s="19"/>
      <c r="F574" s="50"/>
      <c r="G574" s="50"/>
      <c r="H574" s="50"/>
      <c r="I574" s="50"/>
      <c r="J574" s="50"/>
      <c r="K574" s="50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10"/>
      <c r="AH574" s="10"/>
      <c r="AI574" s="418" t="s">
        <v>707</v>
      </c>
      <c r="AJ574" s="10"/>
      <c r="AK574" s="10"/>
      <c r="AL574" s="10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</row>
    <row r="575" spans="1:67" ht="12" customHeight="1" x14ac:dyDescent="0.25">
      <c r="A575" s="32"/>
      <c r="B575" s="19"/>
      <c r="C575" s="19"/>
      <c r="D575" s="19"/>
      <c r="E575" s="19"/>
      <c r="F575" s="50"/>
      <c r="G575" s="50"/>
      <c r="H575" s="50"/>
      <c r="I575" s="50"/>
      <c r="J575" s="50"/>
      <c r="K575" s="50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10"/>
      <c r="AH575" s="10"/>
      <c r="AI575" s="418" t="s">
        <v>694</v>
      </c>
      <c r="AJ575" s="10"/>
      <c r="AK575" s="10"/>
      <c r="AL575" s="10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</row>
    <row r="576" spans="1:67" ht="12" customHeight="1" x14ac:dyDescent="0.25">
      <c r="A576" s="32"/>
      <c r="B576" s="19"/>
      <c r="C576" s="19"/>
      <c r="D576" s="19"/>
      <c r="E576" s="19"/>
      <c r="F576" s="50"/>
      <c r="G576" s="50"/>
      <c r="H576" s="50"/>
      <c r="I576" s="50"/>
      <c r="J576" s="50"/>
      <c r="K576" s="50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10"/>
      <c r="AH576" s="10"/>
      <c r="AI576" s="418" t="s">
        <v>697</v>
      </c>
      <c r="AJ576" s="10"/>
      <c r="AK576" s="10"/>
      <c r="AL576" s="10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</row>
    <row r="577" spans="1:67" ht="12" customHeight="1" x14ac:dyDescent="0.25">
      <c r="A577" s="32"/>
      <c r="B577" s="19"/>
      <c r="C577" s="19"/>
      <c r="D577" s="19"/>
      <c r="E577" s="19"/>
      <c r="F577" s="50"/>
      <c r="G577" s="50"/>
      <c r="H577" s="50"/>
      <c r="I577" s="50"/>
      <c r="J577" s="50"/>
      <c r="K577" s="50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10"/>
      <c r="AH577" s="10"/>
      <c r="AI577" s="418" t="s">
        <v>696</v>
      </c>
      <c r="AJ577" s="10"/>
      <c r="AK577" s="10"/>
      <c r="AL577" s="10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</row>
    <row r="578" spans="1:67" ht="12" customHeight="1" x14ac:dyDescent="0.25">
      <c r="A578" s="32"/>
      <c r="B578" s="19"/>
      <c r="C578" s="19"/>
      <c r="D578" s="19"/>
      <c r="E578" s="19"/>
      <c r="F578" s="50"/>
      <c r="G578" s="50"/>
      <c r="H578" s="50"/>
      <c r="I578" s="50"/>
      <c r="J578" s="50"/>
      <c r="K578" s="50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10"/>
      <c r="AH578" s="10"/>
      <c r="AI578" s="418" t="s">
        <v>695</v>
      </c>
      <c r="AJ578" s="10"/>
      <c r="AK578" s="10"/>
      <c r="AL578" s="10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</row>
    <row r="579" spans="1:67" ht="12" customHeight="1" x14ac:dyDescent="0.25">
      <c r="A579" s="32"/>
      <c r="B579" s="19"/>
      <c r="C579" s="19"/>
      <c r="D579" s="19"/>
      <c r="E579" s="19"/>
      <c r="F579" s="50"/>
      <c r="G579" s="50"/>
      <c r="H579" s="50"/>
      <c r="I579" s="50"/>
      <c r="J579" s="50"/>
      <c r="K579" s="50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10"/>
      <c r="AH579" s="10"/>
      <c r="AI579" s="418" t="s">
        <v>730</v>
      </c>
      <c r="AJ579" s="10"/>
      <c r="AK579" s="10"/>
      <c r="AL579" s="10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</row>
    <row r="580" spans="1:67" ht="12" customHeight="1" x14ac:dyDescent="0.25">
      <c r="A580" s="32"/>
      <c r="B580" s="19"/>
      <c r="C580" s="19"/>
      <c r="D580" s="19"/>
      <c r="E580" s="19"/>
      <c r="F580" s="50"/>
      <c r="G580" s="50"/>
      <c r="H580" s="50"/>
      <c r="I580" s="50"/>
      <c r="J580" s="50"/>
      <c r="K580" s="50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10"/>
      <c r="AH580" s="10"/>
      <c r="AI580" s="418" t="s">
        <v>729</v>
      </c>
      <c r="AJ580" s="10"/>
      <c r="AK580" s="10"/>
      <c r="AL580" s="10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</row>
    <row r="581" spans="1:67" ht="12" customHeight="1" x14ac:dyDescent="0.25">
      <c r="A581" s="32"/>
      <c r="B581" s="19"/>
      <c r="C581" s="19"/>
      <c r="D581" s="19"/>
      <c r="E581" s="19"/>
      <c r="F581" s="50"/>
      <c r="G581" s="50"/>
      <c r="H581" s="50"/>
      <c r="I581" s="50"/>
      <c r="J581" s="50"/>
      <c r="K581" s="50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10"/>
      <c r="AH581" s="10"/>
      <c r="AI581" s="418" t="s">
        <v>1801</v>
      </c>
      <c r="AJ581" s="10"/>
      <c r="AK581" s="10"/>
      <c r="AL581" s="10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</row>
    <row r="582" spans="1:67" ht="12" customHeight="1" x14ac:dyDescent="0.25">
      <c r="A582" s="32"/>
      <c r="B582" s="19"/>
      <c r="C582" s="19"/>
      <c r="D582" s="19"/>
      <c r="E582" s="19"/>
      <c r="F582" s="50"/>
      <c r="G582" s="50"/>
      <c r="H582" s="50"/>
      <c r="I582" s="50"/>
      <c r="J582" s="50"/>
      <c r="K582" s="50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10"/>
      <c r="AH582" s="10"/>
      <c r="AI582" s="418" t="s">
        <v>1803</v>
      </c>
      <c r="AJ582" s="10"/>
      <c r="AK582" s="10"/>
      <c r="AL582" s="10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</row>
    <row r="583" spans="1:67" ht="12" customHeight="1" x14ac:dyDescent="0.25">
      <c r="A583" s="32"/>
      <c r="B583" s="19"/>
      <c r="C583" s="19"/>
      <c r="D583" s="19"/>
      <c r="E583" s="19"/>
      <c r="F583" s="50"/>
      <c r="G583" s="50"/>
      <c r="H583" s="50"/>
      <c r="I583" s="50"/>
      <c r="J583" s="50"/>
      <c r="K583" s="50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10"/>
      <c r="AH583" s="10"/>
      <c r="AI583" s="418" t="s">
        <v>1805</v>
      </c>
      <c r="AJ583" s="10"/>
      <c r="AK583" s="10"/>
      <c r="AL583" s="10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</row>
    <row r="584" spans="1:67" ht="12" customHeight="1" x14ac:dyDescent="0.25">
      <c r="A584" s="32"/>
      <c r="B584" s="19"/>
      <c r="C584" s="19"/>
      <c r="D584" s="19"/>
      <c r="E584" s="19"/>
      <c r="F584" s="50"/>
      <c r="G584" s="50"/>
      <c r="H584" s="50"/>
      <c r="I584" s="50"/>
      <c r="J584" s="50"/>
      <c r="K584" s="50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10"/>
      <c r="AH584" s="10"/>
      <c r="AI584" s="418" t="s">
        <v>1807</v>
      </c>
      <c r="AJ584" s="10"/>
      <c r="AK584" s="10"/>
      <c r="AL584" s="10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</row>
    <row r="585" spans="1:67" ht="12" customHeight="1" x14ac:dyDescent="0.25">
      <c r="A585" s="32"/>
      <c r="B585" s="19"/>
      <c r="C585" s="19"/>
      <c r="D585" s="19"/>
      <c r="E585" s="19"/>
      <c r="F585" s="50"/>
      <c r="G585" s="50"/>
      <c r="H585" s="50"/>
      <c r="I585" s="50"/>
      <c r="J585" s="50"/>
      <c r="K585" s="50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10"/>
      <c r="AH585" s="10"/>
      <c r="AI585" s="418" t="s">
        <v>1809</v>
      </c>
      <c r="AJ585" s="10"/>
      <c r="AK585" s="10"/>
      <c r="AL585" s="10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</row>
    <row r="586" spans="1:67" ht="12" customHeight="1" x14ac:dyDescent="0.25">
      <c r="A586" s="32"/>
      <c r="B586" s="19"/>
      <c r="C586" s="19"/>
      <c r="D586" s="19"/>
      <c r="E586" s="19"/>
      <c r="F586" s="50"/>
      <c r="G586" s="50"/>
      <c r="H586" s="50"/>
      <c r="I586" s="50"/>
      <c r="J586" s="50"/>
      <c r="K586" s="50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10"/>
      <c r="AH586" s="10"/>
      <c r="AI586" s="418" t="s">
        <v>1811</v>
      </c>
      <c r="AJ586" s="10"/>
      <c r="AK586" s="10"/>
      <c r="AL586" s="10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</row>
    <row r="587" spans="1:67" ht="12" customHeight="1" x14ac:dyDescent="0.25">
      <c r="A587" s="32"/>
      <c r="B587" s="19"/>
      <c r="C587" s="19"/>
      <c r="D587" s="19"/>
      <c r="E587" s="19"/>
      <c r="F587" s="50"/>
      <c r="G587" s="50"/>
      <c r="H587" s="50"/>
      <c r="I587" s="50"/>
      <c r="J587" s="50"/>
      <c r="K587" s="50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10"/>
      <c r="AH587" s="10"/>
      <c r="AI587" s="418" t="s">
        <v>1813</v>
      </c>
      <c r="AJ587" s="10"/>
      <c r="AK587" s="10"/>
      <c r="AL587" s="10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</row>
    <row r="588" spans="1:67" ht="12" customHeight="1" x14ac:dyDescent="0.25">
      <c r="A588" s="32"/>
      <c r="B588" s="19"/>
      <c r="C588" s="19"/>
      <c r="D588" s="19"/>
      <c r="E588" s="19"/>
      <c r="F588" s="50"/>
      <c r="G588" s="50"/>
      <c r="H588" s="50"/>
      <c r="I588" s="50"/>
      <c r="J588" s="50"/>
      <c r="K588" s="50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10"/>
      <c r="AH588" s="10"/>
      <c r="AI588" s="418" t="s">
        <v>1551</v>
      </c>
      <c r="AJ588" s="10"/>
      <c r="AK588" s="10"/>
      <c r="AL588" s="10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</row>
    <row r="589" spans="1:67" ht="12" customHeight="1" x14ac:dyDescent="0.25">
      <c r="A589" s="32"/>
      <c r="B589" s="19"/>
      <c r="C589" s="19"/>
      <c r="D589" s="19"/>
      <c r="E589" s="19"/>
      <c r="F589" s="50"/>
      <c r="G589" s="50"/>
      <c r="H589" s="50"/>
      <c r="I589" s="50"/>
      <c r="J589" s="50"/>
      <c r="K589" s="50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10"/>
      <c r="AH589" s="10"/>
      <c r="AI589" s="418" t="s">
        <v>1816</v>
      </c>
      <c r="AJ589" s="10"/>
      <c r="AK589" s="10"/>
      <c r="AL589" s="10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</row>
    <row r="590" spans="1:67" ht="12" customHeight="1" x14ac:dyDescent="0.25">
      <c r="A590" s="32"/>
      <c r="B590" s="19"/>
      <c r="C590" s="19"/>
      <c r="D590" s="19"/>
      <c r="E590" s="19"/>
      <c r="F590" s="50"/>
      <c r="G590" s="50"/>
      <c r="H590" s="50"/>
      <c r="I590" s="50"/>
      <c r="J590" s="50"/>
      <c r="K590" s="50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10"/>
      <c r="AH590" s="10"/>
      <c r="AI590" s="418" t="s">
        <v>1818</v>
      </c>
      <c r="AJ590" s="10"/>
      <c r="AK590" s="10"/>
      <c r="AL590" s="10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</row>
    <row r="591" spans="1:67" ht="12" customHeight="1" x14ac:dyDescent="0.25">
      <c r="A591" s="32"/>
      <c r="B591" s="19"/>
      <c r="C591" s="19"/>
      <c r="D591" s="19"/>
      <c r="E591" s="19"/>
      <c r="F591" s="50"/>
      <c r="G591" s="50"/>
      <c r="H591" s="50"/>
      <c r="I591" s="50"/>
      <c r="J591" s="50"/>
      <c r="K591" s="50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10"/>
      <c r="AH591" s="10"/>
      <c r="AI591" s="418" t="s">
        <v>1820</v>
      </c>
      <c r="AJ591" s="10"/>
      <c r="AK591" s="10"/>
      <c r="AL591" s="10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</row>
    <row r="592" spans="1:67" ht="12" customHeight="1" x14ac:dyDescent="0.25">
      <c r="A592" s="32"/>
      <c r="B592" s="19"/>
      <c r="C592" s="19"/>
      <c r="D592" s="19"/>
      <c r="E592" s="19"/>
      <c r="F592" s="50"/>
      <c r="G592" s="50"/>
      <c r="H592" s="50"/>
      <c r="I592" s="50"/>
      <c r="J592" s="50"/>
      <c r="K592" s="50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10"/>
      <c r="AH592" s="10"/>
      <c r="AI592" s="418" t="s">
        <v>1822</v>
      </c>
      <c r="AJ592" s="10"/>
      <c r="AK592" s="10"/>
      <c r="AL592" s="10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</row>
    <row r="593" spans="1:67" ht="12" customHeight="1" x14ac:dyDescent="0.25">
      <c r="A593" s="32"/>
      <c r="B593" s="19"/>
      <c r="C593" s="19"/>
      <c r="D593" s="19"/>
      <c r="E593" s="19"/>
      <c r="F593" s="50"/>
      <c r="G593" s="50"/>
      <c r="H593" s="50"/>
      <c r="I593" s="50"/>
      <c r="J593" s="50"/>
      <c r="K593" s="50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10"/>
      <c r="AH593" s="10"/>
      <c r="AI593" s="418" t="s">
        <v>1824</v>
      </c>
      <c r="AJ593" s="10"/>
      <c r="AK593" s="10"/>
      <c r="AL593" s="10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</row>
    <row r="594" spans="1:67" ht="12" customHeight="1" x14ac:dyDescent="0.25">
      <c r="A594" s="32"/>
      <c r="B594" s="19"/>
      <c r="C594" s="19"/>
      <c r="D594" s="19"/>
      <c r="E594" s="19"/>
      <c r="F594" s="50"/>
      <c r="G594" s="50"/>
      <c r="H594" s="50"/>
      <c r="I594" s="50"/>
      <c r="J594" s="50"/>
      <c r="K594" s="50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10"/>
      <c r="AH594" s="10"/>
      <c r="AI594" s="418" t="s">
        <v>1826</v>
      </c>
      <c r="AJ594" s="10"/>
      <c r="AK594" s="10"/>
      <c r="AL594" s="10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</row>
    <row r="595" spans="1:67" ht="12" customHeight="1" x14ac:dyDescent="0.25">
      <c r="A595" s="32"/>
      <c r="B595" s="19"/>
      <c r="C595" s="19"/>
      <c r="D595" s="19"/>
      <c r="E595" s="19"/>
      <c r="F595" s="50"/>
      <c r="G595" s="50"/>
      <c r="H595" s="50"/>
      <c r="I595" s="50"/>
      <c r="J595" s="50"/>
      <c r="K595" s="50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10"/>
      <c r="AH595" s="10"/>
      <c r="AI595" s="418" t="s">
        <v>677</v>
      </c>
      <c r="AJ595" s="10"/>
      <c r="AK595" s="10"/>
      <c r="AL595" s="10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</row>
    <row r="596" spans="1:67" ht="12" customHeight="1" x14ac:dyDescent="0.25">
      <c r="A596" s="32"/>
      <c r="B596" s="19"/>
      <c r="C596" s="19"/>
      <c r="D596" s="19"/>
      <c r="E596" s="19"/>
      <c r="F596" s="50"/>
      <c r="G596" s="50"/>
      <c r="H596" s="50"/>
      <c r="I596" s="50"/>
      <c r="J596" s="50"/>
      <c r="K596" s="50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10"/>
      <c r="AH596" s="10"/>
      <c r="AI596" s="418" t="s">
        <v>676</v>
      </c>
      <c r="AJ596" s="10"/>
      <c r="AK596" s="10"/>
      <c r="AL596" s="10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</row>
    <row r="597" spans="1:67" ht="12" customHeight="1" x14ac:dyDescent="0.25">
      <c r="A597" s="32"/>
      <c r="B597" s="19"/>
      <c r="C597" s="19"/>
      <c r="D597" s="19"/>
      <c r="E597" s="19"/>
      <c r="F597" s="50"/>
      <c r="G597" s="50"/>
      <c r="H597" s="50"/>
      <c r="I597" s="50"/>
      <c r="J597" s="50"/>
      <c r="K597" s="50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10"/>
      <c r="AH597" s="10"/>
      <c r="AI597" s="418" t="s">
        <v>674</v>
      </c>
      <c r="AJ597" s="10"/>
      <c r="AK597" s="10"/>
      <c r="AL597" s="10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</row>
    <row r="598" spans="1:67" ht="12" customHeight="1" x14ac:dyDescent="0.25">
      <c r="A598" s="32"/>
      <c r="B598" s="19"/>
      <c r="C598" s="19"/>
      <c r="D598" s="19"/>
      <c r="E598" s="19"/>
      <c r="F598" s="50"/>
      <c r="G598" s="50"/>
      <c r="H598" s="50"/>
      <c r="I598" s="50"/>
      <c r="J598" s="50"/>
      <c r="K598" s="50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10"/>
      <c r="AH598" s="10"/>
      <c r="AI598" s="418" t="s">
        <v>1831</v>
      </c>
      <c r="AJ598" s="10"/>
      <c r="AK598" s="10"/>
      <c r="AL598" s="10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</row>
    <row r="599" spans="1:67" ht="12" customHeight="1" x14ac:dyDescent="0.25">
      <c r="A599" s="32"/>
      <c r="B599" s="19"/>
      <c r="C599" s="19"/>
      <c r="D599" s="19"/>
      <c r="E599" s="19"/>
      <c r="F599" s="50"/>
      <c r="G599" s="50"/>
      <c r="H599" s="50"/>
      <c r="I599" s="50"/>
      <c r="J599" s="50"/>
      <c r="K599" s="50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10"/>
      <c r="AH599" s="10"/>
      <c r="AI599" s="418" t="s">
        <v>1833</v>
      </c>
      <c r="AJ599" s="10"/>
      <c r="AK599" s="10"/>
      <c r="AL599" s="10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</row>
    <row r="600" spans="1:67" ht="12" customHeight="1" x14ac:dyDescent="0.25">
      <c r="A600" s="32"/>
      <c r="B600" s="19"/>
      <c r="C600" s="19"/>
      <c r="D600" s="19"/>
      <c r="E600" s="19"/>
      <c r="F600" s="50"/>
      <c r="G600" s="50"/>
      <c r="H600" s="50"/>
      <c r="I600" s="50"/>
      <c r="J600" s="50"/>
      <c r="K600" s="50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10"/>
      <c r="AH600" s="10"/>
      <c r="AI600" s="418" t="s">
        <v>1835</v>
      </c>
      <c r="AJ600" s="10"/>
      <c r="AK600" s="10"/>
      <c r="AL600" s="10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</row>
    <row r="601" spans="1:67" ht="12" customHeight="1" x14ac:dyDescent="0.25">
      <c r="A601" s="32"/>
      <c r="B601" s="19"/>
      <c r="C601" s="19"/>
      <c r="D601" s="19"/>
      <c r="E601" s="19"/>
      <c r="F601" s="50"/>
      <c r="G601" s="50"/>
      <c r="H601" s="50"/>
      <c r="I601" s="50"/>
      <c r="J601" s="50"/>
      <c r="K601" s="50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10"/>
      <c r="AH601" s="10"/>
      <c r="AI601" s="418" t="s">
        <v>746</v>
      </c>
      <c r="AJ601" s="10"/>
      <c r="AK601" s="10"/>
      <c r="AL601" s="10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</row>
    <row r="602" spans="1:67" ht="12" customHeight="1" x14ac:dyDescent="0.25">
      <c r="A602" s="32"/>
      <c r="B602" s="19"/>
      <c r="C602" s="19"/>
      <c r="D602" s="19"/>
      <c r="E602" s="19"/>
      <c r="F602" s="50"/>
      <c r="G602" s="50"/>
      <c r="H602" s="50"/>
      <c r="I602" s="50"/>
      <c r="J602" s="50"/>
      <c r="K602" s="50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10"/>
      <c r="AH602" s="10"/>
      <c r="AI602" s="418" t="s">
        <v>732</v>
      </c>
      <c r="AJ602" s="10"/>
      <c r="AK602" s="10"/>
      <c r="AL602" s="10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</row>
    <row r="603" spans="1:67" ht="12" customHeight="1" x14ac:dyDescent="0.25">
      <c r="A603" s="32"/>
      <c r="B603" s="19"/>
      <c r="C603" s="19"/>
      <c r="D603" s="19"/>
      <c r="E603" s="19"/>
      <c r="F603" s="50"/>
      <c r="G603" s="50"/>
      <c r="H603" s="50"/>
      <c r="I603" s="50"/>
      <c r="J603" s="50"/>
      <c r="K603" s="50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10"/>
      <c r="AH603" s="10"/>
      <c r="AI603" s="418" t="s">
        <v>740</v>
      </c>
      <c r="AJ603" s="10"/>
      <c r="AK603" s="10"/>
      <c r="AL603" s="10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</row>
    <row r="604" spans="1:67" ht="12" customHeight="1" x14ac:dyDescent="0.25">
      <c r="A604" s="32"/>
      <c r="B604" s="19"/>
      <c r="C604" s="19"/>
      <c r="D604" s="19"/>
      <c r="E604" s="19"/>
      <c r="F604" s="50"/>
      <c r="G604" s="50"/>
      <c r="H604" s="50"/>
      <c r="I604" s="50"/>
      <c r="J604" s="50"/>
      <c r="K604" s="50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10"/>
      <c r="AH604" s="10"/>
      <c r="AI604" s="418" t="s">
        <v>749</v>
      </c>
      <c r="AJ604" s="10"/>
      <c r="AK604" s="10"/>
      <c r="AL604" s="10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</row>
    <row r="605" spans="1:67" ht="12" customHeight="1" x14ac:dyDescent="0.25">
      <c r="A605" s="32"/>
      <c r="B605" s="19"/>
      <c r="C605" s="19"/>
      <c r="D605" s="19"/>
      <c r="E605" s="19"/>
      <c r="F605" s="50"/>
      <c r="G605" s="50"/>
      <c r="H605" s="50"/>
      <c r="I605" s="50"/>
      <c r="J605" s="50"/>
      <c r="K605" s="50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10"/>
      <c r="AH605" s="10"/>
      <c r="AI605" s="418" t="s">
        <v>743</v>
      </c>
      <c r="AJ605" s="10"/>
      <c r="AK605" s="10"/>
      <c r="AL605" s="10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</row>
    <row r="606" spans="1:67" ht="12" customHeight="1" x14ac:dyDescent="0.25">
      <c r="A606" s="32"/>
      <c r="B606" s="19"/>
      <c r="C606" s="19"/>
      <c r="D606" s="19"/>
      <c r="E606" s="19"/>
      <c r="F606" s="50"/>
      <c r="G606" s="50"/>
      <c r="H606" s="50"/>
      <c r="I606" s="50"/>
      <c r="J606" s="50"/>
      <c r="K606" s="50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10"/>
      <c r="AH606" s="10"/>
      <c r="AI606" s="418" t="s">
        <v>733</v>
      </c>
      <c r="AJ606" s="10"/>
      <c r="AK606" s="10"/>
      <c r="AL606" s="10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</row>
    <row r="607" spans="1:67" ht="12" customHeight="1" x14ac:dyDescent="0.25">
      <c r="A607" s="32"/>
      <c r="B607" s="19"/>
      <c r="C607" s="19"/>
      <c r="D607" s="19"/>
      <c r="E607" s="19"/>
      <c r="F607" s="50"/>
      <c r="G607" s="50"/>
      <c r="H607" s="50"/>
      <c r="I607" s="50"/>
      <c r="J607" s="50"/>
      <c r="K607" s="50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10"/>
      <c r="AH607" s="10"/>
      <c r="AI607" s="418" t="s">
        <v>1843</v>
      </c>
      <c r="AJ607" s="10"/>
      <c r="AK607" s="10"/>
      <c r="AL607" s="10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</row>
    <row r="608" spans="1:67" ht="12" customHeight="1" x14ac:dyDescent="0.25">
      <c r="A608" s="32"/>
      <c r="B608" s="19"/>
      <c r="C608" s="19"/>
      <c r="D608" s="19"/>
      <c r="E608" s="19"/>
      <c r="F608" s="50"/>
      <c r="G608" s="50"/>
      <c r="H608" s="50"/>
      <c r="I608" s="50"/>
      <c r="J608" s="50"/>
      <c r="K608" s="50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10"/>
      <c r="AH608" s="10"/>
      <c r="AI608" s="418" t="s">
        <v>751</v>
      </c>
      <c r="AJ608" s="10"/>
      <c r="AK608" s="10"/>
      <c r="AL608" s="10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</row>
    <row r="609" spans="1:67" ht="12" customHeight="1" x14ac:dyDescent="0.25">
      <c r="A609" s="32"/>
      <c r="B609" s="19"/>
      <c r="C609" s="19"/>
      <c r="D609" s="19"/>
      <c r="E609" s="19"/>
      <c r="F609" s="50"/>
      <c r="G609" s="50"/>
      <c r="H609" s="50"/>
      <c r="I609" s="50"/>
      <c r="J609" s="50"/>
      <c r="K609" s="50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10"/>
      <c r="AH609" s="10"/>
      <c r="AI609" s="418" t="s">
        <v>745</v>
      </c>
      <c r="AJ609" s="10"/>
      <c r="AK609" s="10"/>
      <c r="AL609" s="10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</row>
    <row r="610" spans="1:67" ht="12" customHeight="1" x14ac:dyDescent="0.25">
      <c r="A610" s="32"/>
      <c r="B610" s="19"/>
      <c r="C610" s="19"/>
      <c r="D610" s="19"/>
      <c r="E610" s="19"/>
      <c r="F610" s="50"/>
      <c r="G610" s="50"/>
      <c r="H610" s="50"/>
      <c r="I610" s="50"/>
      <c r="J610" s="50"/>
      <c r="K610" s="50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10"/>
      <c r="AH610" s="10"/>
      <c r="AI610" s="418" t="s">
        <v>744</v>
      </c>
      <c r="AJ610" s="10"/>
      <c r="AK610" s="10"/>
      <c r="AL610" s="10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</row>
    <row r="611" spans="1:67" ht="12" customHeight="1" x14ac:dyDescent="0.25">
      <c r="A611" s="32"/>
      <c r="B611" s="19"/>
      <c r="C611" s="19"/>
      <c r="D611" s="19"/>
      <c r="E611" s="19"/>
      <c r="F611" s="50"/>
      <c r="G611" s="50"/>
      <c r="H611" s="50"/>
      <c r="I611" s="50"/>
      <c r="J611" s="50"/>
      <c r="K611" s="50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10"/>
      <c r="AH611" s="10"/>
      <c r="AI611" s="418" t="s">
        <v>750</v>
      </c>
      <c r="AJ611" s="10"/>
      <c r="AK611" s="10"/>
      <c r="AL611" s="10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</row>
    <row r="612" spans="1:67" ht="12" customHeight="1" x14ac:dyDescent="0.25">
      <c r="A612" s="32"/>
      <c r="B612" s="19"/>
      <c r="C612" s="19"/>
      <c r="D612" s="19"/>
      <c r="E612" s="19"/>
      <c r="F612" s="50"/>
      <c r="G612" s="50"/>
      <c r="H612" s="50"/>
      <c r="I612" s="50"/>
      <c r="J612" s="50"/>
      <c r="K612" s="50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10"/>
      <c r="AH612" s="10"/>
      <c r="AI612" s="418" t="s">
        <v>752</v>
      </c>
      <c r="AJ612" s="10"/>
      <c r="AK612" s="10"/>
      <c r="AL612" s="10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</row>
    <row r="613" spans="1:67" ht="12" customHeight="1" x14ac:dyDescent="0.25">
      <c r="A613" s="32"/>
      <c r="B613" s="19"/>
      <c r="C613" s="19"/>
      <c r="D613" s="19"/>
      <c r="E613" s="19"/>
      <c r="F613" s="50"/>
      <c r="G613" s="50"/>
      <c r="H613" s="50"/>
      <c r="I613" s="50"/>
      <c r="J613" s="50"/>
      <c r="K613" s="50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10"/>
      <c r="AH613" s="10"/>
      <c r="AI613" s="418" t="s">
        <v>739</v>
      </c>
      <c r="AJ613" s="10"/>
      <c r="AK613" s="10"/>
      <c r="AL613" s="10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</row>
    <row r="614" spans="1:67" ht="12" customHeight="1" x14ac:dyDescent="0.25">
      <c r="A614" s="32"/>
      <c r="B614" s="19"/>
      <c r="C614" s="19"/>
      <c r="D614" s="19"/>
      <c r="E614" s="19"/>
      <c r="F614" s="50"/>
      <c r="G614" s="50"/>
      <c r="H614" s="50"/>
      <c r="I614" s="50"/>
      <c r="J614" s="50"/>
      <c r="K614" s="50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10"/>
      <c r="AH614" s="10"/>
      <c r="AI614" s="418" t="s">
        <v>742</v>
      </c>
      <c r="AJ614" s="10"/>
      <c r="AK614" s="10"/>
      <c r="AL614" s="10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</row>
    <row r="615" spans="1:67" ht="12" customHeight="1" x14ac:dyDescent="0.25">
      <c r="A615" s="32"/>
      <c r="B615" s="19"/>
      <c r="C615" s="19"/>
      <c r="D615" s="19"/>
      <c r="E615" s="19"/>
      <c r="F615" s="50"/>
      <c r="G615" s="50"/>
      <c r="H615" s="50"/>
      <c r="I615" s="50"/>
      <c r="J615" s="50"/>
      <c r="K615" s="50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10"/>
      <c r="AH615" s="10"/>
      <c r="AI615" s="418" t="s">
        <v>747</v>
      </c>
      <c r="AJ615" s="10"/>
      <c r="AK615" s="10"/>
      <c r="AL615" s="10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</row>
    <row r="616" spans="1:67" ht="12" customHeight="1" x14ac:dyDescent="0.25">
      <c r="A616" s="32"/>
      <c r="B616" s="19"/>
      <c r="C616" s="19"/>
      <c r="D616" s="19"/>
      <c r="E616" s="19"/>
      <c r="F616" s="50"/>
      <c r="G616" s="50"/>
      <c r="H616" s="50"/>
      <c r="I616" s="50"/>
      <c r="J616" s="50"/>
      <c r="K616" s="50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10"/>
      <c r="AH616" s="10"/>
      <c r="AI616" s="418" t="s">
        <v>738</v>
      </c>
      <c r="AJ616" s="10"/>
      <c r="AK616" s="10"/>
      <c r="AL616" s="10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</row>
    <row r="617" spans="1:67" ht="12" customHeight="1" x14ac:dyDescent="0.25">
      <c r="A617" s="32"/>
      <c r="B617" s="19"/>
      <c r="C617" s="19"/>
      <c r="D617" s="19"/>
      <c r="E617" s="19"/>
      <c r="F617" s="50"/>
      <c r="G617" s="50"/>
      <c r="H617" s="50"/>
      <c r="I617" s="50"/>
      <c r="J617" s="50"/>
      <c r="K617" s="50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10"/>
      <c r="AH617" s="10"/>
      <c r="AI617" s="418" t="s">
        <v>741</v>
      </c>
      <c r="AJ617" s="10"/>
      <c r="AK617" s="10"/>
      <c r="AL617" s="10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</row>
    <row r="618" spans="1:67" ht="12" customHeight="1" x14ac:dyDescent="0.25">
      <c r="A618" s="32"/>
      <c r="B618" s="19"/>
      <c r="C618" s="19"/>
      <c r="D618" s="19"/>
      <c r="E618" s="19"/>
      <c r="F618" s="50"/>
      <c r="G618" s="50"/>
      <c r="H618" s="50"/>
      <c r="I618" s="50"/>
      <c r="J618" s="50"/>
      <c r="K618" s="50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10"/>
      <c r="AH618" s="10"/>
      <c r="AI618" s="418" t="s">
        <v>737</v>
      </c>
      <c r="AJ618" s="10"/>
      <c r="AK618" s="10"/>
      <c r="AL618" s="10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</row>
    <row r="619" spans="1:67" ht="12" customHeight="1" x14ac:dyDescent="0.25">
      <c r="A619" s="32"/>
      <c r="B619" s="19"/>
      <c r="C619" s="19"/>
      <c r="D619" s="19"/>
      <c r="E619" s="19"/>
      <c r="F619" s="50"/>
      <c r="G619" s="50"/>
      <c r="H619" s="50"/>
      <c r="I619" s="50"/>
      <c r="J619" s="50"/>
      <c r="K619" s="50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10"/>
      <c r="AH619" s="10"/>
      <c r="AI619" s="418" t="s">
        <v>748</v>
      </c>
      <c r="AJ619" s="10"/>
      <c r="AK619" s="10"/>
      <c r="AL619" s="10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</row>
    <row r="620" spans="1:67" ht="12" customHeight="1" x14ac:dyDescent="0.25">
      <c r="A620" s="32"/>
      <c r="B620" s="19"/>
      <c r="C620" s="19"/>
      <c r="D620" s="19"/>
      <c r="E620" s="19"/>
      <c r="F620" s="50"/>
      <c r="G620" s="50"/>
      <c r="H620" s="50"/>
      <c r="I620" s="50"/>
      <c r="J620" s="50"/>
      <c r="K620" s="50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10"/>
      <c r="AH620" s="10"/>
      <c r="AI620" s="418" t="s">
        <v>735</v>
      </c>
      <c r="AJ620" s="10"/>
      <c r="AK620" s="10"/>
      <c r="AL620" s="10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</row>
    <row r="621" spans="1:67" ht="12" customHeight="1" x14ac:dyDescent="0.25">
      <c r="A621" s="32"/>
      <c r="B621" s="19"/>
      <c r="C621" s="19"/>
      <c r="D621" s="19"/>
      <c r="E621" s="19"/>
      <c r="F621" s="50"/>
      <c r="G621" s="50"/>
      <c r="H621" s="50"/>
      <c r="I621" s="50"/>
      <c r="J621" s="50"/>
      <c r="K621" s="50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10"/>
      <c r="AH621" s="10"/>
      <c r="AI621" s="418" t="s">
        <v>736</v>
      </c>
      <c r="AJ621" s="10"/>
      <c r="AK621" s="10"/>
      <c r="AL621" s="10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</row>
    <row r="622" spans="1:67" ht="12" customHeight="1" x14ac:dyDescent="0.25">
      <c r="A622" s="32"/>
      <c r="B622" s="19"/>
      <c r="C622" s="19"/>
      <c r="D622" s="19"/>
      <c r="E622" s="19"/>
      <c r="F622" s="50"/>
      <c r="G622" s="50"/>
      <c r="H622" s="50"/>
      <c r="I622" s="50"/>
      <c r="J622" s="50"/>
      <c r="K622" s="50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10"/>
      <c r="AH622" s="10"/>
      <c r="AI622" s="418" t="s">
        <v>734</v>
      </c>
      <c r="AJ622" s="10"/>
      <c r="AK622" s="10"/>
      <c r="AL622" s="10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</row>
    <row r="623" spans="1:67" ht="12" customHeight="1" x14ac:dyDescent="0.25">
      <c r="A623" s="32"/>
      <c r="B623" s="19"/>
      <c r="C623" s="19"/>
      <c r="D623" s="19"/>
      <c r="E623" s="19"/>
      <c r="F623" s="50"/>
      <c r="G623" s="50"/>
      <c r="H623" s="50"/>
      <c r="I623" s="50"/>
      <c r="J623" s="50"/>
      <c r="K623" s="50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10"/>
      <c r="AH623" s="10"/>
      <c r="AI623" s="418" t="s">
        <v>1860</v>
      </c>
      <c r="AJ623" s="10"/>
      <c r="AK623" s="10"/>
      <c r="AL623" s="10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</row>
    <row r="624" spans="1:67" ht="12" customHeight="1" x14ac:dyDescent="0.25">
      <c r="A624" s="32"/>
      <c r="B624" s="19"/>
      <c r="C624" s="19"/>
      <c r="D624" s="19"/>
      <c r="E624" s="19"/>
      <c r="F624" s="50"/>
      <c r="G624" s="50"/>
      <c r="H624" s="50"/>
      <c r="I624" s="50"/>
      <c r="J624" s="50"/>
      <c r="K624" s="50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10"/>
      <c r="AH624" s="10"/>
      <c r="AI624" s="418" t="s">
        <v>1862</v>
      </c>
      <c r="AJ624" s="10"/>
      <c r="AK624" s="10"/>
      <c r="AL624" s="10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</row>
    <row r="625" spans="1:67" ht="12" customHeight="1" x14ac:dyDescent="0.25">
      <c r="A625" s="32"/>
      <c r="B625" s="19"/>
      <c r="C625" s="19"/>
      <c r="D625" s="19"/>
      <c r="E625" s="19"/>
      <c r="F625" s="50"/>
      <c r="G625" s="50"/>
      <c r="H625" s="50"/>
      <c r="I625" s="50"/>
      <c r="J625" s="50"/>
      <c r="K625" s="50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10"/>
      <c r="AH625" s="10"/>
      <c r="AI625" s="418" t="s">
        <v>1864</v>
      </c>
      <c r="AJ625" s="10"/>
      <c r="AK625" s="10"/>
      <c r="AL625" s="10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</row>
    <row r="626" spans="1:67" ht="12" customHeight="1" x14ac:dyDescent="0.25">
      <c r="A626" s="32"/>
      <c r="B626" s="19"/>
      <c r="C626" s="19"/>
      <c r="D626" s="19"/>
      <c r="E626" s="19"/>
      <c r="F626" s="50"/>
      <c r="G626" s="50"/>
      <c r="H626" s="50"/>
      <c r="I626" s="50"/>
      <c r="J626" s="50"/>
      <c r="K626" s="50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10"/>
      <c r="AH626" s="10"/>
      <c r="AI626" s="418" t="s">
        <v>1866</v>
      </c>
      <c r="AJ626" s="10"/>
      <c r="AK626" s="10"/>
      <c r="AL626" s="10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</row>
    <row r="627" spans="1:67" ht="12" customHeight="1" x14ac:dyDescent="0.25">
      <c r="A627" s="32"/>
      <c r="B627" s="19"/>
      <c r="C627" s="19"/>
      <c r="D627" s="19"/>
      <c r="E627" s="19"/>
      <c r="F627" s="50"/>
      <c r="G627" s="50"/>
      <c r="H627" s="50"/>
      <c r="I627" s="50"/>
      <c r="J627" s="50"/>
      <c r="K627" s="50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10"/>
      <c r="AH627" s="10"/>
      <c r="AI627" s="418" t="s">
        <v>1868</v>
      </c>
      <c r="AJ627" s="10"/>
      <c r="AK627" s="10"/>
      <c r="AL627" s="10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</row>
    <row r="628" spans="1:67" ht="12" customHeight="1" x14ac:dyDescent="0.25">
      <c r="A628" s="32"/>
      <c r="B628" s="19"/>
      <c r="C628" s="19"/>
      <c r="D628" s="19"/>
      <c r="E628" s="19"/>
      <c r="F628" s="50"/>
      <c r="G628" s="50"/>
      <c r="H628" s="50"/>
      <c r="I628" s="50"/>
      <c r="J628" s="50"/>
      <c r="K628" s="50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10"/>
      <c r="AH628" s="10"/>
      <c r="AI628" s="418" t="s">
        <v>1870</v>
      </c>
      <c r="AJ628" s="10"/>
      <c r="AK628" s="10"/>
      <c r="AL628" s="10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</row>
    <row r="629" spans="1:67" ht="12" customHeight="1" x14ac:dyDescent="0.25">
      <c r="A629" s="32"/>
      <c r="B629" s="19"/>
      <c r="C629" s="19"/>
      <c r="D629" s="19"/>
      <c r="E629" s="19"/>
      <c r="F629" s="50"/>
      <c r="G629" s="50"/>
      <c r="H629" s="50"/>
      <c r="I629" s="50"/>
      <c r="J629" s="50"/>
      <c r="K629" s="50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10"/>
      <c r="AH629" s="10"/>
      <c r="AI629" s="418" t="s">
        <v>1872</v>
      </c>
      <c r="AJ629" s="10"/>
      <c r="AK629" s="10"/>
      <c r="AL629" s="10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</row>
    <row r="630" spans="1:67" ht="12" customHeight="1" x14ac:dyDescent="0.25">
      <c r="A630" s="32"/>
      <c r="B630" s="19"/>
      <c r="C630" s="19"/>
      <c r="D630" s="19"/>
      <c r="E630" s="19"/>
      <c r="F630" s="50"/>
      <c r="G630" s="50"/>
      <c r="H630" s="50"/>
      <c r="I630" s="50"/>
      <c r="J630" s="50"/>
      <c r="K630" s="50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10"/>
      <c r="AH630" s="10"/>
      <c r="AI630" s="418" t="s">
        <v>1874</v>
      </c>
      <c r="AJ630" s="10"/>
      <c r="AK630" s="10"/>
      <c r="AL630" s="10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</row>
    <row r="631" spans="1:67" ht="12" customHeight="1" x14ac:dyDescent="0.25">
      <c r="A631" s="32"/>
      <c r="B631" s="19"/>
      <c r="C631" s="19"/>
      <c r="D631" s="19"/>
      <c r="E631" s="19"/>
      <c r="F631" s="50"/>
      <c r="G631" s="50"/>
      <c r="H631" s="50"/>
      <c r="I631" s="50"/>
      <c r="J631" s="50"/>
      <c r="K631" s="50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10"/>
      <c r="AH631" s="10"/>
      <c r="AI631" s="418" t="s">
        <v>1876</v>
      </c>
      <c r="AJ631" s="10"/>
      <c r="AK631" s="10"/>
      <c r="AL631" s="10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</row>
    <row r="632" spans="1:67" ht="12" customHeight="1" x14ac:dyDescent="0.25">
      <c r="A632" s="32"/>
      <c r="B632" s="19"/>
      <c r="C632" s="19"/>
      <c r="D632" s="19"/>
      <c r="E632" s="19"/>
      <c r="F632" s="50"/>
      <c r="G632" s="50"/>
      <c r="H632" s="50"/>
      <c r="I632" s="50"/>
      <c r="J632" s="50"/>
      <c r="K632" s="50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10"/>
      <c r="AH632" s="10"/>
      <c r="AI632" s="418" t="s">
        <v>1878</v>
      </c>
      <c r="AJ632" s="10"/>
      <c r="AK632" s="10"/>
      <c r="AL632" s="10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</row>
    <row r="633" spans="1:67" ht="12" customHeight="1" x14ac:dyDescent="0.25">
      <c r="A633" s="32"/>
      <c r="B633" s="19"/>
      <c r="C633" s="19"/>
      <c r="D633" s="19"/>
      <c r="E633" s="19"/>
      <c r="F633" s="50"/>
      <c r="G633" s="50"/>
      <c r="H633" s="50"/>
      <c r="I633" s="50"/>
      <c r="J633" s="50"/>
      <c r="K633" s="50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10"/>
      <c r="AH633" s="10"/>
      <c r="AI633" s="418" t="s">
        <v>1880</v>
      </c>
      <c r="AJ633" s="10"/>
      <c r="AK633" s="10"/>
      <c r="AL633" s="10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</row>
    <row r="634" spans="1:67" ht="12" customHeight="1" x14ac:dyDescent="0.25">
      <c r="A634" s="32"/>
      <c r="B634" s="19"/>
      <c r="C634" s="19"/>
      <c r="D634" s="19"/>
      <c r="E634" s="19"/>
      <c r="F634" s="50"/>
      <c r="G634" s="50"/>
      <c r="H634" s="50"/>
      <c r="I634" s="50"/>
      <c r="J634" s="50"/>
      <c r="K634" s="50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10"/>
      <c r="AH634" s="10"/>
      <c r="AI634" s="418" t="s">
        <v>1882</v>
      </c>
      <c r="AJ634" s="10"/>
      <c r="AK634" s="10"/>
      <c r="AL634" s="10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</row>
    <row r="635" spans="1:67" ht="12" customHeight="1" x14ac:dyDescent="0.25">
      <c r="A635" s="32"/>
      <c r="B635" s="19"/>
      <c r="C635" s="19"/>
      <c r="D635" s="19"/>
      <c r="E635" s="19"/>
      <c r="F635" s="50"/>
      <c r="G635" s="50"/>
      <c r="H635" s="50"/>
      <c r="I635" s="50"/>
      <c r="J635" s="50"/>
      <c r="K635" s="50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10"/>
      <c r="AH635" s="10"/>
      <c r="AI635" s="418" t="s">
        <v>1884</v>
      </c>
      <c r="AJ635" s="10"/>
      <c r="AK635" s="10"/>
      <c r="AL635" s="10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</row>
    <row r="636" spans="1:67" ht="12" customHeight="1" x14ac:dyDescent="0.25">
      <c r="A636" s="32"/>
      <c r="B636" s="19"/>
      <c r="C636" s="19"/>
      <c r="D636" s="19"/>
      <c r="E636" s="19"/>
      <c r="F636" s="50"/>
      <c r="G636" s="50"/>
      <c r="H636" s="50"/>
      <c r="I636" s="50"/>
      <c r="J636" s="50"/>
      <c r="K636" s="50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10"/>
      <c r="AH636" s="10"/>
      <c r="AI636" s="418" t="s">
        <v>1886</v>
      </c>
      <c r="AJ636" s="10"/>
      <c r="AK636" s="10"/>
      <c r="AL636" s="10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</row>
    <row r="637" spans="1:67" ht="12" customHeight="1" x14ac:dyDescent="0.25">
      <c r="A637" s="32"/>
      <c r="B637" s="19"/>
      <c r="C637" s="19"/>
      <c r="D637" s="19"/>
      <c r="E637" s="19"/>
      <c r="F637" s="50"/>
      <c r="G637" s="50"/>
      <c r="H637" s="50"/>
      <c r="I637" s="50"/>
      <c r="J637" s="50"/>
      <c r="K637" s="50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10"/>
      <c r="AH637" s="10"/>
      <c r="AI637" s="418" t="s">
        <v>1888</v>
      </c>
      <c r="AJ637" s="10"/>
      <c r="AK637" s="10"/>
      <c r="AL637" s="10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</row>
    <row r="638" spans="1:67" ht="12" customHeight="1" x14ac:dyDescent="0.25">
      <c r="A638" s="32"/>
      <c r="B638" s="19"/>
      <c r="C638" s="19"/>
      <c r="D638" s="19"/>
      <c r="E638" s="19"/>
      <c r="F638" s="50"/>
      <c r="G638" s="50"/>
      <c r="H638" s="50"/>
      <c r="I638" s="50"/>
      <c r="J638" s="50"/>
      <c r="K638" s="50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10"/>
      <c r="AH638" s="10"/>
      <c r="AI638" s="418" t="s">
        <v>1890</v>
      </c>
      <c r="AJ638" s="10"/>
      <c r="AK638" s="10"/>
      <c r="AL638" s="10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</row>
    <row r="639" spans="1:67" ht="12" customHeight="1" x14ac:dyDescent="0.25">
      <c r="A639" s="32"/>
      <c r="B639" s="19"/>
      <c r="C639" s="19"/>
      <c r="D639" s="19"/>
      <c r="E639" s="19"/>
      <c r="F639" s="50"/>
      <c r="G639" s="50"/>
      <c r="H639" s="50"/>
      <c r="I639" s="50"/>
      <c r="J639" s="50"/>
      <c r="K639" s="50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10"/>
      <c r="AH639" s="10"/>
      <c r="AI639" s="418" t="s">
        <v>1892</v>
      </c>
      <c r="AJ639" s="10"/>
      <c r="AK639" s="10"/>
      <c r="AL639" s="10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</row>
    <row r="640" spans="1:67" ht="12" customHeight="1" x14ac:dyDescent="0.25">
      <c r="A640" s="32"/>
      <c r="B640" s="19"/>
      <c r="C640" s="19"/>
      <c r="D640" s="19"/>
      <c r="E640" s="19"/>
      <c r="F640" s="50"/>
      <c r="G640" s="50"/>
      <c r="H640" s="50"/>
      <c r="I640" s="50"/>
      <c r="J640" s="50"/>
      <c r="K640" s="50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10"/>
      <c r="AH640" s="10"/>
      <c r="AI640" s="418" t="s">
        <v>1894</v>
      </c>
      <c r="AJ640" s="10"/>
      <c r="AK640" s="10"/>
      <c r="AL640" s="10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</row>
    <row r="641" spans="1:67" ht="12" customHeight="1" x14ac:dyDescent="0.25">
      <c r="A641" s="32"/>
      <c r="B641" s="19"/>
      <c r="C641" s="19"/>
      <c r="D641" s="19"/>
      <c r="E641" s="19"/>
      <c r="F641" s="50"/>
      <c r="G641" s="50"/>
      <c r="H641" s="50"/>
      <c r="I641" s="50"/>
      <c r="J641" s="50"/>
      <c r="K641" s="50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10"/>
      <c r="AH641" s="10"/>
      <c r="AI641" s="418" t="s">
        <v>1896</v>
      </c>
      <c r="AJ641" s="10"/>
      <c r="AK641" s="10"/>
      <c r="AL641" s="10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</row>
    <row r="642" spans="1:67" ht="12" customHeight="1" x14ac:dyDescent="0.25">
      <c r="A642" s="32"/>
      <c r="B642" s="19"/>
      <c r="C642" s="19"/>
      <c r="D642" s="19"/>
      <c r="E642" s="19"/>
      <c r="F642" s="50"/>
      <c r="G642" s="50"/>
      <c r="H642" s="50"/>
      <c r="I642" s="50"/>
      <c r="J642" s="50"/>
      <c r="K642" s="50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10"/>
      <c r="AH642" s="10"/>
      <c r="AI642" s="418" t="s">
        <v>753</v>
      </c>
      <c r="AJ642" s="10"/>
      <c r="AK642" s="10"/>
      <c r="AL642" s="10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</row>
    <row r="643" spans="1:67" ht="12" customHeight="1" x14ac:dyDescent="0.25">
      <c r="A643" s="32"/>
      <c r="B643" s="19"/>
      <c r="C643" s="19"/>
      <c r="D643" s="19"/>
      <c r="E643" s="19"/>
      <c r="F643" s="50"/>
      <c r="G643" s="50"/>
      <c r="H643" s="50"/>
      <c r="I643" s="50"/>
      <c r="J643" s="50"/>
      <c r="K643" s="50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10"/>
      <c r="AH643" s="10"/>
      <c r="AI643" s="418" t="s">
        <v>1899</v>
      </c>
      <c r="AJ643" s="10"/>
      <c r="AK643" s="10"/>
      <c r="AL643" s="10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</row>
    <row r="644" spans="1:67" ht="12" customHeight="1" x14ac:dyDescent="0.25">
      <c r="A644" s="32"/>
      <c r="B644" s="19"/>
      <c r="C644" s="19"/>
      <c r="D644" s="19"/>
      <c r="E644" s="19"/>
      <c r="F644" s="50"/>
      <c r="G644" s="50"/>
      <c r="H644" s="50"/>
      <c r="I644" s="50"/>
      <c r="J644" s="50"/>
      <c r="K644" s="50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10"/>
      <c r="AH644" s="10"/>
      <c r="AI644" s="418" t="s">
        <v>1901</v>
      </c>
      <c r="AJ644" s="10"/>
      <c r="AK644" s="10"/>
      <c r="AL644" s="10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</row>
    <row r="645" spans="1:67" ht="12" customHeight="1" x14ac:dyDescent="0.25">
      <c r="A645" s="32"/>
      <c r="B645" s="19"/>
      <c r="C645" s="19"/>
      <c r="D645" s="19"/>
      <c r="E645" s="19"/>
      <c r="F645" s="50"/>
      <c r="G645" s="50"/>
      <c r="H645" s="50"/>
      <c r="I645" s="50"/>
      <c r="J645" s="50"/>
      <c r="K645" s="50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10"/>
      <c r="AH645" s="10"/>
      <c r="AI645" s="418" t="s">
        <v>1903</v>
      </c>
      <c r="AJ645" s="10"/>
      <c r="AK645" s="10"/>
      <c r="AL645" s="10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</row>
    <row r="646" spans="1:67" ht="12" customHeight="1" x14ac:dyDescent="0.25">
      <c r="A646" s="32"/>
      <c r="B646" s="19"/>
      <c r="C646" s="19"/>
      <c r="D646" s="19"/>
      <c r="E646" s="19"/>
      <c r="F646" s="50"/>
      <c r="G646" s="50"/>
      <c r="H646" s="50"/>
      <c r="I646" s="50"/>
      <c r="J646" s="50"/>
      <c r="K646" s="50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10"/>
      <c r="AH646" s="10"/>
      <c r="AI646" s="418" t="s">
        <v>1905</v>
      </c>
      <c r="AJ646" s="10"/>
      <c r="AK646" s="10"/>
      <c r="AL646" s="10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</row>
    <row r="647" spans="1:67" ht="12" customHeight="1" x14ac:dyDescent="0.25">
      <c r="A647" s="32"/>
      <c r="B647" s="19"/>
      <c r="C647" s="19"/>
      <c r="D647" s="19"/>
      <c r="E647" s="19"/>
      <c r="F647" s="50"/>
      <c r="G647" s="50"/>
      <c r="H647" s="50"/>
      <c r="I647" s="50"/>
      <c r="J647" s="50"/>
      <c r="K647" s="50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10"/>
      <c r="AH647" s="10"/>
      <c r="AI647" s="418" t="s">
        <v>1907</v>
      </c>
      <c r="AJ647" s="10"/>
      <c r="AK647" s="10"/>
      <c r="AL647" s="10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</row>
    <row r="648" spans="1:67" ht="12" customHeight="1" x14ac:dyDescent="0.25">
      <c r="A648" s="32"/>
      <c r="B648" s="19"/>
      <c r="C648" s="19"/>
      <c r="D648" s="19"/>
      <c r="E648" s="19"/>
      <c r="F648" s="50"/>
      <c r="G648" s="50"/>
      <c r="H648" s="50"/>
      <c r="I648" s="50"/>
      <c r="J648" s="50"/>
      <c r="K648" s="50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10"/>
      <c r="AH648" s="10"/>
      <c r="AI648" s="418" t="s">
        <v>1909</v>
      </c>
      <c r="AJ648" s="10"/>
      <c r="AK648" s="10"/>
      <c r="AL648" s="10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</row>
    <row r="649" spans="1:67" ht="12" customHeight="1" x14ac:dyDescent="0.25">
      <c r="A649" s="32"/>
      <c r="B649" s="19"/>
      <c r="C649" s="19"/>
      <c r="D649" s="19"/>
      <c r="E649" s="19"/>
      <c r="F649" s="50"/>
      <c r="G649" s="50"/>
      <c r="H649" s="50"/>
      <c r="I649" s="50"/>
      <c r="J649" s="50"/>
      <c r="K649" s="50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10"/>
      <c r="AH649" s="10"/>
      <c r="AI649" s="418" t="s">
        <v>1911</v>
      </c>
      <c r="AJ649" s="10"/>
      <c r="AK649" s="10"/>
      <c r="AL649" s="10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</row>
    <row r="650" spans="1:67" ht="12" customHeight="1" x14ac:dyDescent="0.25">
      <c r="A650" s="32"/>
      <c r="B650" s="19"/>
      <c r="C650" s="19"/>
      <c r="D650" s="19"/>
      <c r="E650" s="19"/>
      <c r="F650" s="50"/>
      <c r="G650" s="50"/>
      <c r="H650" s="50"/>
      <c r="I650" s="50"/>
      <c r="J650" s="50"/>
      <c r="K650" s="50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10"/>
      <c r="AH650" s="10"/>
      <c r="AI650" s="418" t="s">
        <v>1913</v>
      </c>
      <c r="AJ650" s="10"/>
      <c r="AK650" s="10"/>
      <c r="AL650" s="10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</row>
    <row r="651" spans="1:67" ht="12" customHeight="1" x14ac:dyDescent="0.25">
      <c r="A651" s="32"/>
      <c r="B651" s="19"/>
      <c r="C651" s="19"/>
      <c r="D651" s="19"/>
      <c r="E651" s="19"/>
      <c r="F651" s="50"/>
      <c r="G651" s="50"/>
      <c r="H651" s="50"/>
      <c r="I651" s="50"/>
      <c r="J651" s="50"/>
      <c r="K651" s="50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10"/>
      <c r="AH651" s="10"/>
      <c r="AI651" s="418" t="s">
        <v>1915</v>
      </c>
      <c r="AJ651" s="10"/>
      <c r="AK651" s="10"/>
      <c r="AL651" s="10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</row>
    <row r="652" spans="1:67" ht="12" customHeight="1" x14ac:dyDescent="0.25">
      <c r="A652" s="32"/>
      <c r="B652" s="19"/>
      <c r="C652" s="19"/>
      <c r="D652" s="19"/>
      <c r="E652" s="19"/>
      <c r="F652" s="50"/>
      <c r="G652" s="50"/>
      <c r="H652" s="50"/>
      <c r="I652" s="50"/>
      <c r="J652" s="50"/>
      <c r="K652" s="50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10"/>
      <c r="AH652" s="10"/>
      <c r="AI652" s="418" t="s">
        <v>1917</v>
      </c>
      <c r="AJ652" s="10"/>
      <c r="AK652" s="10"/>
      <c r="AL652" s="10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</row>
    <row r="653" spans="1:67" ht="12" customHeight="1" x14ac:dyDescent="0.25">
      <c r="A653" s="32"/>
      <c r="B653" s="19"/>
      <c r="C653" s="19"/>
      <c r="D653" s="19"/>
      <c r="E653" s="19"/>
      <c r="F653" s="50"/>
      <c r="G653" s="50"/>
      <c r="H653" s="50"/>
      <c r="I653" s="50"/>
      <c r="J653" s="50"/>
      <c r="K653" s="50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10"/>
      <c r="AH653" s="10"/>
      <c r="AI653" s="418" t="s">
        <v>1918</v>
      </c>
      <c r="AJ653" s="10"/>
      <c r="AK653" s="10"/>
      <c r="AL653" s="10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</row>
    <row r="654" spans="1:67" ht="12" customHeight="1" x14ac:dyDescent="0.25">
      <c r="A654" s="32"/>
      <c r="B654" s="19"/>
      <c r="C654" s="19"/>
      <c r="D654" s="19"/>
      <c r="E654" s="19"/>
      <c r="F654" s="50"/>
      <c r="G654" s="50"/>
      <c r="H654" s="50"/>
      <c r="I654" s="50"/>
      <c r="J654" s="50"/>
      <c r="K654" s="50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10"/>
      <c r="AH654" s="10"/>
      <c r="AI654" s="418" t="s">
        <v>1919</v>
      </c>
      <c r="AJ654" s="10"/>
      <c r="AK654" s="10"/>
      <c r="AL654" s="10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</row>
    <row r="655" spans="1:67" ht="12" customHeight="1" x14ac:dyDescent="0.25">
      <c r="A655" s="32"/>
      <c r="B655" s="19"/>
      <c r="C655" s="19"/>
      <c r="D655" s="19"/>
      <c r="E655" s="19"/>
      <c r="F655" s="50"/>
      <c r="G655" s="50"/>
      <c r="H655" s="50"/>
      <c r="I655" s="50"/>
      <c r="J655" s="50"/>
      <c r="K655" s="50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10"/>
      <c r="AH655" s="10"/>
      <c r="AI655" s="418" t="s">
        <v>1921</v>
      </c>
      <c r="AJ655" s="10"/>
      <c r="AK655" s="10"/>
      <c r="AL655" s="10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</row>
    <row r="656" spans="1:67" ht="12" customHeight="1" x14ac:dyDescent="0.25">
      <c r="A656" s="32"/>
      <c r="B656" s="19"/>
      <c r="C656" s="19"/>
      <c r="D656" s="19"/>
      <c r="E656" s="19"/>
      <c r="F656" s="50"/>
      <c r="G656" s="50"/>
      <c r="H656" s="50"/>
      <c r="I656" s="50"/>
      <c r="J656" s="50"/>
      <c r="K656" s="50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10"/>
      <c r="AH656" s="10"/>
      <c r="AI656" s="418" t="s">
        <v>1923</v>
      </c>
      <c r="AJ656" s="10"/>
      <c r="AK656" s="10"/>
      <c r="AL656" s="10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</row>
    <row r="657" spans="1:67" ht="12" customHeight="1" x14ac:dyDescent="0.25">
      <c r="A657" s="32"/>
      <c r="B657" s="19"/>
      <c r="C657" s="19"/>
      <c r="D657" s="19"/>
      <c r="E657" s="19"/>
      <c r="F657" s="50"/>
      <c r="G657" s="50"/>
      <c r="H657" s="50"/>
      <c r="I657" s="50"/>
      <c r="J657" s="50"/>
      <c r="K657" s="50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10"/>
      <c r="AH657" s="10"/>
      <c r="AI657" s="418" t="s">
        <v>1925</v>
      </c>
      <c r="AJ657" s="10"/>
      <c r="AK657" s="10"/>
      <c r="AL657" s="10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</row>
    <row r="658" spans="1:67" ht="12" customHeight="1" x14ac:dyDescent="0.25">
      <c r="A658" s="32"/>
      <c r="B658" s="19"/>
      <c r="C658" s="19"/>
      <c r="D658" s="19"/>
      <c r="E658" s="19"/>
      <c r="F658" s="50"/>
      <c r="G658" s="50"/>
      <c r="H658" s="50"/>
      <c r="I658" s="50"/>
      <c r="J658" s="50"/>
      <c r="K658" s="50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10"/>
      <c r="AH658" s="10"/>
      <c r="AI658" s="418" t="s">
        <v>1927</v>
      </c>
      <c r="AJ658" s="10"/>
      <c r="AK658" s="10"/>
      <c r="AL658" s="10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</row>
    <row r="659" spans="1:67" ht="12" customHeight="1" x14ac:dyDescent="0.25">
      <c r="A659" s="32"/>
      <c r="B659" s="19"/>
      <c r="C659" s="19"/>
      <c r="D659" s="19"/>
      <c r="E659" s="19"/>
      <c r="F659" s="50"/>
      <c r="G659" s="50"/>
      <c r="H659" s="50"/>
      <c r="I659" s="50"/>
      <c r="J659" s="50"/>
      <c r="K659" s="50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10"/>
      <c r="AH659" s="10"/>
      <c r="AI659" s="418" t="s">
        <v>1929</v>
      </c>
      <c r="AJ659" s="10"/>
      <c r="AK659" s="10"/>
      <c r="AL659" s="10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</row>
    <row r="660" spans="1:67" ht="12" customHeight="1" x14ac:dyDescent="0.25">
      <c r="A660" s="32"/>
      <c r="B660" s="19"/>
      <c r="C660" s="19"/>
      <c r="D660" s="19"/>
      <c r="E660" s="19"/>
      <c r="F660" s="50"/>
      <c r="G660" s="50"/>
      <c r="H660" s="50"/>
      <c r="I660" s="50"/>
      <c r="J660" s="50"/>
      <c r="K660" s="50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10"/>
      <c r="AH660" s="10"/>
      <c r="AI660" s="418" t="s">
        <v>1931</v>
      </c>
      <c r="AJ660" s="10"/>
      <c r="AK660" s="10"/>
      <c r="AL660" s="10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</row>
    <row r="661" spans="1:67" ht="12" customHeight="1" x14ac:dyDescent="0.25">
      <c r="A661" s="32"/>
      <c r="B661" s="19"/>
      <c r="C661" s="19"/>
      <c r="D661" s="19"/>
      <c r="E661" s="19"/>
      <c r="F661" s="50"/>
      <c r="G661" s="50"/>
      <c r="H661" s="50"/>
      <c r="I661" s="50"/>
      <c r="J661" s="50"/>
      <c r="K661" s="50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10"/>
      <c r="AH661" s="10"/>
      <c r="AI661" s="418" t="s">
        <v>1933</v>
      </c>
      <c r="AJ661" s="10"/>
      <c r="AK661" s="10"/>
      <c r="AL661" s="10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</row>
    <row r="662" spans="1:67" ht="12" customHeight="1" x14ac:dyDescent="0.25">
      <c r="A662" s="32"/>
      <c r="B662" s="19"/>
      <c r="C662" s="19"/>
      <c r="D662" s="19"/>
      <c r="E662" s="19"/>
      <c r="F662" s="50"/>
      <c r="G662" s="50"/>
      <c r="H662" s="50"/>
      <c r="I662" s="50"/>
      <c r="J662" s="50"/>
      <c r="K662" s="50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10"/>
      <c r="AH662" s="10"/>
      <c r="AI662" s="418" t="s">
        <v>1935</v>
      </c>
      <c r="AJ662" s="10"/>
      <c r="AK662" s="10"/>
      <c r="AL662" s="10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</row>
    <row r="663" spans="1:67" ht="12" customHeight="1" x14ac:dyDescent="0.25">
      <c r="A663" s="32"/>
      <c r="B663" s="19"/>
      <c r="C663" s="19"/>
      <c r="D663" s="19"/>
      <c r="E663" s="19"/>
      <c r="F663" s="50"/>
      <c r="G663" s="50"/>
      <c r="H663" s="50"/>
      <c r="I663" s="50"/>
      <c r="J663" s="50"/>
      <c r="K663" s="50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10"/>
      <c r="AH663" s="10"/>
      <c r="AI663" s="418" t="s">
        <v>1937</v>
      </c>
      <c r="AJ663" s="10"/>
      <c r="AK663" s="10"/>
      <c r="AL663" s="10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</row>
    <row r="664" spans="1:67" ht="12" customHeight="1" x14ac:dyDescent="0.25">
      <c r="A664" s="32"/>
      <c r="B664" s="19"/>
      <c r="C664" s="19"/>
      <c r="D664" s="19"/>
      <c r="E664" s="19"/>
      <c r="F664" s="50"/>
      <c r="G664" s="50"/>
      <c r="H664" s="50"/>
      <c r="I664" s="50"/>
      <c r="J664" s="50"/>
      <c r="K664" s="50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10"/>
      <c r="AH664" s="10"/>
      <c r="AI664" s="418" t="s">
        <v>1939</v>
      </c>
      <c r="AJ664" s="10"/>
      <c r="AK664" s="10"/>
      <c r="AL664" s="10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</row>
    <row r="665" spans="1:67" ht="12" customHeight="1" x14ac:dyDescent="0.25">
      <c r="A665" s="32"/>
      <c r="B665" s="19"/>
      <c r="C665" s="19"/>
      <c r="D665" s="19"/>
      <c r="E665" s="19"/>
      <c r="F665" s="50"/>
      <c r="G665" s="50"/>
      <c r="H665" s="50"/>
      <c r="I665" s="50"/>
      <c r="J665" s="50"/>
      <c r="K665" s="50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10"/>
      <c r="AH665" s="10"/>
      <c r="AI665" s="418" t="s">
        <v>1941</v>
      </c>
      <c r="AJ665" s="10"/>
      <c r="AK665" s="10"/>
      <c r="AL665" s="10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</row>
    <row r="666" spans="1:67" ht="12" customHeight="1" x14ac:dyDescent="0.25">
      <c r="A666" s="32"/>
      <c r="B666" s="19"/>
      <c r="C666" s="19"/>
      <c r="D666" s="19"/>
      <c r="E666" s="19"/>
      <c r="F666" s="50"/>
      <c r="G666" s="50"/>
      <c r="H666" s="50"/>
      <c r="I666" s="50"/>
      <c r="J666" s="50"/>
      <c r="K666" s="50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10"/>
      <c r="AH666" s="10"/>
      <c r="AI666" s="418" t="s">
        <v>1943</v>
      </c>
      <c r="AJ666" s="10"/>
      <c r="AK666" s="10"/>
      <c r="AL666" s="10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</row>
    <row r="667" spans="1:67" ht="12" customHeight="1" x14ac:dyDescent="0.25">
      <c r="A667" s="32"/>
      <c r="B667" s="19"/>
      <c r="C667" s="19"/>
      <c r="D667" s="19"/>
      <c r="E667" s="19"/>
      <c r="F667" s="50"/>
      <c r="G667" s="50"/>
      <c r="H667" s="50"/>
      <c r="I667" s="50"/>
      <c r="J667" s="50"/>
      <c r="K667" s="50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10"/>
      <c r="AH667" s="10"/>
      <c r="AI667" s="418" t="s">
        <v>1945</v>
      </c>
      <c r="AJ667" s="10"/>
      <c r="AK667" s="10"/>
      <c r="AL667" s="10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</row>
    <row r="668" spans="1:67" ht="12" customHeight="1" x14ac:dyDescent="0.25">
      <c r="A668" s="32"/>
      <c r="B668" s="19"/>
      <c r="C668" s="19"/>
      <c r="D668" s="19"/>
      <c r="E668" s="19"/>
      <c r="F668" s="50"/>
      <c r="G668" s="50"/>
      <c r="H668" s="50"/>
      <c r="I668" s="50"/>
      <c r="J668" s="50"/>
      <c r="K668" s="50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10"/>
      <c r="AH668" s="10"/>
      <c r="AI668" s="418" t="s">
        <v>1947</v>
      </c>
      <c r="AJ668" s="10"/>
      <c r="AK668" s="10"/>
      <c r="AL668" s="10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</row>
    <row r="669" spans="1:67" ht="12" customHeight="1" x14ac:dyDescent="0.25">
      <c r="A669" s="32"/>
      <c r="B669" s="19"/>
      <c r="C669" s="19"/>
      <c r="D669" s="19"/>
      <c r="E669" s="19"/>
      <c r="F669" s="50"/>
      <c r="G669" s="50"/>
      <c r="H669" s="50"/>
      <c r="I669" s="50"/>
      <c r="J669" s="50"/>
      <c r="K669" s="50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10"/>
      <c r="AH669" s="10"/>
      <c r="AI669" s="418" t="s">
        <v>1949</v>
      </c>
      <c r="AJ669" s="10"/>
      <c r="AK669" s="10"/>
      <c r="AL669" s="10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</row>
    <row r="670" spans="1:67" ht="12" customHeight="1" x14ac:dyDescent="0.25">
      <c r="A670" s="32"/>
      <c r="B670" s="19"/>
      <c r="C670" s="19"/>
      <c r="D670" s="19"/>
      <c r="E670" s="19"/>
      <c r="F670" s="50"/>
      <c r="G670" s="50"/>
      <c r="H670" s="50"/>
      <c r="I670" s="50"/>
      <c r="J670" s="50"/>
      <c r="K670" s="50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10"/>
      <c r="AH670" s="10"/>
      <c r="AI670" s="418" t="s">
        <v>1951</v>
      </c>
      <c r="AJ670" s="10"/>
      <c r="AK670" s="10"/>
      <c r="AL670" s="10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</row>
    <row r="671" spans="1:67" ht="12" customHeight="1" x14ac:dyDescent="0.25">
      <c r="A671" s="32"/>
      <c r="B671" s="19"/>
      <c r="C671" s="19"/>
      <c r="D671" s="19"/>
      <c r="E671" s="19"/>
      <c r="F671" s="50"/>
      <c r="G671" s="50"/>
      <c r="H671" s="50"/>
      <c r="I671" s="50"/>
      <c r="J671" s="50"/>
      <c r="K671" s="50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10"/>
      <c r="AH671" s="10"/>
      <c r="AI671" s="418" t="s">
        <v>1953</v>
      </c>
      <c r="AJ671" s="10"/>
      <c r="AK671" s="10"/>
      <c r="AL671" s="10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</row>
    <row r="672" spans="1:67" ht="12" customHeight="1" x14ac:dyDescent="0.25">
      <c r="A672" s="32"/>
      <c r="B672" s="19"/>
      <c r="C672" s="19"/>
      <c r="D672" s="19"/>
      <c r="E672" s="19"/>
      <c r="F672" s="50"/>
      <c r="G672" s="50"/>
      <c r="H672" s="50"/>
      <c r="I672" s="50"/>
      <c r="J672" s="50"/>
      <c r="K672" s="50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10"/>
      <c r="AH672" s="10"/>
      <c r="AI672" s="418" t="s">
        <v>1955</v>
      </c>
      <c r="AJ672" s="10"/>
      <c r="AK672" s="10"/>
      <c r="AL672" s="10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</row>
    <row r="673" spans="1:67" ht="12" customHeight="1" x14ac:dyDescent="0.25">
      <c r="A673" s="32"/>
      <c r="B673" s="19"/>
      <c r="C673" s="19"/>
      <c r="D673" s="19"/>
      <c r="E673" s="19"/>
      <c r="F673" s="50"/>
      <c r="G673" s="50"/>
      <c r="H673" s="50"/>
      <c r="I673" s="50"/>
      <c r="J673" s="50"/>
      <c r="K673" s="50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10"/>
      <c r="AH673" s="10"/>
      <c r="AI673" s="418" t="s">
        <v>1957</v>
      </c>
      <c r="AJ673" s="10"/>
      <c r="AK673" s="10"/>
      <c r="AL673" s="10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</row>
    <row r="674" spans="1:67" ht="12" customHeight="1" x14ac:dyDescent="0.25">
      <c r="A674" s="32"/>
      <c r="B674" s="19"/>
      <c r="C674" s="19"/>
      <c r="D674" s="19"/>
      <c r="E674" s="19"/>
      <c r="F674" s="50"/>
      <c r="G674" s="50"/>
      <c r="H674" s="50"/>
      <c r="I674" s="50"/>
      <c r="J674" s="50"/>
      <c r="K674" s="50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10"/>
      <c r="AH674" s="10"/>
      <c r="AI674" s="418" t="s">
        <v>1959</v>
      </c>
      <c r="AJ674" s="10"/>
      <c r="AK674" s="10"/>
      <c r="AL674" s="10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</row>
    <row r="675" spans="1:67" ht="12" customHeight="1" x14ac:dyDescent="0.25">
      <c r="A675" s="32"/>
      <c r="B675" s="19"/>
      <c r="C675" s="19"/>
      <c r="D675" s="19"/>
      <c r="E675" s="19"/>
      <c r="F675" s="50"/>
      <c r="G675" s="50"/>
      <c r="H675" s="50"/>
      <c r="I675" s="50"/>
      <c r="J675" s="50"/>
      <c r="K675" s="50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10"/>
      <c r="AH675" s="10"/>
      <c r="AI675" s="418" t="s">
        <v>1961</v>
      </c>
      <c r="AJ675" s="10"/>
      <c r="AK675" s="10"/>
      <c r="AL675" s="10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</row>
    <row r="676" spans="1:67" ht="12" customHeight="1" x14ac:dyDescent="0.25">
      <c r="A676" s="32"/>
      <c r="B676" s="19"/>
      <c r="C676" s="19"/>
      <c r="D676" s="19"/>
      <c r="E676" s="19"/>
      <c r="F676" s="50"/>
      <c r="G676" s="50"/>
      <c r="H676" s="50"/>
      <c r="I676" s="50"/>
      <c r="J676" s="50"/>
      <c r="K676" s="50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10"/>
      <c r="AH676" s="10"/>
      <c r="AI676" s="418" t="s">
        <v>1963</v>
      </c>
      <c r="AJ676" s="10"/>
      <c r="AK676" s="10"/>
      <c r="AL676" s="10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</row>
    <row r="677" spans="1:67" ht="12" customHeight="1" x14ac:dyDescent="0.25">
      <c r="A677" s="32"/>
      <c r="B677" s="19"/>
      <c r="C677" s="19"/>
      <c r="D677" s="19"/>
      <c r="E677" s="19"/>
      <c r="F677" s="50"/>
      <c r="G677" s="50"/>
      <c r="H677" s="50"/>
      <c r="I677" s="50"/>
      <c r="J677" s="50"/>
      <c r="K677" s="50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10"/>
      <c r="AH677" s="10"/>
      <c r="AI677" s="418" t="s">
        <v>1965</v>
      </c>
      <c r="AJ677" s="10"/>
      <c r="AK677" s="10"/>
      <c r="AL677" s="10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</row>
    <row r="678" spans="1:67" ht="12" customHeight="1" x14ac:dyDescent="0.25">
      <c r="A678" s="32"/>
      <c r="B678" s="19"/>
      <c r="C678" s="19"/>
      <c r="D678" s="19"/>
      <c r="E678" s="19"/>
      <c r="F678" s="50"/>
      <c r="G678" s="50"/>
      <c r="H678" s="50"/>
      <c r="I678" s="50"/>
      <c r="J678" s="50"/>
      <c r="K678" s="50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10"/>
      <c r="AH678" s="10"/>
      <c r="AI678" s="418" t="s">
        <v>1967</v>
      </c>
      <c r="AJ678" s="10"/>
      <c r="AK678" s="10"/>
      <c r="AL678" s="10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</row>
    <row r="679" spans="1:67" ht="12" customHeight="1" x14ac:dyDescent="0.25">
      <c r="A679" s="32"/>
      <c r="B679" s="19"/>
      <c r="C679" s="19"/>
      <c r="D679" s="19"/>
      <c r="E679" s="19"/>
      <c r="F679" s="50"/>
      <c r="G679" s="50"/>
      <c r="H679" s="50"/>
      <c r="I679" s="50"/>
      <c r="J679" s="50"/>
      <c r="K679" s="50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10"/>
      <c r="AH679" s="10"/>
      <c r="AI679" s="418" t="s">
        <v>1969</v>
      </c>
      <c r="AJ679" s="10"/>
      <c r="AK679" s="10"/>
      <c r="AL679" s="10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</row>
    <row r="680" spans="1:67" ht="12" customHeight="1" x14ac:dyDescent="0.25">
      <c r="A680" s="32"/>
      <c r="B680" s="19"/>
      <c r="C680" s="19"/>
      <c r="D680" s="19"/>
      <c r="E680" s="19"/>
      <c r="F680" s="50"/>
      <c r="G680" s="50"/>
      <c r="H680" s="50"/>
      <c r="I680" s="50"/>
      <c r="J680" s="50"/>
      <c r="K680" s="50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10"/>
      <c r="AH680" s="10"/>
      <c r="AI680" s="418" t="s">
        <v>1971</v>
      </c>
      <c r="AJ680" s="10"/>
      <c r="AK680" s="10"/>
      <c r="AL680" s="10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</row>
    <row r="681" spans="1:67" ht="12" customHeight="1" x14ac:dyDescent="0.25">
      <c r="A681" s="32"/>
      <c r="B681" s="19"/>
      <c r="C681" s="19"/>
      <c r="D681" s="19"/>
      <c r="E681" s="19"/>
      <c r="F681" s="50"/>
      <c r="G681" s="50"/>
      <c r="H681" s="50"/>
      <c r="I681" s="50"/>
      <c r="J681" s="50"/>
      <c r="K681" s="50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10"/>
      <c r="AH681" s="10"/>
      <c r="AI681" s="418" t="s">
        <v>1973</v>
      </c>
      <c r="AJ681" s="10"/>
      <c r="AK681" s="10"/>
      <c r="AL681" s="10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</row>
    <row r="682" spans="1:67" ht="12" customHeight="1" x14ac:dyDescent="0.25">
      <c r="A682" s="32"/>
      <c r="B682" s="19"/>
      <c r="C682" s="19"/>
      <c r="D682" s="19"/>
      <c r="E682" s="19"/>
      <c r="F682" s="50"/>
      <c r="G682" s="50"/>
      <c r="H682" s="50"/>
      <c r="I682" s="50"/>
      <c r="J682" s="50"/>
      <c r="K682" s="50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10"/>
      <c r="AH682" s="10"/>
      <c r="AI682" s="418" t="s">
        <v>1975</v>
      </c>
      <c r="AJ682" s="10"/>
      <c r="AK682" s="10"/>
      <c r="AL682" s="10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</row>
    <row r="683" spans="1:67" ht="12" customHeight="1" x14ac:dyDescent="0.25">
      <c r="A683" s="32"/>
      <c r="B683" s="19"/>
      <c r="C683" s="19"/>
      <c r="D683" s="19"/>
      <c r="E683" s="19"/>
      <c r="F683" s="50"/>
      <c r="G683" s="50"/>
      <c r="H683" s="50"/>
      <c r="I683" s="50"/>
      <c r="J683" s="50"/>
      <c r="K683" s="50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10"/>
      <c r="AH683" s="10"/>
      <c r="AI683" s="418" t="s">
        <v>1977</v>
      </c>
      <c r="AJ683" s="10"/>
      <c r="AK683" s="10"/>
      <c r="AL683" s="10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</row>
    <row r="684" spans="1:67" ht="12" customHeight="1" x14ac:dyDescent="0.25">
      <c r="A684" s="32"/>
      <c r="B684" s="19"/>
      <c r="C684" s="19"/>
      <c r="D684" s="19"/>
      <c r="E684" s="19"/>
      <c r="F684" s="50"/>
      <c r="G684" s="50"/>
      <c r="H684" s="50"/>
      <c r="I684" s="50"/>
      <c r="J684" s="50"/>
      <c r="K684" s="50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10"/>
      <c r="AH684" s="10"/>
      <c r="AI684" s="418" t="s">
        <v>1979</v>
      </c>
      <c r="AJ684" s="10"/>
      <c r="AK684" s="10"/>
      <c r="AL684" s="10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</row>
    <row r="685" spans="1:67" ht="12" customHeight="1" x14ac:dyDescent="0.25">
      <c r="A685" s="32"/>
      <c r="B685" s="19"/>
      <c r="C685" s="19"/>
      <c r="D685" s="19"/>
      <c r="E685" s="19"/>
      <c r="F685" s="50"/>
      <c r="G685" s="50"/>
      <c r="H685" s="50"/>
      <c r="I685" s="50"/>
      <c r="J685" s="50"/>
      <c r="K685" s="50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10"/>
      <c r="AH685" s="10"/>
      <c r="AI685" s="418" t="s">
        <v>1981</v>
      </c>
      <c r="AJ685" s="10"/>
      <c r="AK685" s="10"/>
      <c r="AL685" s="10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</row>
    <row r="686" spans="1:67" ht="12" customHeight="1" x14ac:dyDescent="0.25">
      <c r="A686" s="32"/>
      <c r="B686" s="19"/>
      <c r="C686" s="19"/>
      <c r="D686" s="19"/>
      <c r="E686" s="19"/>
      <c r="F686" s="50"/>
      <c r="G686" s="50"/>
      <c r="H686" s="50"/>
      <c r="I686" s="50"/>
      <c r="J686" s="50"/>
      <c r="K686" s="50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10"/>
      <c r="AH686" s="10"/>
      <c r="AI686" s="418" t="s">
        <v>1983</v>
      </c>
      <c r="AJ686" s="10"/>
      <c r="AK686" s="10"/>
      <c r="AL686" s="10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</row>
    <row r="687" spans="1:67" ht="12" customHeight="1" x14ac:dyDescent="0.25">
      <c r="A687" s="32"/>
      <c r="B687" s="19"/>
      <c r="C687" s="19"/>
      <c r="D687" s="19"/>
      <c r="E687" s="19"/>
      <c r="F687" s="50"/>
      <c r="G687" s="50"/>
      <c r="H687" s="50"/>
      <c r="I687" s="50"/>
      <c r="J687" s="50"/>
      <c r="K687" s="50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10"/>
      <c r="AH687" s="10"/>
      <c r="AI687" s="418" t="s">
        <v>1985</v>
      </c>
      <c r="AJ687" s="10"/>
      <c r="AK687" s="10"/>
      <c r="AL687" s="10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</row>
    <row r="688" spans="1:67" ht="12" customHeight="1" x14ac:dyDescent="0.25">
      <c r="A688" s="32"/>
      <c r="B688" s="19"/>
      <c r="C688" s="19"/>
      <c r="D688" s="19"/>
      <c r="E688" s="19"/>
      <c r="F688" s="50"/>
      <c r="G688" s="50"/>
      <c r="H688" s="50"/>
      <c r="I688" s="50"/>
      <c r="J688" s="50"/>
      <c r="K688" s="50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10"/>
      <c r="AH688" s="10"/>
      <c r="AI688" s="418" t="s">
        <v>1987</v>
      </c>
      <c r="AJ688" s="10"/>
      <c r="AK688" s="10"/>
      <c r="AL688" s="10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</row>
    <row r="689" spans="1:67" ht="12" customHeight="1" x14ac:dyDescent="0.25">
      <c r="A689" s="32"/>
      <c r="B689" s="19"/>
      <c r="C689" s="19"/>
      <c r="D689" s="19"/>
      <c r="E689" s="19"/>
      <c r="F689" s="50"/>
      <c r="G689" s="50"/>
      <c r="H689" s="50"/>
      <c r="I689" s="50"/>
      <c r="J689" s="50"/>
      <c r="K689" s="50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10"/>
      <c r="AH689" s="10"/>
      <c r="AI689" s="418" t="s">
        <v>1989</v>
      </c>
      <c r="AJ689" s="10"/>
      <c r="AK689" s="10"/>
      <c r="AL689" s="10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</row>
    <row r="690" spans="1:67" ht="12" customHeight="1" x14ac:dyDescent="0.25">
      <c r="A690" s="32"/>
      <c r="B690" s="19"/>
      <c r="C690" s="19"/>
      <c r="D690" s="19"/>
      <c r="E690" s="19"/>
      <c r="F690" s="50"/>
      <c r="G690" s="50"/>
      <c r="H690" s="50"/>
      <c r="I690" s="50"/>
      <c r="J690" s="50"/>
      <c r="K690" s="50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10"/>
      <c r="AH690" s="10"/>
      <c r="AI690" s="418" t="s">
        <v>1991</v>
      </c>
      <c r="AJ690" s="10"/>
      <c r="AK690" s="10"/>
      <c r="AL690" s="10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</row>
    <row r="691" spans="1:67" ht="12" customHeight="1" x14ac:dyDescent="0.25">
      <c r="A691" s="32"/>
      <c r="B691" s="19"/>
      <c r="C691" s="19"/>
      <c r="D691" s="19"/>
      <c r="E691" s="19"/>
      <c r="F691" s="50"/>
      <c r="G691" s="50"/>
      <c r="H691" s="50"/>
      <c r="I691" s="50"/>
      <c r="J691" s="50"/>
      <c r="K691" s="50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10"/>
      <c r="AH691" s="10"/>
      <c r="AI691" s="418" t="s">
        <v>1993</v>
      </c>
      <c r="AJ691" s="10"/>
      <c r="AK691" s="10"/>
      <c r="AL691" s="10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</row>
    <row r="692" spans="1:67" ht="12" customHeight="1" x14ac:dyDescent="0.25">
      <c r="A692" s="32"/>
      <c r="B692" s="19"/>
      <c r="C692" s="19"/>
      <c r="D692" s="19"/>
      <c r="E692" s="19"/>
      <c r="F692" s="50"/>
      <c r="G692" s="50"/>
      <c r="H692" s="50"/>
      <c r="I692" s="50"/>
      <c r="J692" s="50"/>
      <c r="K692" s="50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10"/>
      <c r="AH692" s="10"/>
      <c r="AI692" s="418" t="s">
        <v>1995</v>
      </c>
      <c r="AJ692" s="10"/>
      <c r="AK692" s="10"/>
      <c r="AL692" s="10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</row>
    <row r="693" spans="1:67" ht="12" customHeight="1" x14ac:dyDescent="0.25">
      <c r="A693" s="32"/>
      <c r="B693" s="19"/>
      <c r="C693" s="19"/>
      <c r="D693" s="19"/>
      <c r="E693" s="19"/>
      <c r="F693" s="50"/>
      <c r="G693" s="50"/>
      <c r="H693" s="50"/>
      <c r="I693" s="50"/>
      <c r="J693" s="50"/>
      <c r="K693" s="50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10"/>
      <c r="AH693" s="10"/>
      <c r="AI693" s="418" t="s">
        <v>1997</v>
      </c>
      <c r="AJ693" s="10"/>
      <c r="AK693" s="10"/>
      <c r="AL693" s="10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</row>
    <row r="694" spans="1:67" ht="12" customHeight="1" x14ac:dyDescent="0.25">
      <c r="A694" s="32"/>
      <c r="B694" s="19"/>
      <c r="C694" s="19"/>
      <c r="D694" s="19"/>
      <c r="E694" s="19"/>
      <c r="F694" s="50"/>
      <c r="G694" s="50"/>
      <c r="H694" s="50"/>
      <c r="I694" s="50"/>
      <c r="J694" s="50"/>
      <c r="K694" s="50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10"/>
      <c r="AH694" s="10"/>
      <c r="AI694" s="418" t="s">
        <v>1999</v>
      </c>
      <c r="AJ694" s="10"/>
      <c r="AK694" s="10"/>
      <c r="AL694" s="10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</row>
    <row r="695" spans="1:67" ht="12" customHeight="1" x14ac:dyDescent="0.25">
      <c r="A695" s="32"/>
      <c r="B695" s="19"/>
      <c r="C695" s="19"/>
      <c r="D695" s="19"/>
      <c r="E695" s="19"/>
      <c r="F695" s="50"/>
      <c r="G695" s="50"/>
      <c r="H695" s="50"/>
      <c r="I695" s="50"/>
      <c r="J695" s="50"/>
      <c r="K695" s="50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10"/>
      <c r="AH695" s="10"/>
      <c r="AI695" s="418" t="s">
        <v>2001</v>
      </c>
      <c r="AJ695" s="10"/>
      <c r="AK695" s="10"/>
      <c r="AL695" s="10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</row>
    <row r="696" spans="1:67" ht="12" customHeight="1" x14ac:dyDescent="0.25">
      <c r="A696" s="32"/>
      <c r="B696" s="19"/>
      <c r="C696" s="19"/>
      <c r="D696" s="19"/>
      <c r="E696" s="19"/>
      <c r="F696" s="50"/>
      <c r="G696" s="50"/>
      <c r="H696" s="50"/>
      <c r="I696" s="50"/>
      <c r="J696" s="50"/>
      <c r="K696" s="50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10"/>
      <c r="AH696" s="10"/>
      <c r="AI696" s="418" t="s">
        <v>2003</v>
      </c>
      <c r="AJ696" s="10"/>
      <c r="AK696" s="10"/>
      <c r="AL696" s="10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</row>
    <row r="697" spans="1:67" ht="12" customHeight="1" x14ac:dyDescent="0.25">
      <c r="A697" s="32"/>
      <c r="B697" s="19"/>
      <c r="C697" s="19"/>
      <c r="D697" s="19"/>
      <c r="E697" s="19"/>
      <c r="F697" s="50"/>
      <c r="G697" s="50"/>
      <c r="H697" s="50"/>
      <c r="I697" s="50"/>
      <c r="J697" s="50"/>
      <c r="K697" s="50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10"/>
      <c r="AH697" s="10"/>
      <c r="AI697" s="418" t="s">
        <v>2005</v>
      </c>
      <c r="AJ697" s="10"/>
      <c r="AK697" s="10"/>
      <c r="AL697" s="10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</row>
    <row r="698" spans="1:67" ht="12" customHeight="1" x14ac:dyDescent="0.25">
      <c r="A698" s="32"/>
      <c r="B698" s="19"/>
      <c r="C698" s="19"/>
      <c r="D698" s="19"/>
      <c r="E698" s="19"/>
      <c r="F698" s="50"/>
      <c r="G698" s="50"/>
      <c r="H698" s="50"/>
      <c r="I698" s="50"/>
      <c r="J698" s="50"/>
      <c r="K698" s="50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10"/>
      <c r="AH698" s="10"/>
      <c r="AI698" s="418" t="s">
        <v>2007</v>
      </c>
      <c r="AJ698" s="10"/>
      <c r="AK698" s="10"/>
      <c r="AL698" s="10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</row>
    <row r="699" spans="1:67" ht="12" customHeight="1" x14ac:dyDescent="0.25">
      <c r="A699" s="32"/>
      <c r="B699" s="19"/>
      <c r="C699" s="19"/>
      <c r="D699" s="19"/>
      <c r="E699" s="19"/>
      <c r="F699" s="50"/>
      <c r="G699" s="50"/>
      <c r="H699" s="50"/>
      <c r="I699" s="50"/>
      <c r="J699" s="50"/>
      <c r="K699" s="50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10"/>
      <c r="AH699" s="10"/>
      <c r="AI699" s="418" t="s">
        <v>2009</v>
      </c>
      <c r="AJ699" s="10"/>
      <c r="AK699" s="10"/>
      <c r="AL699" s="10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</row>
    <row r="700" spans="1:67" ht="12" customHeight="1" x14ac:dyDescent="0.25">
      <c r="A700" s="32"/>
      <c r="B700" s="19"/>
      <c r="C700" s="19"/>
      <c r="D700" s="19"/>
      <c r="E700" s="19"/>
      <c r="F700" s="50"/>
      <c r="G700" s="50"/>
      <c r="H700" s="50"/>
      <c r="I700" s="50"/>
      <c r="J700" s="50"/>
      <c r="K700" s="50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10"/>
      <c r="AH700" s="10"/>
      <c r="AI700" s="418" t="s">
        <v>2011</v>
      </c>
      <c r="AJ700" s="10"/>
      <c r="AK700" s="10"/>
      <c r="AL700" s="10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</row>
    <row r="701" spans="1:67" ht="12" customHeight="1" x14ac:dyDescent="0.25">
      <c r="A701" s="32"/>
      <c r="B701" s="19"/>
      <c r="C701" s="19"/>
      <c r="D701" s="19"/>
      <c r="E701" s="19"/>
      <c r="F701" s="50"/>
      <c r="G701" s="50"/>
      <c r="H701" s="50"/>
      <c r="I701" s="50"/>
      <c r="J701" s="50"/>
      <c r="K701" s="50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10"/>
      <c r="AH701" s="10"/>
      <c r="AI701" s="418" t="s">
        <v>2013</v>
      </c>
      <c r="AJ701" s="10"/>
      <c r="AK701" s="10"/>
      <c r="AL701" s="10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</row>
    <row r="702" spans="1:67" ht="12" customHeight="1" x14ac:dyDescent="0.25">
      <c r="A702" s="32"/>
      <c r="B702" s="19"/>
      <c r="C702" s="19"/>
      <c r="D702" s="19"/>
      <c r="E702" s="19"/>
      <c r="F702" s="50"/>
      <c r="G702" s="50"/>
      <c r="H702" s="50"/>
      <c r="I702" s="50"/>
      <c r="J702" s="50"/>
      <c r="K702" s="50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10"/>
      <c r="AH702" s="10"/>
      <c r="AI702" s="418" t="s">
        <v>2015</v>
      </c>
      <c r="AJ702" s="10"/>
      <c r="AK702" s="10"/>
      <c r="AL702" s="10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</row>
    <row r="703" spans="1:67" ht="12" customHeight="1" x14ac:dyDescent="0.25">
      <c r="A703" s="32"/>
      <c r="B703" s="19"/>
      <c r="C703" s="19"/>
      <c r="D703" s="19"/>
      <c r="E703" s="19"/>
      <c r="F703" s="50"/>
      <c r="G703" s="50"/>
      <c r="H703" s="50"/>
      <c r="I703" s="50"/>
      <c r="J703" s="50"/>
      <c r="K703" s="50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10"/>
      <c r="AH703" s="10"/>
      <c r="AI703" s="418" t="s">
        <v>2017</v>
      </c>
      <c r="AJ703" s="10"/>
      <c r="AK703" s="10"/>
      <c r="AL703" s="10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</row>
    <row r="704" spans="1:67" ht="12" customHeight="1" x14ac:dyDescent="0.25">
      <c r="A704" s="32"/>
      <c r="B704" s="19"/>
      <c r="C704" s="19"/>
      <c r="D704" s="19"/>
      <c r="E704" s="19"/>
      <c r="F704" s="50"/>
      <c r="G704" s="50"/>
      <c r="H704" s="50"/>
      <c r="I704" s="50"/>
      <c r="J704" s="50"/>
      <c r="K704" s="50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10"/>
      <c r="AH704" s="10"/>
      <c r="AI704" s="418" t="s">
        <v>2019</v>
      </c>
      <c r="AJ704" s="10"/>
      <c r="AK704" s="10"/>
      <c r="AL704" s="10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</row>
    <row r="705" spans="1:67" ht="12" customHeight="1" x14ac:dyDescent="0.25">
      <c r="A705" s="32"/>
      <c r="B705" s="19"/>
      <c r="C705" s="19"/>
      <c r="D705" s="19"/>
      <c r="E705" s="19"/>
      <c r="F705" s="50"/>
      <c r="G705" s="50"/>
      <c r="H705" s="50"/>
      <c r="I705" s="50"/>
      <c r="J705" s="50"/>
      <c r="K705" s="50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10"/>
      <c r="AH705" s="10"/>
      <c r="AI705" s="418" t="s">
        <v>2021</v>
      </c>
      <c r="AJ705" s="10"/>
      <c r="AK705" s="10"/>
      <c r="AL705" s="10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</row>
    <row r="706" spans="1:67" ht="12" customHeight="1" x14ac:dyDescent="0.25">
      <c r="A706" s="32"/>
      <c r="B706" s="19"/>
      <c r="C706" s="19"/>
      <c r="D706" s="19"/>
      <c r="E706" s="19"/>
      <c r="F706" s="50"/>
      <c r="G706" s="50"/>
      <c r="H706" s="50"/>
      <c r="I706" s="50"/>
      <c r="J706" s="50"/>
      <c r="K706" s="50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10"/>
      <c r="AH706" s="10"/>
      <c r="AI706" s="418" t="s">
        <v>2023</v>
      </c>
      <c r="AJ706" s="10"/>
      <c r="AK706" s="10"/>
      <c r="AL706" s="10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</row>
    <row r="707" spans="1:67" ht="12" customHeight="1" x14ac:dyDescent="0.25">
      <c r="A707" s="32"/>
      <c r="B707" s="19"/>
      <c r="C707" s="19"/>
      <c r="D707" s="19"/>
      <c r="E707" s="19"/>
      <c r="F707" s="50"/>
      <c r="G707" s="50"/>
      <c r="H707" s="50"/>
      <c r="I707" s="50"/>
      <c r="J707" s="50"/>
      <c r="K707" s="50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10"/>
      <c r="AH707" s="10"/>
      <c r="AI707" s="418" t="s">
        <v>2025</v>
      </c>
      <c r="AJ707" s="10"/>
      <c r="AK707" s="10"/>
      <c r="AL707" s="10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</row>
    <row r="708" spans="1:67" ht="12" customHeight="1" x14ac:dyDescent="0.25">
      <c r="A708" s="32"/>
      <c r="B708" s="19"/>
      <c r="C708" s="19"/>
      <c r="D708" s="19"/>
      <c r="E708" s="19"/>
      <c r="F708" s="50"/>
      <c r="G708" s="50"/>
      <c r="H708" s="50"/>
      <c r="I708" s="50"/>
      <c r="J708" s="50"/>
      <c r="K708" s="50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10"/>
      <c r="AH708" s="10"/>
      <c r="AI708" s="418" t="s">
        <v>2027</v>
      </c>
      <c r="AJ708" s="10"/>
      <c r="AK708" s="10"/>
      <c r="AL708" s="10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</row>
    <row r="709" spans="1:67" ht="12" customHeight="1" x14ac:dyDescent="0.25">
      <c r="A709" s="32"/>
      <c r="B709" s="19"/>
      <c r="C709" s="19"/>
      <c r="D709" s="19"/>
      <c r="E709" s="19"/>
      <c r="F709" s="50"/>
      <c r="G709" s="50"/>
      <c r="H709" s="50"/>
      <c r="I709" s="50"/>
      <c r="J709" s="50"/>
      <c r="K709" s="50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10"/>
      <c r="AH709" s="10"/>
      <c r="AI709" s="418" t="s">
        <v>2029</v>
      </c>
      <c r="AJ709" s="10"/>
      <c r="AK709" s="10"/>
      <c r="AL709" s="10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</row>
    <row r="710" spans="1:67" ht="12" customHeight="1" x14ac:dyDescent="0.25">
      <c r="A710" s="32"/>
      <c r="B710" s="19"/>
      <c r="C710" s="19"/>
      <c r="D710" s="19"/>
      <c r="E710" s="19"/>
      <c r="F710" s="50"/>
      <c r="G710" s="50"/>
      <c r="H710" s="50"/>
      <c r="I710" s="50"/>
      <c r="J710" s="50"/>
      <c r="K710" s="50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10"/>
      <c r="AH710" s="10"/>
      <c r="AI710" s="418" t="s">
        <v>2031</v>
      </c>
      <c r="AJ710" s="10"/>
      <c r="AK710" s="10"/>
      <c r="AL710" s="10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</row>
    <row r="711" spans="1:67" ht="12" customHeight="1" x14ac:dyDescent="0.25">
      <c r="A711" s="32"/>
      <c r="B711" s="19"/>
      <c r="C711" s="19"/>
      <c r="D711" s="19"/>
      <c r="E711" s="19"/>
      <c r="F711" s="50"/>
      <c r="G711" s="50"/>
      <c r="H711" s="50"/>
      <c r="I711" s="50"/>
      <c r="J711" s="50"/>
      <c r="K711" s="50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10"/>
      <c r="AH711" s="10"/>
      <c r="AI711" s="418" t="s">
        <v>2033</v>
      </c>
      <c r="AJ711" s="10"/>
      <c r="AK711" s="10"/>
      <c r="AL711" s="10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</row>
    <row r="712" spans="1:67" ht="12" customHeight="1" x14ac:dyDescent="0.25">
      <c r="A712" s="32"/>
      <c r="B712" s="19"/>
      <c r="C712" s="19"/>
      <c r="D712" s="19"/>
      <c r="E712" s="19"/>
      <c r="F712" s="50"/>
      <c r="G712" s="50"/>
      <c r="H712" s="50"/>
      <c r="I712" s="50"/>
      <c r="J712" s="50"/>
      <c r="K712" s="50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10"/>
      <c r="AH712" s="10"/>
      <c r="AI712" s="418" t="s">
        <v>2035</v>
      </c>
      <c r="AJ712" s="10"/>
      <c r="AK712" s="10"/>
      <c r="AL712" s="10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</row>
    <row r="713" spans="1:67" ht="12" customHeight="1" x14ac:dyDescent="0.25">
      <c r="A713" s="32"/>
      <c r="B713" s="19"/>
      <c r="C713" s="19"/>
      <c r="D713" s="19"/>
      <c r="E713" s="19"/>
      <c r="F713" s="50"/>
      <c r="G713" s="50"/>
      <c r="H713" s="50"/>
      <c r="I713" s="50"/>
      <c r="J713" s="50"/>
      <c r="K713" s="50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10"/>
      <c r="AH713" s="10"/>
      <c r="AI713" s="418" t="s">
        <v>2037</v>
      </c>
      <c r="AJ713" s="10"/>
      <c r="AK713" s="10"/>
      <c r="AL713" s="10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</row>
    <row r="714" spans="1:67" ht="12" customHeight="1" x14ac:dyDescent="0.25">
      <c r="A714" s="32"/>
      <c r="B714" s="19"/>
      <c r="C714" s="19"/>
      <c r="D714" s="19"/>
      <c r="E714" s="19"/>
      <c r="F714" s="50"/>
      <c r="G714" s="50"/>
      <c r="H714" s="50"/>
      <c r="I714" s="50"/>
      <c r="J714" s="50"/>
      <c r="K714" s="50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10"/>
      <c r="AH714" s="10"/>
      <c r="AI714" s="418" t="s">
        <v>2039</v>
      </c>
      <c r="AJ714" s="10"/>
      <c r="AK714" s="10"/>
      <c r="AL714" s="10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</row>
    <row r="715" spans="1:67" ht="12" customHeight="1" x14ac:dyDescent="0.25">
      <c r="A715" s="32"/>
      <c r="B715" s="19"/>
      <c r="C715" s="19"/>
      <c r="D715" s="19"/>
      <c r="E715" s="19"/>
      <c r="F715" s="50"/>
      <c r="G715" s="50"/>
      <c r="H715" s="50"/>
      <c r="I715" s="50"/>
      <c r="J715" s="50"/>
      <c r="K715" s="50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10"/>
      <c r="AH715" s="10"/>
      <c r="AI715" s="418" t="s">
        <v>2041</v>
      </c>
      <c r="AJ715" s="10"/>
      <c r="AK715" s="10"/>
      <c r="AL715" s="10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</row>
    <row r="716" spans="1:67" ht="12" customHeight="1" x14ac:dyDescent="0.25">
      <c r="A716" s="32"/>
      <c r="B716" s="19"/>
      <c r="C716" s="19"/>
      <c r="D716" s="19"/>
      <c r="E716" s="19"/>
      <c r="F716" s="50"/>
      <c r="G716" s="50"/>
      <c r="H716" s="50"/>
      <c r="I716" s="50"/>
      <c r="J716" s="50"/>
      <c r="K716" s="50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10"/>
      <c r="AH716" s="10"/>
      <c r="AI716" s="418" t="s">
        <v>2043</v>
      </c>
      <c r="AJ716" s="10"/>
      <c r="AK716" s="10"/>
      <c r="AL716" s="10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</row>
    <row r="717" spans="1:67" ht="12" customHeight="1" x14ac:dyDescent="0.25">
      <c r="A717" s="32"/>
      <c r="B717" s="19"/>
      <c r="C717" s="19"/>
      <c r="D717" s="19"/>
      <c r="E717" s="19"/>
      <c r="F717" s="50"/>
      <c r="G717" s="50"/>
      <c r="H717" s="50"/>
      <c r="I717" s="50"/>
      <c r="J717" s="50"/>
      <c r="K717" s="50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10"/>
      <c r="AH717" s="10"/>
      <c r="AI717" s="418" t="s">
        <v>2045</v>
      </c>
      <c r="AJ717" s="10"/>
      <c r="AK717" s="10"/>
      <c r="AL717" s="10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</row>
    <row r="718" spans="1:67" ht="12" customHeight="1" x14ac:dyDescent="0.25">
      <c r="A718" s="32"/>
      <c r="B718" s="19"/>
      <c r="C718" s="19"/>
      <c r="D718" s="19"/>
      <c r="E718" s="19"/>
      <c r="F718" s="50"/>
      <c r="G718" s="50"/>
      <c r="H718" s="50"/>
      <c r="I718" s="50"/>
      <c r="J718" s="50"/>
      <c r="K718" s="50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10"/>
      <c r="AH718" s="10"/>
      <c r="AI718" s="418" t="s">
        <v>2047</v>
      </c>
      <c r="AJ718" s="10"/>
      <c r="AK718" s="10"/>
      <c r="AL718" s="10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</row>
    <row r="719" spans="1:67" ht="12" customHeight="1" x14ac:dyDescent="0.25">
      <c r="A719" s="32"/>
      <c r="B719" s="19"/>
      <c r="C719" s="19"/>
      <c r="D719" s="19"/>
      <c r="E719" s="19"/>
      <c r="F719" s="50"/>
      <c r="G719" s="50"/>
      <c r="H719" s="50"/>
      <c r="I719" s="50"/>
      <c r="J719" s="50"/>
      <c r="K719" s="50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10"/>
      <c r="AH719" s="10"/>
      <c r="AI719" s="418" t="s">
        <v>2049</v>
      </c>
      <c r="AJ719" s="10"/>
      <c r="AK719" s="10"/>
      <c r="AL719" s="10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</row>
    <row r="720" spans="1:67" ht="12" customHeight="1" x14ac:dyDescent="0.25">
      <c r="A720" s="32"/>
      <c r="B720" s="19"/>
      <c r="C720" s="19"/>
      <c r="D720" s="19"/>
      <c r="E720" s="19"/>
      <c r="F720" s="50"/>
      <c r="G720" s="50"/>
      <c r="H720" s="50"/>
      <c r="I720" s="50"/>
      <c r="J720" s="50"/>
      <c r="K720" s="50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10"/>
      <c r="AH720" s="10"/>
      <c r="AI720" s="418" t="s">
        <v>2051</v>
      </c>
      <c r="AJ720" s="10"/>
      <c r="AK720" s="10"/>
      <c r="AL720" s="10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</row>
    <row r="721" spans="1:67" ht="12" customHeight="1" x14ac:dyDescent="0.25">
      <c r="A721" s="32"/>
      <c r="B721" s="19"/>
      <c r="C721" s="19"/>
      <c r="D721" s="19"/>
      <c r="E721" s="19"/>
      <c r="F721" s="50"/>
      <c r="G721" s="50"/>
      <c r="H721" s="50"/>
      <c r="I721" s="50"/>
      <c r="J721" s="50"/>
      <c r="K721" s="50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10"/>
      <c r="AH721" s="10"/>
      <c r="AI721" s="418" t="s">
        <v>2053</v>
      </c>
      <c r="AJ721" s="10"/>
      <c r="AK721" s="10"/>
      <c r="AL721" s="10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</row>
    <row r="722" spans="1:67" ht="12" customHeight="1" x14ac:dyDescent="0.25">
      <c r="A722" s="32"/>
      <c r="B722" s="19"/>
      <c r="C722" s="19"/>
      <c r="D722" s="19"/>
      <c r="E722" s="19"/>
      <c r="F722" s="50"/>
      <c r="G722" s="50"/>
      <c r="H722" s="50"/>
      <c r="I722" s="50"/>
      <c r="J722" s="50"/>
      <c r="K722" s="50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10"/>
      <c r="AH722" s="10"/>
      <c r="AI722" s="418" t="s">
        <v>2055</v>
      </c>
      <c r="AJ722" s="10"/>
      <c r="AK722" s="10"/>
      <c r="AL722" s="10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</row>
    <row r="723" spans="1:67" ht="12" customHeight="1" x14ac:dyDescent="0.25">
      <c r="A723" s="32"/>
      <c r="B723" s="19"/>
      <c r="C723" s="19"/>
      <c r="D723" s="19"/>
      <c r="E723" s="19"/>
      <c r="F723" s="50"/>
      <c r="G723" s="50"/>
      <c r="H723" s="50"/>
      <c r="I723" s="50"/>
      <c r="J723" s="50"/>
      <c r="K723" s="50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10"/>
      <c r="AH723" s="10"/>
      <c r="AI723" s="418" t="s">
        <v>2057</v>
      </c>
      <c r="AJ723" s="10"/>
      <c r="AK723" s="10"/>
      <c r="AL723" s="10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</row>
    <row r="724" spans="1:67" ht="12" customHeight="1" x14ac:dyDescent="0.25">
      <c r="A724" s="32"/>
      <c r="B724" s="19"/>
      <c r="C724" s="19"/>
      <c r="D724" s="19"/>
      <c r="E724" s="19"/>
      <c r="F724" s="50"/>
      <c r="G724" s="50"/>
      <c r="H724" s="50"/>
      <c r="I724" s="50"/>
      <c r="J724" s="50"/>
      <c r="K724" s="50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10"/>
      <c r="AH724" s="10"/>
      <c r="AI724" s="418" t="s">
        <v>2059</v>
      </c>
      <c r="AJ724" s="10"/>
      <c r="AK724" s="10"/>
      <c r="AL724" s="10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</row>
    <row r="725" spans="1:67" ht="12" customHeight="1" x14ac:dyDescent="0.25">
      <c r="A725" s="32"/>
      <c r="B725" s="19"/>
      <c r="C725" s="19"/>
      <c r="D725" s="19"/>
      <c r="E725" s="19"/>
      <c r="F725" s="50"/>
      <c r="G725" s="50"/>
      <c r="H725" s="50"/>
      <c r="I725" s="50"/>
      <c r="J725" s="50"/>
      <c r="K725" s="50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10"/>
      <c r="AH725" s="10"/>
      <c r="AI725" s="418" t="s">
        <v>2061</v>
      </c>
      <c r="AJ725" s="10"/>
      <c r="AK725" s="10"/>
      <c r="AL725" s="10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</row>
    <row r="726" spans="1:67" ht="12" customHeight="1" x14ac:dyDescent="0.25">
      <c r="A726" s="32"/>
      <c r="B726" s="19"/>
      <c r="C726" s="19"/>
      <c r="D726" s="19"/>
      <c r="E726" s="19"/>
      <c r="F726" s="50"/>
      <c r="G726" s="50"/>
      <c r="H726" s="50"/>
      <c r="I726" s="50"/>
      <c r="J726" s="50"/>
      <c r="K726" s="50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10"/>
      <c r="AH726" s="10"/>
      <c r="AI726" s="418" t="s">
        <v>2063</v>
      </c>
      <c r="AJ726" s="10"/>
      <c r="AK726" s="10"/>
      <c r="AL726" s="10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</row>
    <row r="727" spans="1:67" ht="12" customHeight="1" x14ac:dyDescent="0.25">
      <c r="A727" s="32"/>
      <c r="B727" s="19"/>
      <c r="C727" s="19"/>
      <c r="D727" s="19"/>
      <c r="E727" s="19"/>
      <c r="F727" s="50"/>
      <c r="G727" s="50"/>
      <c r="H727" s="50"/>
      <c r="I727" s="50"/>
      <c r="J727" s="50"/>
      <c r="K727" s="50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10"/>
      <c r="AH727" s="10"/>
      <c r="AI727" s="418" t="s">
        <v>2065</v>
      </c>
      <c r="AJ727" s="10"/>
      <c r="AK727" s="10"/>
      <c r="AL727" s="10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</row>
    <row r="728" spans="1:67" ht="12" customHeight="1" x14ac:dyDescent="0.25">
      <c r="A728" s="32"/>
      <c r="B728" s="19"/>
      <c r="C728" s="19"/>
      <c r="D728" s="19"/>
      <c r="E728" s="19"/>
      <c r="F728" s="50"/>
      <c r="G728" s="50"/>
      <c r="H728" s="50"/>
      <c r="I728" s="50"/>
      <c r="J728" s="50"/>
      <c r="K728" s="50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10"/>
      <c r="AH728" s="10"/>
      <c r="AI728" s="418" t="s">
        <v>2067</v>
      </c>
      <c r="AJ728" s="10"/>
      <c r="AK728" s="10"/>
      <c r="AL728" s="10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</row>
    <row r="729" spans="1:67" ht="12" customHeight="1" x14ac:dyDescent="0.25">
      <c r="A729" s="32"/>
      <c r="B729" s="19"/>
      <c r="C729" s="19"/>
      <c r="D729" s="19"/>
      <c r="E729" s="19"/>
      <c r="F729" s="50"/>
      <c r="G729" s="50"/>
      <c r="H729" s="50"/>
      <c r="I729" s="50"/>
      <c r="J729" s="50"/>
      <c r="K729" s="50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10"/>
      <c r="AH729" s="10"/>
      <c r="AI729" s="418" t="s">
        <v>2069</v>
      </c>
      <c r="AJ729" s="10"/>
      <c r="AK729" s="10"/>
      <c r="AL729" s="10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</row>
    <row r="730" spans="1:67" ht="12" customHeight="1" x14ac:dyDescent="0.25">
      <c r="A730" s="32"/>
      <c r="B730" s="19"/>
      <c r="C730" s="19"/>
      <c r="D730" s="19"/>
      <c r="E730" s="19"/>
      <c r="F730" s="50"/>
      <c r="G730" s="50"/>
      <c r="H730" s="50"/>
      <c r="I730" s="50"/>
      <c r="J730" s="50"/>
      <c r="K730" s="50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10"/>
      <c r="AH730" s="10"/>
      <c r="AI730" s="418" t="s">
        <v>2071</v>
      </c>
      <c r="AJ730" s="10"/>
      <c r="AK730" s="10"/>
      <c r="AL730" s="10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</row>
    <row r="731" spans="1:67" ht="12" customHeight="1" x14ac:dyDescent="0.25">
      <c r="A731" s="32"/>
      <c r="B731" s="19"/>
      <c r="C731" s="19"/>
      <c r="D731" s="19"/>
      <c r="E731" s="19"/>
      <c r="F731" s="50"/>
      <c r="G731" s="50"/>
      <c r="H731" s="50"/>
      <c r="I731" s="50"/>
      <c r="J731" s="50"/>
      <c r="K731" s="50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10"/>
      <c r="AH731" s="10"/>
      <c r="AI731" s="418" t="s">
        <v>2073</v>
      </c>
      <c r="AJ731" s="10"/>
      <c r="AK731" s="10"/>
      <c r="AL731" s="10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</row>
    <row r="732" spans="1:67" ht="12" customHeight="1" x14ac:dyDescent="0.25">
      <c r="A732" s="32"/>
      <c r="B732" s="19"/>
      <c r="C732" s="19"/>
      <c r="D732" s="19"/>
      <c r="E732" s="19"/>
      <c r="F732" s="50"/>
      <c r="G732" s="50"/>
      <c r="H732" s="50"/>
      <c r="I732" s="50"/>
      <c r="J732" s="50"/>
      <c r="K732" s="50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10"/>
      <c r="AH732" s="10"/>
      <c r="AI732" s="418" t="s">
        <v>2075</v>
      </c>
      <c r="AJ732" s="10"/>
      <c r="AK732" s="10"/>
      <c r="AL732" s="10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</row>
    <row r="733" spans="1:67" ht="12" customHeight="1" x14ac:dyDescent="0.25">
      <c r="A733" s="32"/>
      <c r="B733" s="19"/>
      <c r="C733" s="19"/>
      <c r="D733" s="19"/>
      <c r="E733" s="19"/>
      <c r="F733" s="50"/>
      <c r="G733" s="50"/>
      <c r="H733" s="50"/>
      <c r="I733" s="50"/>
      <c r="J733" s="50"/>
      <c r="K733" s="50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10"/>
      <c r="AH733" s="10"/>
      <c r="AI733" s="418" t="s">
        <v>2077</v>
      </c>
      <c r="AJ733" s="10"/>
      <c r="AK733" s="10"/>
      <c r="AL733" s="10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</row>
    <row r="734" spans="1:67" ht="12" customHeight="1" x14ac:dyDescent="0.25">
      <c r="A734" s="32"/>
      <c r="B734" s="19"/>
      <c r="C734" s="19"/>
      <c r="D734" s="19"/>
      <c r="E734" s="19"/>
      <c r="F734" s="50"/>
      <c r="G734" s="50"/>
      <c r="H734" s="50"/>
      <c r="I734" s="50"/>
      <c r="J734" s="50"/>
      <c r="K734" s="50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10"/>
      <c r="AH734" s="10"/>
      <c r="AI734" s="418" t="s">
        <v>2079</v>
      </c>
      <c r="AJ734" s="10"/>
      <c r="AK734" s="10"/>
      <c r="AL734" s="10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</row>
    <row r="735" spans="1:67" ht="12" customHeight="1" x14ac:dyDescent="0.25">
      <c r="A735" s="32"/>
      <c r="B735" s="19"/>
      <c r="C735" s="19"/>
      <c r="D735" s="19"/>
      <c r="E735" s="19"/>
      <c r="F735" s="50"/>
      <c r="G735" s="50"/>
      <c r="H735" s="50"/>
      <c r="I735" s="50"/>
      <c r="J735" s="50"/>
      <c r="K735" s="50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10"/>
      <c r="AH735" s="10"/>
      <c r="AI735" s="418" t="s">
        <v>2081</v>
      </c>
      <c r="AJ735" s="10"/>
      <c r="AK735" s="10"/>
      <c r="AL735" s="10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</row>
    <row r="736" spans="1:67" ht="12" customHeight="1" x14ac:dyDescent="0.25">
      <c r="A736" s="32"/>
      <c r="B736" s="19"/>
      <c r="C736" s="19"/>
      <c r="D736" s="19"/>
      <c r="E736" s="19"/>
      <c r="F736" s="50"/>
      <c r="G736" s="50"/>
      <c r="H736" s="50"/>
      <c r="I736" s="50"/>
      <c r="J736" s="50"/>
      <c r="K736" s="50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10"/>
      <c r="AH736" s="10"/>
      <c r="AI736" s="418" t="s">
        <v>2083</v>
      </c>
      <c r="AJ736" s="10"/>
      <c r="AK736" s="10"/>
      <c r="AL736" s="10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</row>
    <row r="737" spans="1:67" ht="12" customHeight="1" x14ac:dyDescent="0.25">
      <c r="A737" s="32"/>
      <c r="B737" s="19"/>
      <c r="C737" s="19"/>
      <c r="D737" s="19"/>
      <c r="E737" s="19"/>
      <c r="F737" s="50"/>
      <c r="G737" s="50"/>
      <c r="H737" s="50"/>
      <c r="I737" s="50"/>
      <c r="J737" s="50"/>
      <c r="K737" s="50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10"/>
      <c r="AH737" s="10"/>
      <c r="AI737" s="418" t="s">
        <v>2085</v>
      </c>
      <c r="AJ737" s="10"/>
      <c r="AK737" s="10"/>
      <c r="AL737" s="10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</row>
    <row r="738" spans="1:67" ht="12" customHeight="1" x14ac:dyDescent="0.25">
      <c r="A738" s="32"/>
      <c r="B738" s="19"/>
      <c r="C738" s="19"/>
      <c r="D738" s="19"/>
      <c r="E738" s="19"/>
      <c r="F738" s="50"/>
      <c r="G738" s="50"/>
      <c r="H738" s="50"/>
      <c r="I738" s="50"/>
      <c r="J738" s="50"/>
      <c r="K738" s="50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10"/>
      <c r="AH738" s="10"/>
      <c r="AI738" s="418" t="s">
        <v>2087</v>
      </c>
      <c r="AJ738" s="10"/>
      <c r="AK738" s="10"/>
      <c r="AL738" s="10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</row>
    <row r="739" spans="1:67" ht="12" customHeight="1" x14ac:dyDescent="0.25">
      <c r="A739" s="32"/>
      <c r="B739" s="19"/>
      <c r="C739" s="19"/>
      <c r="D739" s="19"/>
      <c r="E739" s="19"/>
      <c r="F739" s="50"/>
      <c r="G739" s="50"/>
      <c r="H739" s="50"/>
      <c r="I739" s="50"/>
      <c r="J739" s="50"/>
      <c r="K739" s="50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10"/>
      <c r="AH739" s="10"/>
      <c r="AI739" s="418" t="s">
        <v>2089</v>
      </c>
      <c r="AJ739" s="10"/>
      <c r="AK739" s="10"/>
      <c r="AL739" s="10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</row>
    <row r="740" spans="1:67" ht="12" customHeight="1" x14ac:dyDescent="0.25">
      <c r="A740" s="32"/>
      <c r="B740" s="19"/>
      <c r="C740" s="19"/>
      <c r="D740" s="19"/>
      <c r="E740" s="19"/>
      <c r="F740" s="50"/>
      <c r="G740" s="50"/>
      <c r="H740" s="50"/>
      <c r="I740" s="50"/>
      <c r="J740" s="50"/>
      <c r="K740" s="50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10"/>
      <c r="AH740" s="10"/>
      <c r="AI740" s="418" t="s">
        <v>2091</v>
      </c>
      <c r="AJ740" s="10"/>
      <c r="AK740" s="10"/>
      <c r="AL740" s="10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</row>
    <row r="741" spans="1:67" ht="12" customHeight="1" x14ac:dyDescent="0.25">
      <c r="A741" s="32"/>
      <c r="B741" s="19"/>
      <c r="C741" s="19"/>
      <c r="D741" s="19"/>
      <c r="E741" s="19"/>
      <c r="F741" s="50"/>
      <c r="G741" s="50"/>
      <c r="H741" s="50"/>
      <c r="I741" s="50"/>
      <c r="J741" s="50"/>
      <c r="K741" s="50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10"/>
      <c r="AH741" s="10"/>
      <c r="AI741" s="418" t="s">
        <v>2093</v>
      </c>
      <c r="AJ741" s="10"/>
      <c r="AK741" s="10"/>
      <c r="AL741" s="10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</row>
    <row r="742" spans="1:67" ht="12" customHeight="1" x14ac:dyDescent="0.25">
      <c r="A742" s="32"/>
      <c r="B742" s="19"/>
      <c r="C742" s="19"/>
      <c r="D742" s="19"/>
      <c r="E742" s="19"/>
      <c r="F742" s="50"/>
      <c r="G742" s="50"/>
      <c r="H742" s="50"/>
      <c r="I742" s="50"/>
      <c r="J742" s="50"/>
      <c r="K742" s="50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10"/>
      <c r="AH742" s="10"/>
      <c r="AI742" s="418" t="s">
        <v>2095</v>
      </c>
      <c r="AJ742" s="10"/>
      <c r="AK742" s="10"/>
      <c r="AL742" s="10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</row>
    <row r="743" spans="1:67" ht="12" customHeight="1" x14ac:dyDescent="0.25">
      <c r="A743" s="32"/>
      <c r="B743" s="19"/>
      <c r="C743" s="19"/>
      <c r="D743" s="19"/>
      <c r="E743" s="19"/>
      <c r="F743" s="50"/>
      <c r="G743" s="50"/>
      <c r="H743" s="50"/>
      <c r="I743" s="50"/>
      <c r="J743" s="50"/>
      <c r="K743" s="50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10"/>
      <c r="AH743" s="10"/>
      <c r="AI743" s="418" t="s">
        <v>2097</v>
      </c>
      <c r="AJ743" s="10"/>
      <c r="AK743" s="10"/>
      <c r="AL743" s="10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</row>
    <row r="744" spans="1:67" ht="12" customHeight="1" x14ac:dyDescent="0.25">
      <c r="A744" s="32"/>
      <c r="B744" s="19"/>
      <c r="C744" s="19"/>
      <c r="D744" s="19"/>
      <c r="E744" s="19"/>
      <c r="F744" s="50"/>
      <c r="G744" s="50"/>
      <c r="H744" s="50"/>
      <c r="I744" s="50"/>
      <c r="J744" s="50"/>
      <c r="K744" s="50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10"/>
      <c r="AH744" s="10"/>
      <c r="AI744" s="418" t="s">
        <v>2099</v>
      </c>
      <c r="AJ744" s="10"/>
      <c r="AK744" s="10"/>
      <c r="AL744" s="10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</row>
    <row r="745" spans="1:67" ht="12" customHeight="1" x14ac:dyDescent="0.25">
      <c r="A745" s="32"/>
      <c r="B745" s="19"/>
      <c r="C745" s="19"/>
      <c r="D745" s="19"/>
      <c r="E745" s="19"/>
      <c r="F745" s="50"/>
      <c r="G745" s="50"/>
      <c r="H745" s="50"/>
      <c r="I745" s="50"/>
      <c r="J745" s="50"/>
      <c r="K745" s="50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10"/>
      <c r="AH745" s="10"/>
      <c r="AI745" s="418" t="s">
        <v>2101</v>
      </c>
      <c r="AJ745" s="10"/>
      <c r="AK745" s="10"/>
      <c r="AL745" s="10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</row>
    <row r="746" spans="1:67" ht="12" customHeight="1" x14ac:dyDescent="0.25">
      <c r="A746" s="32"/>
      <c r="B746" s="19"/>
      <c r="C746" s="19"/>
      <c r="D746" s="19"/>
      <c r="E746" s="19"/>
      <c r="F746" s="50"/>
      <c r="G746" s="50"/>
      <c r="H746" s="50"/>
      <c r="I746" s="50"/>
      <c r="J746" s="50"/>
      <c r="K746" s="50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10"/>
      <c r="AH746" s="10"/>
      <c r="AI746" s="418" t="s">
        <v>2103</v>
      </c>
      <c r="AJ746" s="10"/>
      <c r="AK746" s="10"/>
      <c r="AL746" s="10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</row>
    <row r="747" spans="1:67" ht="12" customHeight="1" x14ac:dyDescent="0.25">
      <c r="A747" s="32"/>
      <c r="B747" s="19"/>
      <c r="C747" s="19"/>
      <c r="D747" s="19"/>
      <c r="E747" s="19"/>
      <c r="F747" s="50"/>
      <c r="G747" s="50"/>
      <c r="H747" s="50"/>
      <c r="I747" s="50"/>
      <c r="J747" s="50"/>
      <c r="K747" s="50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10"/>
      <c r="AH747" s="10"/>
      <c r="AI747" s="418" t="s">
        <v>2105</v>
      </c>
      <c r="AJ747" s="10"/>
      <c r="AK747" s="10"/>
      <c r="AL747" s="10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</row>
    <row r="748" spans="1:67" ht="12" customHeight="1" x14ac:dyDescent="0.25">
      <c r="A748" s="32"/>
      <c r="B748" s="19"/>
      <c r="C748" s="19"/>
      <c r="D748" s="19"/>
      <c r="E748" s="19"/>
      <c r="F748" s="50"/>
      <c r="G748" s="50"/>
      <c r="H748" s="50"/>
      <c r="I748" s="50"/>
      <c r="J748" s="50"/>
      <c r="K748" s="50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10"/>
      <c r="AH748" s="10"/>
      <c r="AI748" s="418" t="s">
        <v>2107</v>
      </c>
      <c r="AJ748" s="10"/>
      <c r="AK748" s="10"/>
      <c r="AL748" s="10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</row>
    <row r="749" spans="1:67" ht="12" customHeight="1" x14ac:dyDescent="0.25">
      <c r="A749" s="32"/>
      <c r="B749" s="19"/>
      <c r="C749" s="19"/>
      <c r="D749" s="19"/>
      <c r="E749" s="19"/>
      <c r="F749" s="50"/>
      <c r="G749" s="50"/>
      <c r="H749" s="50"/>
      <c r="I749" s="50"/>
      <c r="J749" s="50"/>
      <c r="K749" s="50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10"/>
      <c r="AH749" s="10"/>
      <c r="AI749" s="418" t="s">
        <v>2109</v>
      </c>
      <c r="AJ749" s="10"/>
      <c r="AK749" s="10"/>
      <c r="AL749" s="10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</row>
    <row r="750" spans="1:67" ht="12" customHeight="1" x14ac:dyDescent="0.25">
      <c r="A750" s="32"/>
      <c r="B750" s="19"/>
      <c r="C750" s="19"/>
      <c r="D750" s="19"/>
      <c r="E750" s="19"/>
      <c r="F750" s="50"/>
      <c r="G750" s="50"/>
      <c r="H750" s="50"/>
      <c r="I750" s="50"/>
      <c r="J750" s="50"/>
      <c r="K750" s="50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10"/>
      <c r="AH750" s="10"/>
      <c r="AI750" s="418" t="s">
        <v>2111</v>
      </c>
      <c r="AJ750" s="10"/>
      <c r="AK750" s="10"/>
      <c r="AL750" s="10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</row>
    <row r="751" spans="1:67" ht="12" customHeight="1" x14ac:dyDescent="0.25">
      <c r="A751" s="32"/>
      <c r="B751" s="19"/>
      <c r="C751" s="19"/>
      <c r="D751" s="19"/>
      <c r="E751" s="19"/>
      <c r="F751" s="50"/>
      <c r="G751" s="50"/>
      <c r="H751" s="50"/>
      <c r="I751" s="50"/>
      <c r="J751" s="50"/>
      <c r="K751" s="50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10"/>
      <c r="AH751" s="10"/>
      <c r="AI751" s="418" t="s">
        <v>2113</v>
      </c>
      <c r="AJ751" s="10"/>
      <c r="AK751" s="10"/>
      <c r="AL751" s="10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</row>
    <row r="752" spans="1:67" ht="12" customHeight="1" x14ac:dyDescent="0.25">
      <c r="A752" s="32"/>
      <c r="B752" s="19"/>
      <c r="C752" s="19"/>
      <c r="D752" s="19"/>
      <c r="E752" s="19"/>
      <c r="F752" s="50"/>
      <c r="G752" s="50"/>
      <c r="H752" s="50"/>
      <c r="I752" s="50"/>
      <c r="J752" s="50"/>
      <c r="K752" s="50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10"/>
      <c r="AH752" s="10"/>
      <c r="AI752" s="418" t="s">
        <v>2115</v>
      </c>
      <c r="AJ752" s="10"/>
      <c r="AK752" s="10"/>
      <c r="AL752" s="10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</row>
    <row r="753" spans="1:67" ht="12" customHeight="1" x14ac:dyDescent="0.25">
      <c r="A753" s="32"/>
      <c r="B753" s="19"/>
      <c r="C753" s="19"/>
      <c r="D753" s="19"/>
      <c r="E753" s="19"/>
      <c r="F753" s="50"/>
      <c r="G753" s="50"/>
      <c r="H753" s="50"/>
      <c r="I753" s="50"/>
      <c r="J753" s="50"/>
      <c r="K753" s="50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10"/>
      <c r="AH753" s="10"/>
      <c r="AI753" s="418" t="s">
        <v>2117</v>
      </c>
      <c r="AJ753" s="10"/>
      <c r="AK753" s="10"/>
      <c r="AL753" s="10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</row>
    <row r="754" spans="1:67" ht="12" customHeight="1" x14ac:dyDescent="0.25">
      <c r="A754" s="32"/>
      <c r="B754" s="19"/>
      <c r="C754" s="19"/>
      <c r="D754" s="19"/>
      <c r="E754" s="19"/>
      <c r="F754" s="50"/>
      <c r="G754" s="50"/>
      <c r="H754" s="50"/>
      <c r="I754" s="50"/>
      <c r="J754" s="50"/>
      <c r="K754" s="50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10"/>
      <c r="AH754" s="10"/>
      <c r="AI754" s="418" t="s">
        <v>2119</v>
      </c>
      <c r="AJ754" s="10"/>
      <c r="AK754" s="10"/>
      <c r="AL754" s="10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</row>
    <row r="755" spans="1:67" ht="12" customHeight="1" x14ac:dyDescent="0.25">
      <c r="A755" s="32"/>
      <c r="B755" s="19"/>
      <c r="C755" s="19"/>
      <c r="D755" s="19"/>
      <c r="E755" s="19"/>
      <c r="F755" s="50"/>
      <c r="G755" s="50"/>
      <c r="H755" s="50"/>
      <c r="I755" s="50"/>
      <c r="J755" s="50"/>
      <c r="K755" s="50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10"/>
      <c r="AH755" s="10"/>
      <c r="AI755" s="418" t="s">
        <v>2121</v>
      </c>
      <c r="AJ755" s="10"/>
      <c r="AK755" s="10"/>
      <c r="AL755" s="10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</row>
    <row r="756" spans="1:67" ht="12" customHeight="1" x14ac:dyDescent="0.25">
      <c r="A756" s="32"/>
      <c r="B756" s="19"/>
      <c r="C756" s="19"/>
      <c r="D756" s="19"/>
      <c r="E756" s="19"/>
      <c r="F756" s="50"/>
      <c r="G756" s="50"/>
      <c r="H756" s="50"/>
      <c r="I756" s="50"/>
      <c r="J756" s="50"/>
      <c r="K756" s="50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10"/>
      <c r="AH756" s="10"/>
      <c r="AI756" s="418" t="s">
        <v>2123</v>
      </c>
      <c r="AJ756" s="10"/>
      <c r="AK756" s="10"/>
      <c r="AL756" s="10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</row>
    <row r="757" spans="1:67" ht="12" customHeight="1" x14ac:dyDescent="0.25">
      <c r="A757" s="32"/>
      <c r="B757" s="19"/>
      <c r="C757" s="19"/>
      <c r="D757" s="19"/>
      <c r="E757" s="19"/>
      <c r="F757" s="50"/>
      <c r="G757" s="50"/>
      <c r="H757" s="50"/>
      <c r="I757" s="50"/>
      <c r="J757" s="50"/>
      <c r="K757" s="50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10"/>
      <c r="AH757" s="10"/>
      <c r="AI757" s="418" t="s">
        <v>2125</v>
      </c>
      <c r="AJ757" s="10"/>
      <c r="AK757" s="10"/>
      <c r="AL757" s="10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</row>
    <row r="758" spans="1:67" ht="12" customHeight="1" x14ac:dyDescent="0.25">
      <c r="A758" s="32"/>
      <c r="B758" s="19"/>
      <c r="C758" s="19"/>
      <c r="D758" s="19"/>
      <c r="E758" s="19"/>
      <c r="F758" s="50"/>
      <c r="G758" s="50"/>
      <c r="H758" s="50"/>
      <c r="I758" s="50"/>
      <c r="J758" s="50"/>
      <c r="K758" s="50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10"/>
      <c r="AH758" s="10"/>
      <c r="AI758" s="418" t="s">
        <v>2127</v>
      </c>
      <c r="AJ758" s="10"/>
      <c r="AK758" s="10"/>
      <c r="AL758" s="10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</row>
    <row r="759" spans="1:67" ht="12" customHeight="1" x14ac:dyDescent="0.25">
      <c r="A759" s="32"/>
      <c r="B759" s="19"/>
      <c r="C759" s="19"/>
      <c r="D759" s="19"/>
      <c r="E759" s="19"/>
      <c r="F759" s="50"/>
      <c r="G759" s="50"/>
      <c r="H759" s="50"/>
      <c r="I759" s="50"/>
      <c r="J759" s="50"/>
      <c r="K759" s="50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10"/>
      <c r="AH759" s="10"/>
      <c r="AI759" s="418" t="s">
        <v>2129</v>
      </c>
      <c r="AJ759" s="10"/>
      <c r="AK759" s="10"/>
      <c r="AL759" s="10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</row>
    <row r="760" spans="1:67" ht="12" customHeight="1" x14ac:dyDescent="0.25">
      <c r="A760" s="32"/>
      <c r="B760" s="19"/>
      <c r="C760" s="19"/>
      <c r="D760" s="19"/>
      <c r="E760" s="19"/>
      <c r="F760" s="50"/>
      <c r="G760" s="50"/>
      <c r="H760" s="50"/>
      <c r="I760" s="50"/>
      <c r="J760" s="50"/>
      <c r="K760" s="50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10"/>
      <c r="AH760" s="10"/>
      <c r="AI760" s="418" t="s">
        <v>2131</v>
      </c>
      <c r="AJ760" s="10"/>
      <c r="AK760" s="10"/>
      <c r="AL760" s="10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</row>
    <row r="761" spans="1:67" ht="12" customHeight="1" x14ac:dyDescent="0.25">
      <c r="A761" s="32"/>
      <c r="B761" s="19"/>
      <c r="C761" s="19"/>
      <c r="D761" s="19"/>
      <c r="E761" s="19"/>
      <c r="F761" s="50"/>
      <c r="G761" s="50"/>
      <c r="H761" s="50"/>
      <c r="I761" s="50"/>
      <c r="J761" s="50"/>
      <c r="K761" s="50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10"/>
      <c r="AH761" s="10"/>
      <c r="AI761" s="418" t="s">
        <v>2133</v>
      </c>
      <c r="AJ761" s="10"/>
      <c r="AK761" s="10"/>
      <c r="AL761" s="10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</row>
    <row r="762" spans="1:67" ht="12" customHeight="1" x14ac:dyDescent="0.25">
      <c r="A762" s="32"/>
      <c r="B762" s="19"/>
      <c r="C762" s="19"/>
      <c r="D762" s="19"/>
      <c r="E762" s="19"/>
      <c r="F762" s="50"/>
      <c r="G762" s="50"/>
      <c r="H762" s="50"/>
      <c r="I762" s="50"/>
      <c r="J762" s="50"/>
      <c r="K762" s="50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10"/>
      <c r="AH762" s="10"/>
      <c r="AI762" s="418" t="s">
        <v>2135</v>
      </c>
      <c r="AJ762" s="10"/>
      <c r="AK762" s="10"/>
      <c r="AL762" s="10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</row>
    <row r="763" spans="1:67" ht="12" customHeight="1" x14ac:dyDescent="0.25">
      <c r="A763" s="32"/>
      <c r="B763" s="19"/>
      <c r="C763" s="19"/>
      <c r="D763" s="19"/>
      <c r="E763" s="19"/>
      <c r="F763" s="50"/>
      <c r="G763" s="50"/>
      <c r="H763" s="50"/>
      <c r="I763" s="50"/>
      <c r="J763" s="50"/>
      <c r="K763" s="50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10"/>
      <c r="AH763" s="10"/>
      <c r="AI763" s="418" t="s">
        <v>2137</v>
      </c>
      <c r="AJ763" s="10"/>
      <c r="AK763" s="10"/>
      <c r="AL763" s="10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</row>
    <row r="764" spans="1:67" ht="12" customHeight="1" x14ac:dyDescent="0.25">
      <c r="A764" s="32"/>
      <c r="B764" s="19"/>
      <c r="C764" s="19"/>
      <c r="D764" s="19"/>
      <c r="E764" s="19"/>
      <c r="F764" s="50"/>
      <c r="G764" s="50"/>
      <c r="H764" s="50"/>
      <c r="I764" s="50"/>
      <c r="J764" s="50"/>
      <c r="K764" s="50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10"/>
      <c r="AH764" s="10"/>
      <c r="AI764" s="418" t="s">
        <v>2139</v>
      </c>
      <c r="AJ764" s="10"/>
      <c r="AK764" s="10"/>
      <c r="AL764" s="10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</row>
    <row r="765" spans="1:67" ht="12" customHeight="1" x14ac:dyDescent="0.25">
      <c r="A765" s="32"/>
      <c r="B765" s="19"/>
      <c r="C765" s="19"/>
      <c r="D765" s="19"/>
      <c r="E765" s="19"/>
      <c r="F765" s="50"/>
      <c r="G765" s="50"/>
      <c r="H765" s="50"/>
      <c r="I765" s="50"/>
      <c r="J765" s="50"/>
      <c r="K765" s="50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10"/>
      <c r="AH765" s="10"/>
      <c r="AI765" s="418" t="s">
        <v>2141</v>
      </c>
      <c r="AJ765" s="10"/>
      <c r="AK765" s="10"/>
      <c r="AL765" s="10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</row>
    <row r="766" spans="1:67" ht="12" customHeight="1" x14ac:dyDescent="0.25">
      <c r="A766" s="32"/>
      <c r="B766" s="19"/>
      <c r="C766" s="19"/>
      <c r="D766" s="19"/>
      <c r="E766" s="19"/>
      <c r="F766" s="50"/>
      <c r="G766" s="50"/>
      <c r="H766" s="50"/>
      <c r="I766" s="50"/>
      <c r="J766" s="50"/>
      <c r="K766" s="50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10"/>
      <c r="AH766" s="10"/>
      <c r="AI766" s="418" t="s">
        <v>2143</v>
      </c>
      <c r="AJ766" s="10"/>
      <c r="AK766" s="10"/>
      <c r="AL766" s="10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</row>
    <row r="767" spans="1:67" ht="12" customHeight="1" x14ac:dyDescent="0.25">
      <c r="A767" s="32"/>
      <c r="B767" s="19"/>
      <c r="C767" s="19"/>
      <c r="D767" s="19"/>
      <c r="E767" s="19"/>
      <c r="F767" s="50"/>
      <c r="G767" s="50"/>
      <c r="H767" s="50"/>
      <c r="I767" s="50"/>
      <c r="J767" s="50"/>
      <c r="K767" s="50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10"/>
      <c r="AH767" s="10"/>
      <c r="AI767" s="418" t="s">
        <v>2145</v>
      </c>
      <c r="AJ767" s="10"/>
      <c r="AK767" s="10"/>
      <c r="AL767" s="10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</row>
    <row r="768" spans="1:67" ht="12" customHeight="1" x14ac:dyDescent="0.25">
      <c r="A768" s="32"/>
      <c r="B768" s="19"/>
      <c r="C768" s="19"/>
      <c r="D768" s="19"/>
      <c r="E768" s="19"/>
      <c r="F768" s="50"/>
      <c r="G768" s="50"/>
      <c r="H768" s="50"/>
      <c r="I768" s="50"/>
      <c r="J768" s="50"/>
      <c r="K768" s="50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10"/>
      <c r="AH768" s="10"/>
      <c r="AI768" s="418" t="s">
        <v>2147</v>
      </c>
      <c r="AJ768" s="10"/>
      <c r="AK768" s="10"/>
      <c r="AL768" s="10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</row>
    <row r="769" spans="1:67" ht="12" customHeight="1" x14ac:dyDescent="0.25">
      <c r="A769" s="32"/>
      <c r="B769" s="19"/>
      <c r="C769" s="19"/>
      <c r="D769" s="19"/>
      <c r="E769" s="19"/>
      <c r="F769" s="50"/>
      <c r="G769" s="50"/>
      <c r="H769" s="50"/>
      <c r="I769" s="50"/>
      <c r="J769" s="50"/>
      <c r="K769" s="50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10"/>
      <c r="AH769" s="10"/>
      <c r="AI769" s="418" t="s">
        <v>2149</v>
      </c>
      <c r="AJ769" s="10"/>
      <c r="AK769" s="10"/>
      <c r="AL769" s="10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</row>
    <row r="770" spans="1:67" ht="12" customHeight="1" x14ac:dyDescent="0.25">
      <c r="A770" s="32"/>
      <c r="B770" s="19"/>
      <c r="C770" s="19"/>
      <c r="D770" s="19"/>
      <c r="E770" s="19"/>
      <c r="F770" s="50"/>
      <c r="G770" s="50"/>
      <c r="H770" s="50"/>
      <c r="I770" s="50"/>
      <c r="J770" s="50"/>
      <c r="K770" s="50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10"/>
      <c r="AH770" s="10"/>
      <c r="AI770" s="418" t="s">
        <v>2151</v>
      </c>
      <c r="AJ770" s="10"/>
      <c r="AK770" s="10"/>
      <c r="AL770" s="10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</row>
    <row r="771" spans="1:67" ht="12" customHeight="1" x14ac:dyDescent="0.25">
      <c r="A771" s="32"/>
      <c r="B771" s="19"/>
      <c r="C771" s="19"/>
      <c r="D771" s="19"/>
      <c r="E771" s="19"/>
      <c r="F771" s="50"/>
      <c r="G771" s="50"/>
      <c r="H771" s="50"/>
      <c r="I771" s="50"/>
      <c r="J771" s="50"/>
      <c r="K771" s="50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10"/>
      <c r="AH771" s="10"/>
      <c r="AI771" s="418" t="s">
        <v>2153</v>
      </c>
      <c r="AJ771" s="10"/>
      <c r="AK771" s="10"/>
      <c r="AL771" s="10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</row>
    <row r="772" spans="1:67" ht="12" customHeight="1" x14ac:dyDescent="0.25">
      <c r="A772" s="32"/>
      <c r="B772" s="19"/>
      <c r="C772" s="19"/>
      <c r="D772" s="19"/>
      <c r="E772" s="19"/>
      <c r="F772" s="50"/>
      <c r="G772" s="50"/>
      <c r="H772" s="50"/>
      <c r="I772" s="50"/>
      <c r="J772" s="50"/>
      <c r="K772" s="50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10"/>
      <c r="AH772" s="10"/>
      <c r="AI772" s="418" t="s">
        <v>2155</v>
      </c>
      <c r="AJ772" s="10"/>
      <c r="AK772" s="10"/>
      <c r="AL772" s="10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</row>
    <row r="773" spans="1:67" ht="12" customHeight="1" x14ac:dyDescent="0.25">
      <c r="A773" s="32"/>
      <c r="B773" s="19"/>
      <c r="C773" s="19"/>
      <c r="D773" s="19"/>
      <c r="E773" s="19"/>
      <c r="F773" s="50"/>
      <c r="G773" s="50"/>
      <c r="H773" s="50"/>
      <c r="I773" s="50"/>
      <c r="J773" s="50"/>
      <c r="K773" s="50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10"/>
      <c r="AH773" s="10"/>
      <c r="AI773" s="418" t="s">
        <v>2157</v>
      </c>
      <c r="AJ773" s="10"/>
      <c r="AK773" s="10"/>
      <c r="AL773" s="10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</row>
    <row r="774" spans="1:67" ht="12" customHeight="1" x14ac:dyDescent="0.25">
      <c r="A774" s="32"/>
      <c r="B774" s="19"/>
      <c r="C774" s="19"/>
      <c r="D774" s="19"/>
      <c r="E774" s="19"/>
      <c r="F774" s="50"/>
      <c r="G774" s="50"/>
      <c r="H774" s="50"/>
      <c r="I774" s="50"/>
      <c r="J774" s="50"/>
      <c r="K774" s="50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10"/>
      <c r="AH774" s="10"/>
      <c r="AI774" s="418" t="s">
        <v>2159</v>
      </c>
      <c r="AJ774" s="10"/>
      <c r="AK774" s="10"/>
      <c r="AL774" s="10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</row>
    <row r="775" spans="1:67" ht="12" customHeight="1" x14ac:dyDescent="0.25">
      <c r="A775" s="32"/>
      <c r="B775" s="19"/>
      <c r="C775" s="19"/>
      <c r="D775" s="19"/>
      <c r="E775" s="19"/>
      <c r="F775" s="50"/>
      <c r="G775" s="50"/>
      <c r="H775" s="50"/>
      <c r="I775" s="50"/>
      <c r="J775" s="50"/>
      <c r="K775" s="50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10"/>
      <c r="AH775" s="10"/>
      <c r="AI775" s="418" t="s">
        <v>2161</v>
      </c>
      <c r="AJ775" s="10"/>
      <c r="AK775" s="10"/>
      <c r="AL775" s="10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</row>
    <row r="776" spans="1:67" ht="12" customHeight="1" x14ac:dyDescent="0.25">
      <c r="A776" s="32"/>
      <c r="B776" s="19"/>
      <c r="C776" s="19"/>
      <c r="D776" s="19"/>
      <c r="E776" s="19"/>
      <c r="F776" s="50"/>
      <c r="G776" s="50"/>
      <c r="H776" s="50"/>
      <c r="I776" s="50"/>
      <c r="J776" s="50"/>
      <c r="K776" s="50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10"/>
      <c r="AH776" s="10"/>
      <c r="AI776" s="418" t="s">
        <v>2163</v>
      </c>
      <c r="AJ776" s="10"/>
      <c r="AK776" s="10"/>
      <c r="AL776" s="10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</row>
    <row r="777" spans="1:67" ht="12" customHeight="1" x14ac:dyDescent="0.25">
      <c r="A777" s="32"/>
      <c r="B777" s="19"/>
      <c r="C777" s="19"/>
      <c r="D777" s="19"/>
      <c r="E777" s="19"/>
      <c r="F777" s="50"/>
      <c r="G777" s="50"/>
      <c r="H777" s="50"/>
      <c r="I777" s="50"/>
      <c r="J777" s="50"/>
      <c r="K777" s="50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10"/>
      <c r="AH777" s="10"/>
      <c r="AI777" s="418" t="s">
        <v>2165</v>
      </c>
      <c r="AJ777" s="10"/>
      <c r="AK777" s="10"/>
      <c r="AL777" s="10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</row>
    <row r="778" spans="1:67" ht="12" customHeight="1" x14ac:dyDescent="0.25">
      <c r="A778" s="32"/>
      <c r="B778" s="19"/>
      <c r="C778" s="19"/>
      <c r="D778" s="19"/>
      <c r="E778" s="19"/>
      <c r="F778" s="50"/>
      <c r="G778" s="50"/>
      <c r="H778" s="50"/>
      <c r="I778" s="50"/>
      <c r="J778" s="50"/>
      <c r="K778" s="50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10"/>
      <c r="AH778" s="10"/>
      <c r="AI778" s="418" t="s">
        <v>2167</v>
      </c>
      <c r="AJ778" s="10"/>
      <c r="AK778" s="10"/>
      <c r="AL778" s="10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</row>
    <row r="779" spans="1:67" ht="12" customHeight="1" x14ac:dyDescent="0.25">
      <c r="A779" s="32"/>
      <c r="B779" s="19"/>
      <c r="C779" s="19"/>
      <c r="D779" s="19"/>
      <c r="E779" s="19"/>
      <c r="F779" s="50"/>
      <c r="G779" s="50"/>
      <c r="H779" s="50"/>
      <c r="I779" s="50"/>
      <c r="J779" s="50"/>
      <c r="K779" s="50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10"/>
      <c r="AH779" s="10"/>
      <c r="AI779" s="418" t="s">
        <v>2169</v>
      </c>
      <c r="AJ779" s="10"/>
      <c r="AK779" s="10"/>
      <c r="AL779" s="10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</row>
    <row r="780" spans="1:67" ht="12" customHeight="1" x14ac:dyDescent="0.25">
      <c r="A780" s="32"/>
      <c r="B780" s="19"/>
      <c r="C780" s="19"/>
      <c r="D780" s="19"/>
      <c r="E780" s="19"/>
      <c r="F780" s="50"/>
      <c r="G780" s="50"/>
      <c r="H780" s="50"/>
      <c r="I780" s="50"/>
      <c r="J780" s="50"/>
      <c r="K780" s="50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10"/>
      <c r="AH780" s="10"/>
      <c r="AI780" s="417" t="s">
        <v>2171</v>
      </c>
      <c r="AJ780" s="10"/>
      <c r="AK780" s="10"/>
      <c r="AL780" s="10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</row>
    <row r="781" spans="1:67" ht="12" customHeight="1" x14ac:dyDescent="0.25">
      <c r="A781" s="32"/>
      <c r="B781" s="19"/>
      <c r="C781" s="19"/>
      <c r="D781" s="19"/>
      <c r="E781" s="19"/>
      <c r="F781" s="50"/>
      <c r="G781" s="50"/>
      <c r="H781" s="50"/>
      <c r="I781" s="50"/>
      <c r="J781" s="50"/>
      <c r="K781" s="50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10"/>
      <c r="AH781" s="10"/>
      <c r="AI781" s="417" t="s">
        <v>2174</v>
      </c>
      <c r="AJ781" s="10"/>
      <c r="AK781" s="10"/>
      <c r="AL781" s="10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</row>
    <row r="782" spans="1:67" ht="12" customHeight="1" x14ac:dyDescent="0.25">
      <c r="A782" s="32"/>
      <c r="B782" s="19"/>
      <c r="C782" s="19"/>
      <c r="D782" s="19"/>
      <c r="E782" s="19"/>
      <c r="F782" s="50"/>
      <c r="G782" s="50"/>
      <c r="H782" s="50"/>
      <c r="I782" s="50"/>
      <c r="J782" s="50"/>
      <c r="K782" s="50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10"/>
      <c r="AH782" s="10"/>
      <c r="AI782" s="417" t="s">
        <v>2176</v>
      </c>
      <c r="AJ782" s="10"/>
      <c r="AK782" s="10"/>
      <c r="AL782" s="10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</row>
    <row r="783" spans="1:67" ht="12" customHeight="1" x14ac:dyDescent="0.25">
      <c r="A783" s="32"/>
      <c r="B783" s="19"/>
      <c r="C783" s="19"/>
      <c r="D783" s="19"/>
      <c r="E783" s="19"/>
      <c r="F783" s="50"/>
      <c r="G783" s="50"/>
      <c r="H783" s="50"/>
      <c r="I783" s="50"/>
      <c r="J783" s="50"/>
      <c r="K783" s="50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10"/>
      <c r="AH783" s="10"/>
      <c r="AI783" s="417" t="s">
        <v>2178</v>
      </c>
      <c r="AJ783" s="10"/>
      <c r="AK783" s="10"/>
      <c r="AL783" s="10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</row>
    <row r="784" spans="1:67" ht="12" customHeight="1" x14ac:dyDescent="0.25">
      <c r="A784" s="32"/>
      <c r="B784" s="19"/>
      <c r="C784" s="19"/>
      <c r="D784" s="19"/>
      <c r="E784" s="19"/>
      <c r="F784" s="50"/>
      <c r="G784" s="50"/>
      <c r="H784" s="50"/>
      <c r="I784" s="50"/>
      <c r="J784" s="50"/>
      <c r="K784" s="50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10"/>
      <c r="AH784" s="10"/>
      <c r="AI784" s="417" t="s">
        <v>2180</v>
      </c>
      <c r="AJ784" s="10"/>
      <c r="AK784" s="10"/>
      <c r="AL784" s="10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</row>
    <row r="785" spans="1:67" ht="12" customHeight="1" x14ac:dyDescent="0.25">
      <c r="A785" s="32"/>
      <c r="B785" s="19"/>
      <c r="C785" s="19"/>
      <c r="D785" s="19"/>
      <c r="E785" s="19"/>
      <c r="F785" s="50"/>
      <c r="G785" s="50"/>
      <c r="H785" s="50"/>
      <c r="I785" s="50"/>
      <c r="J785" s="50"/>
      <c r="K785" s="50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10"/>
      <c r="AH785" s="10"/>
      <c r="AI785" s="417" t="s">
        <v>2182</v>
      </c>
      <c r="AJ785" s="10"/>
      <c r="AK785" s="10"/>
      <c r="AL785" s="10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</row>
    <row r="786" spans="1:67" ht="12" customHeight="1" x14ac:dyDescent="0.25">
      <c r="A786" s="32"/>
      <c r="B786" s="19"/>
      <c r="C786" s="19"/>
      <c r="D786" s="19"/>
      <c r="E786" s="19"/>
      <c r="F786" s="50"/>
      <c r="G786" s="50"/>
      <c r="H786" s="50"/>
      <c r="I786" s="50"/>
      <c r="J786" s="50"/>
      <c r="K786" s="50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10"/>
      <c r="AH786" s="10"/>
      <c r="AI786" s="417" t="s">
        <v>2184</v>
      </c>
      <c r="AJ786" s="10"/>
      <c r="AK786" s="10"/>
      <c r="AL786" s="10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</row>
    <row r="787" spans="1:67" ht="12" customHeight="1" x14ac:dyDescent="0.25">
      <c r="A787" s="32"/>
      <c r="B787" s="19"/>
      <c r="C787" s="19"/>
      <c r="D787" s="19"/>
      <c r="E787" s="19"/>
      <c r="F787" s="50"/>
      <c r="G787" s="50"/>
      <c r="H787" s="50"/>
      <c r="I787" s="50"/>
      <c r="J787" s="50"/>
      <c r="K787" s="50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10"/>
      <c r="AH787" s="10"/>
      <c r="AI787" s="417" t="s">
        <v>2186</v>
      </c>
      <c r="AJ787" s="10"/>
      <c r="AK787" s="10"/>
      <c r="AL787" s="10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</row>
    <row r="788" spans="1:67" ht="12" customHeight="1" x14ac:dyDescent="0.25">
      <c r="A788" s="32"/>
      <c r="B788" s="19"/>
      <c r="C788" s="19"/>
      <c r="D788" s="19"/>
      <c r="E788" s="19"/>
      <c r="F788" s="50"/>
      <c r="G788" s="50"/>
      <c r="H788" s="50"/>
      <c r="I788" s="50"/>
      <c r="J788" s="50"/>
      <c r="K788" s="50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10"/>
      <c r="AH788" s="10"/>
      <c r="AI788" s="417" t="s">
        <v>2188</v>
      </c>
      <c r="AJ788" s="10"/>
      <c r="AK788" s="10"/>
      <c r="AL788" s="10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</row>
    <row r="789" spans="1:67" ht="12" customHeight="1" x14ac:dyDescent="0.25">
      <c r="A789" s="32"/>
      <c r="B789" s="19"/>
      <c r="C789" s="19"/>
      <c r="D789" s="19"/>
      <c r="E789" s="19"/>
      <c r="F789" s="50"/>
      <c r="G789" s="50"/>
      <c r="H789" s="50"/>
      <c r="I789" s="50"/>
      <c r="J789" s="50"/>
      <c r="K789" s="50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10"/>
      <c r="AH789" s="10"/>
      <c r="AI789" s="417" t="s">
        <v>2190</v>
      </c>
      <c r="AJ789" s="10"/>
      <c r="AK789" s="10"/>
      <c r="AL789" s="10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</row>
    <row r="790" spans="1:67" ht="12" customHeight="1" x14ac:dyDescent="0.25">
      <c r="A790" s="32"/>
      <c r="B790" s="19"/>
      <c r="C790" s="19"/>
      <c r="D790" s="19"/>
      <c r="E790" s="19"/>
      <c r="F790" s="50"/>
      <c r="G790" s="50"/>
      <c r="H790" s="50"/>
      <c r="I790" s="50"/>
      <c r="J790" s="50"/>
      <c r="K790" s="50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10"/>
      <c r="AH790" s="10"/>
      <c r="AI790" s="417" t="s">
        <v>2192</v>
      </c>
      <c r="AJ790" s="10"/>
      <c r="AK790" s="10"/>
      <c r="AL790" s="10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</row>
    <row r="791" spans="1:67" ht="12" customHeight="1" x14ac:dyDescent="0.25">
      <c r="A791" s="32"/>
      <c r="B791" s="19"/>
      <c r="C791" s="19"/>
      <c r="D791" s="19"/>
      <c r="E791" s="19"/>
      <c r="F791" s="50"/>
      <c r="G791" s="50"/>
      <c r="H791" s="50"/>
      <c r="I791" s="50"/>
      <c r="J791" s="50"/>
      <c r="K791" s="50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10"/>
      <c r="AH791" s="10"/>
      <c r="AI791" s="417" t="s">
        <v>2194</v>
      </c>
      <c r="AJ791" s="10"/>
      <c r="AK791" s="10"/>
      <c r="AL791" s="10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</row>
    <row r="792" spans="1:67" ht="12" customHeight="1" x14ac:dyDescent="0.25">
      <c r="A792" s="32"/>
      <c r="B792" s="19"/>
      <c r="C792" s="19"/>
      <c r="D792" s="19"/>
      <c r="E792" s="19"/>
      <c r="F792" s="50"/>
      <c r="G792" s="50"/>
      <c r="H792" s="50"/>
      <c r="I792" s="50"/>
      <c r="J792" s="50"/>
      <c r="K792" s="50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10"/>
      <c r="AH792" s="10"/>
      <c r="AI792" s="417" t="s">
        <v>2196</v>
      </c>
      <c r="AJ792" s="10"/>
      <c r="AK792" s="10"/>
      <c r="AL792" s="10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</row>
    <row r="793" spans="1:67" ht="12" customHeight="1" x14ac:dyDescent="0.25">
      <c r="A793" s="32"/>
      <c r="B793" s="19"/>
      <c r="C793" s="19"/>
      <c r="D793" s="19"/>
      <c r="E793" s="19"/>
      <c r="F793" s="50"/>
      <c r="G793" s="50"/>
      <c r="H793" s="50"/>
      <c r="I793" s="50"/>
      <c r="J793" s="50"/>
      <c r="K793" s="50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10"/>
      <c r="AH793" s="10"/>
      <c r="AI793" s="417" t="s">
        <v>2198</v>
      </c>
      <c r="AJ793" s="10"/>
      <c r="AK793" s="10"/>
      <c r="AL793" s="10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</row>
    <row r="794" spans="1:67" ht="12" customHeight="1" x14ac:dyDescent="0.25">
      <c r="A794" s="32"/>
      <c r="B794" s="19"/>
      <c r="C794" s="19"/>
      <c r="D794" s="19"/>
      <c r="E794" s="19"/>
      <c r="F794" s="50"/>
      <c r="G794" s="50"/>
      <c r="H794" s="50"/>
      <c r="I794" s="50"/>
      <c r="J794" s="50"/>
      <c r="K794" s="50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10"/>
      <c r="AH794" s="10"/>
      <c r="AI794" s="417" t="s">
        <v>2199</v>
      </c>
      <c r="AJ794" s="10"/>
      <c r="AK794" s="10"/>
      <c r="AL794" s="10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</row>
    <row r="795" spans="1:67" ht="12" customHeight="1" x14ac:dyDescent="0.25">
      <c r="A795" s="32"/>
      <c r="B795" s="19"/>
      <c r="C795" s="19"/>
      <c r="D795" s="19"/>
      <c r="E795" s="19"/>
      <c r="F795" s="50"/>
      <c r="G795" s="50"/>
      <c r="H795" s="50"/>
      <c r="I795" s="50"/>
      <c r="J795" s="50"/>
      <c r="K795" s="50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10"/>
      <c r="AH795" s="10"/>
      <c r="AI795" s="417" t="s">
        <v>2200</v>
      </c>
      <c r="AJ795" s="10"/>
      <c r="AK795" s="10"/>
      <c r="AL795" s="10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</row>
    <row r="796" spans="1:67" ht="12" customHeight="1" x14ac:dyDescent="0.25">
      <c r="A796" s="32"/>
      <c r="B796" s="19"/>
      <c r="C796" s="19"/>
      <c r="D796" s="19"/>
      <c r="E796" s="19"/>
      <c r="F796" s="50"/>
      <c r="G796" s="50"/>
      <c r="H796" s="50"/>
      <c r="I796" s="50"/>
      <c r="J796" s="50"/>
      <c r="K796" s="50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10"/>
      <c r="AH796" s="10"/>
      <c r="AI796" s="417" t="s">
        <v>2201</v>
      </c>
      <c r="AJ796" s="10"/>
      <c r="AK796" s="10"/>
      <c r="AL796" s="10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</row>
    <row r="797" spans="1:67" ht="12" customHeight="1" x14ac:dyDescent="0.25">
      <c r="A797" s="32"/>
      <c r="B797" s="19"/>
      <c r="C797" s="19"/>
      <c r="D797" s="19"/>
      <c r="E797" s="19"/>
      <c r="F797" s="50"/>
      <c r="G797" s="50"/>
      <c r="H797" s="50"/>
      <c r="I797" s="50"/>
      <c r="J797" s="50"/>
      <c r="K797" s="50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10"/>
      <c r="AH797" s="10"/>
      <c r="AI797" s="417" t="s">
        <v>2203</v>
      </c>
      <c r="AJ797" s="10"/>
      <c r="AK797" s="10"/>
      <c r="AL797" s="10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</row>
    <row r="798" spans="1:67" ht="12" customHeight="1" x14ac:dyDescent="0.25">
      <c r="A798" s="32"/>
      <c r="B798" s="19"/>
      <c r="C798" s="19"/>
      <c r="D798" s="19"/>
      <c r="E798" s="19"/>
      <c r="F798" s="50"/>
      <c r="G798" s="50"/>
      <c r="H798" s="50"/>
      <c r="I798" s="50"/>
      <c r="J798" s="50"/>
      <c r="K798" s="50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10"/>
      <c r="AH798" s="10"/>
      <c r="AI798" s="417" t="s">
        <v>2205</v>
      </c>
      <c r="AJ798" s="10"/>
      <c r="AK798" s="10"/>
      <c r="AL798" s="10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</row>
    <row r="799" spans="1:67" ht="12" customHeight="1" x14ac:dyDescent="0.25">
      <c r="A799" s="32"/>
      <c r="B799" s="19"/>
      <c r="C799" s="19"/>
      <c r="D799" s="19"/>
      <c r="E799" s="19"/>
      <c r="F799" s="50"/>
      <c r="G799" s="50"/>
      <c r="H799" s="50"/>
      <c r="I799" s="50"/>
      <c r="J799" s="50"/>
      <c r="K799" s="50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10"/>
      <c r="AH799" s="10"/>
      <c r="AI799" s="417" t="s">
        <v>2207</v>
      </c>
      <c r="AJ799" s="10"/>
      <c r="AK799" s="10"/>
      <c r="AL799" s="10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</row>
    <row r="800" spans="1:67" ht="12" customHeight="1" x14ac:dyDescent="0.25">
      <c r="A800" s="32"/>
      <c r="B800" s="19"/>
      <c r="C800" s="19"/>
      <c r="D800" s="19"/>
      <c r="E800" s="19"/>
      <c r="F800" s="50"/>
      <c r="G800" s="50"/>
      <c r="H800" s="50"/>
      <c r="I800" s="50"/>
      <c r="J800" s="50"/>
      <c r="K800" s="50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10"/>
      <c r="AH800" s="10"/>
      <c r="AI800" s="417" t="s">
        <v>2209</v>
      </c>
      <c r="AJ800" s="10"/>
      <c r="AK800" s="10"/>
      <c r="AL800" s="10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</row>
    <row r="801" spans="1:67" ht="12" customHeight="1" x14ac:dyDescent="0.25">
      <c r="A801" s="32"/>
      <c r="B801" s="19"/>
      <c r="C801" s="19"/>
      <c r="D801" s="19"/>
      <c r="E801" s="19"/>
      <c r="F801" s="50"/>
      <c r="G801" s="50"/>
      <c r="H801" s="50"/>
      <c r="I801" s="50"/>
      <c r="J801" s="50"/>
      <c r="K801" s="50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10"/>
      <c r="AH801" s="10"/>
      <c r="AI801" s="417" t="s">
        <v>2211</v>
      </c>
      <c r="AJ801" s="10"/>
      <c r="AK801" s="10"/>
      <c r="AL801" s="10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</row>
    <row r="802" spans="1:67" ht="12" customHeight="1" x14ac:dyDescent="0.25">
      <c r="A802" s="32"/>
      <c r="B802" s="19"/>
      <c r="C802" s="19"/>
      <c r="D802" s="19"/>
      <c r="E802" s="19"/>
      <c r="F802" s="50"/>
      <c r="G802" s="50"/>
      <c r="H802" s="50"/>
      <c r="I802" s="50"/>
      <c r="J802" s="50"/>
      <c r="K802" s="50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10"/>
      <c r="AH802" s="10"/>
      <c r="AI802" s="417" t="s">
        <v>2213</v>
      </c>
      <c r="AJ802" s="10"/>
      <c r="AK802" s="10"/>
      <c r="AL802" s="10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</row>
    <row r="803" spans="1:67" ht="12" customHeight="1" x14ac:dyDescent="0.25">
      <c r="A803" s="32"/>
      <c r="B803" s="19"/>
      <c r="C803" s="19"/>
      <c r="D803" s="19"/>
      <c r="E803" s="19"/>
      <c r="F803" s="50"/>
      <c r="G803" s="50"/>
      <c r="H803" s="50"/>
      <c r="I803" s="50"/>
      <c r="J803" s="50"/>
      <c r="K803" s="50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10"/>
      <c r="AH803" s="10"/>
      <c r="AI803" s="417" t="s">
        <v>2215</v>
      </c>
      <c r="AJ803" s="10"/>
      <c r="AK803" s="10"/>
      <c r="AL803" s="10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</row>
    <row r="804" spans="1:67" ht="12" customHeight="1" x14ac:dyDescent="0.25">
      <c r="A804" s="32"/>
      <c r="B804" s="19"/>
      <c r="C804" s="19"/>
      <c r="D804" s="19"/>
      <c r="E804" s="19"/>
      <c r="F804" s="50"/>
      <c r="G804" s="50"/>
      <c r="H804" s="50"/>
      <c r="I804" s="50"/>
      <c r="J804" s="50"/>
      <c r="K804" s="50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10"/>
      <c r="AH804" s="10"/>
      <c r="AI804" s="417" t="s">
        <v>2217</v>
      </c>
      <c r="AJ804" s="10"/>
      <c r="AK804" s="10"/>
      <c r="AL804" s="10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</row>
    <row r="805" spans="1:67" ht="12" customHeight="1" x14ac:dyDescent="0.25">
      <c r="A805" s="32"/>
      <c r="B805" s="19"/>
      <c r="C805" s="19"/>
      <c r="D805" s="19"/>
      <c r="E805" s="19"/>
      <c r="F805" s="50"/>
      <c r="G805" s="50"/>
      <c r="H805" s="50"/>
      <c r="I805" s="50"/>
      <c r="J805" s="50"/>
      <c r="K805" s="50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10"/>
      <c r="AH805" s="10"/>
      <c r="AI805" s="417" t="s">
        <v>2219</v>
      </c>
      <c r="AJ805" s="10"/>
      <c r="AK805" s="10"/>
      <c r="AL805" s="10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</row>
    <row r="806" spans="1:67" ht="12" customHeight="1" x14ac:dyDescent="0.25">
      <c r="A806" s="32"/>
      <c r="B806" s="19"/>
      <c r="C806" s="19"/>
      <c r="D806" s="19"/>
      <c r="E806" s="19"/>
      <c r="F806" s="50"/>
      <c r="G806" s="50"/>
      <c r="H806" s="50"/>
      <c r="I806" s="50"/>
      <c r="J806" s="50"/>
      <c r="K806" s="50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10"/>
      <c r="AH806" s="10"/>
      <c r="AI806" s="417" t="s">
        <v>818</v>
      </c>
      <c r="AJ806" s="10"/>
      <c r="AK806" s="10"/>
      <c r="AL806" s="10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</row>
    <row r="807" spans="1:67" ht="12" customHeight="1" x14ac:dyDescent="0.25">
      <c r="A807" s="32"/>
      <c r="B807" s="19"/>
      <c r="C807" s="19"/>
      <c r="D807" s="19"/>
      <c r="E807" s="19"/>
      <c r="F807" s="50"/>
      <c r="G807" s="50"/>
      <c r="H807" s="50"/>
      <c r="I807" s="50"/>
      <c r="J807" s="50"/>
      <c r="K807" s="50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10"/>
      <c r="AH807" s="10"/>
      <c r="AI807" s="417" t="s">
        <v>2221</v>
      </c>
      <c r="AJ807" s="10"/>
      <c r="AK807" s="10"/>
      <c r="AL807" s="10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</row>
    <row r="808" spans="1:67" ht="12" customHeight="1" x14ac:dyDescent="0.25">
      <c r="A808" s="32"/>
      <c r="B808" s="19"/>
      <c r="C808" s="19"/>
      <c r="D808" s="19"/>
      <c r="E808" s="19"/>
      <c r="F808" s="50"/>
      <c r="G808" s="50"/>
      <c r="H808" s="50"/>
      <c r="I808" s="50"/>
      <c r="J808" s="50"/>
      <c r="K808" s="50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10"/>
      <c r="AH808" s="10"/>
      <c r="AI808" s="417" t="s">
        <v>2223</v>
      </c>
      <c r="AJ808" s="10"/>
      <c r="AK808" s="10"/>
      <c r="AL808" s="10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</row>
    <row r="809" spans="1:67" ht="12" customHeight="1" x14ac:dyDescent="0.25">
      <c r="A809" s="32"/>
      <c r="B809" s="19"/>
      <c r="C809" s="19"/>
      <c r="D809" s="19"/>
      <c r="E809" s="19"/>
      <c r="F809" s="50"/>
      <c r="G809" s="50"/>
      <c r="H809" s="50"/>
      <c r="I809" s="50"/>
      <c r="J809" s="50"/>
      <c r="K809" s="50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10"/>
      <c r="AH809" s="10"/>
      <c r="AI809" s="417" t="s">
        <v>2225</v>
      </c>
      <c r="AJ809" s="10"/>
      <c r="AK809" s="10"/>
      <c r="AL809" s="10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</row>
    <row r="810" spans="1:67" ht="12" customHeight="1" x14ac:dyDescent="0.25">
      <c r="A810" s="32"/>
      <c r="B810" s="19"/>
      <c r="C810" s="19"/>
      <c r="D810" s="19"/>
      <c r="E810" s="19"/>
      <c r="F810" s="50"/>
      <c r="G810" s="50"/>
      <c r="H810" s="50"/>
      <c r="I810" s="50"/>
      <c r="J810" s="50"/>
      <c r="K810" s="50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10"/>
      <c r="AH810" s="10"/>
      <c r="AI810" s="417" t="s">
        <v>2227</v>
      </c>
      <c r="AJ810" s="10"/>
      <c r="AK810" s="10"/>
      <c r="AL810" s="10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</row>
    <row r="811" spans="1:67" ht="12" customHeight="1" x14ac:dyDescent="0.25">
      <c r="A811" s="32"/>
      <c r="B811" s="19"/>
      <c r="C811" s="19"/>
      <c r="D811" s="19"/>
      <c r="E811" s="19"/>
      <c r="F811" s="50"/>
      <c r="G811" s="50"/>
      <c r="H811" s="50"/>
      <c r="I811" s="50"/>
      <c r="J811" s="50"/>
      <c r="K811" s="50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10"/>
      <c r="AH811" s="10"/>
      <c r="AI811" s="417" t="s">
        <v>2229</v>
      </c>
      <c r="AJ811" s="10"/>
      <c r="AK811" s="10"/>
      <c r="AL811" s="10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</row>
    <row r="812" spans="1:67" ht="12" customHeight="1" x14ac:dyDescent="0.25">
      <c r="A812" s="32"/>
      <c r="B812" s="19"/>
      <c r="C812" s="19"/>
      <c r="D812" s="19"/>
      <c r="E812" s="19"/>
      <c r="F812" s="50"/>
      <c r="G812" s="50"/>
      <c r="H812" s="50"/>
      <c r="I812" s="50"/>
      <c r="J812" s="50"/>
      <c r="K812" s="50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10"/>
      <c r="AH812" s="10"/>
      <c r="AI812" s="417" t="s">
        <v>2231</v>
      </c>
      <c r="AJ812" s="10"/>
      <c r="AK812" s="10"/>
      <c r="AL812" s="10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</row>
    <row r="813" spans="1:67" ht="12" customHeight="1" x14ac:dyDescent="0.25">
      <c r="A813" s="32"/>
      <c r="B813" s="19"/>
      <c r="C813" s="19"/>
      <c r="D813" s="19"/>
      <c r="E813" s="19"/>
      <c r="F813" s="50"/>
      <c r="G813" s="50"/>
      <c r="H813" s="50"/>
      <c r="I813" s="50"/>
      <c r="J813" s="50"/>
      <c r="K813" s="50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10"/>
      <c r="AH813" s="10"/>
      <c r="AI813" s="417" t="s">
        <v>2233</v>
      </c>
      <c r="AJ813" s="10"/>
      <c r="AK813" s="10"/>
      <c r="AL813" s="10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</row>
    <row r="814" spans="1:67" ht="12" customHeight="1" x14ac:dyDescent="0.25">
      <c r="A814" s="32"/>
      <c r="B814" s="19"/>
      <c r="C814" s="19"/>
      <c r="D814" s="19"/>
      <c r="E814" s="19"/>
      <c r="F814" s="50"/>
      <c r="G814" s="50"/>
      <c r="H814" s="50"/>
      <c r="I814" s="50"/>
      <c r="J814" s="50"/>
      <c r="K814" s="50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10"/>
      <c r="AH814" s="10"/>
      <c r="AI814" s="417" t="s">
        <v>2235</v>
      </c>
      <c r="AJ814" s="10"/>
      <c r="AK814" s="10"/>
      <c r="AL814" s="10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</row>
    <row r="815" spans="1:67" ht="12" customHeight="1" x14ac:dyDescent="0.25">
      <c r="A815" s="32"/>
      <c r="B815" s="19"/>
      <c r="C815" s="19"/>
      <c r="D815" s="19"/>
      <c r="E815" s="19"/>
      <c r="F815" s="50"/>
      <c r="G815" s="50"/>
      <c r="H815" s="50"/>
      <c r="I815" s="50"/>
      <c r="J815" s="50"/>
      <c r="K815" s="50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10"/>
      <c r="AH815" s="10"/>
      <c r="AI815" s="417" t="s">
        <v>2237</v>
      </c>
      <c r="AJ815" s="10"/>
      <c r="AK815" s="10"/>
      <c r="AL815" s="10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</row>
    <row r="816" spans="1:67" ht="12" customHeight="1" x14ac:dyDescent="0.25">
      <c r="A816" s="32"/>
      <c r="B816" s="19"/>
      <c r="C816" s="19"/>
      <c r="D816" s="19"/>
      <c r="E816" s="19"/>
      <c r="F816" s="50"/>
      <c r="G816" s="50"/>
      <c r="H816" s="50"/>
      <c r="I816" s="50"/>
      <c r="J816" s="50"/>
      <c r="K816" s="50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10"/>
      <c r="AH816" s="10"/>
      <c r="AI816" s="417" t="s">
        <v>2239</v>
      </c>
      <c r="AJ816" s="10"/>
      <c r="AK816" s="10"/>
      <c r="AL816" s="10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</row>
    <row r="817" spans="1:67" ht="12" customHeight="1" x14ac:dyDescent="0.25">
      <c r="A817" s="32"/>
      <c r="B817" s="19"/>
      <c r="C817" s="19"/>
      <c r="D817" s="19"/>
      <c r="E817" s="19"/>
      <c r="F817" s="50"/>
      <c r="G817" s="50"/>
      <c r="H817" s="50"/>
      <c r="I817" s="50"/>
      <c r="J817" s="50"/>
      <c r="K817" s="50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10"/>
      <c r="AH817" s="10"/>
      <c r="AI817" s="417" t="s">
        <v>2241</v>
      </c>
      <c r="AJ817" s="10"/>
      <c r="AK817" s="10"/>
      <c r="AL817" s="10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</row>
    <row r="818" spans="1:67" ht="12" customHeight="1" x14ac:dyDescent="0.25">
      <c r="A818" s="32"/>
      <c r="B818" s="19"/>
      <c r="C818" s="19"/>
      <c r="D818" s="19"/>
      <c r="E818" s="19"/>
      <c r="F818" s="50"/>
      <c r="G818" s="50"/>
      <c r="H818" s="50"/>
      <c r="I818" s="50"/>
      <c r="J818" s="50"/>
      <c r="K818" s="50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10"/>
      <c r="AH818" s="10"/>
      <c r="AI818" s="417" t="s">
        <v>2243</v>
      </c>
      <c r="AJ818" s="10"/>
      <c r="AK818" s="10"/>
      <c r="AL818" s="10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</row>
    <row r="819" spans="1:67" ht="12" customHeight="1" x14ac:dyDescent="0.25">
      <c r="A819" s="32"/>
      <c r="B819" s="19"/>
      <c r="C819" s="19"/>
      <c r="D819" s="19"/>
      <c r="E819" s="19"/>
      <c r="F819" s="50"/>
      <c r="G819" s="50"/>
      <c r="H819" s="50"/>
      <c r="I819" s="50"/>
      <c r="J819" s="50"/>
      <c r="K819" s="50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10"/>
      <c r="AH819" s="10"/>
      <c r="AI819" s="417" t="s">
        <v>2245</v>
      </c>
      <c r="AJ819" s="10"/>
      <c r="AK819" s="10"/>
      <c r="AL819" s="10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</row>
    <row r="820" spans="1:67" ht="12" customHeight="1" x14ac:dyDescent="0.25">
      <c r="A820" s="32"/>
      <c r="B820" s="19"/>
      <c r="C820" s="19"/>
      <c r="D820" s="19"/>
      <c r="E820" s="19"/>
      <c r="F820" s="50"/>
      <c r="G820" s="50"/>
      <c r="H820" s="50"/>
      <c r="I820" s="50"/>
      <c r="J820" s="50"/>
      <c r="K820" s="50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10"/>
      <c r="AH820" s="10"/>
      <c r="AI820" s="417" t="s">
        <v>2247</v>
      </c>
      <c r="AJ820" s="10"/>
      <c r="AK820" s="10"/>
      <c r="AL820" s="10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</row>
    <row r="821" spans="1:67" ht="12" customHeight="1" x14ac:dyDescent="0.25">
      <c r="A821" s="32"/>
      <c r="B821" s="19"/>
      <c r="C821" s="19"/>
      <c r="D821" s="19"/>
      <c r="E821" s="19"/>
      <c r="F821" s="50"/>
      <c r="G821" s="50"/>
      <c r="H821" s="50"/>
      <c r="I821" s="50"/>
      <c r="J821" s="50"/>
      <c r="K821" s="50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10"/>
      <c r="AH821" s="10"/>
      <c r="AI821" s="417" t="s">
        <v>2249</v>
      </c>
      <c r="AJ821" s="10"/>
      <c r="AK821" s="10"/>
      <c r="AL821" s="10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</row>
    <row r="822" spans="1:67" ht="12" customHeight="1" x14ac:dyDescent="0.25">
      <c r="A822" s="32"/>
      <c r="B822" s="19"/>
      <c r="C822" s="19"/>
      <c r="D822" s="19"/>
      <c r="E822" s="19"/>
      <c r="F822" s="50"/>
      <c r="G822" s="50"/>
      <c r="H822" s="50"/>
      <c r="I822" s="50"/>
      <c r="J822" s="50"/>
      <c r="K822" s="50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10"/>
      <c r="AH822" s="10"/>
      <c r="AI822" s="417" t="s">
        <v>558</v>
      </c>
      <c r="AJ822" s="10"/>
      <c r="AK822" s="10"/>
      <c r="AL822" s="10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</row>
    <row r="823" spans="1:67" ht="12" customHeight="1" x14ac:dyDescent="0.25">
      <c r="A823" s="32"/>
      <c r="B823" s="19"/>
      <c r="C823" s="19"/>
      <c r="D823" s="19"/>
      <c r="E823" s="19"/>
      <c r="F823" s="50"/>
      <c r="G823" s="50"/>
      <c r="H823" s="50"/>
      <c r="I823" s="50"/>
      <c r="J823" s="50"/>
      <c r="K823" s="50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10"/>
      <c r="AH823" s="10"/>
      <c r="AI823" s="417" t="s">
        <v>2252</v>
      </c>
      <c r="AJ823" s="10"/>
      <c r="AK823" s="10"/>
      <c r="AL823" s="10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</row>
    <row r="824" spans="1:67" ht="12" customHeight="1" x14ac:dyDescent="0.25">
      <c r="A824" s="32"/>
      <c r="B824" s="19"/>
      <c r="C824" s="19"/>
      <c r="D824" s="19"/>
      <c r="E824" s="19"/>
      <c r="F824" s="50"/>
      <c r="G824" s="50"/>
      <c r="H824" s="50"/>
      <c r="I824" s="50"/>
      <c r="J824" s="50"/>
      <c r="K824" s="50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10"/>
      <c r="AH824" s="10"/>
      <c r="AI824" s="417" t="s">
        <v>563</v>
      </c>
      <c r="AJ824" s="10"/>
      <c r="AK824" s="10"/>
      <c r="AL824" s="10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</row>
    <row r="825" spans="1:67" ht="12" customHeight="1" x14ac:dyDescent="0.25">
      <c r="A825" s="32"/>
      <c r="B825" s="19"/>
      <c r="C825" s="19"/>
      <c r="D825" s="19"/>
      <c r="E825" s="19"/>
      <c r="F825" s="50"/>
      <c r="G825" s="50"/>
      <c r="H825" s="50"/>
      <c r="I825" s="50"/>
      <c r="J825" s="50"/>
      <c r="K825" s="50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10"/>
      <c r="AH825" s="10"/>
      <c r="AI825" s="417" t="s">
        <v>2255</v>
      </c>
      <c r="AJ825" s="10"/>
      <c r="AK825" s="10"/>
      <c r="AL825" s="10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</row>
    <row r="826" spans="1:67" ht="12" customHeight="1" x14ac:dyDescent="0.25">
      <c r="A826" s="32"/>
      <c r="B826" s="19"/>
      <c r="C826" s="19"/>
      <c r="D826" s="19"/>
      <c r="E826" s="19"/>
      <c r="F826" s="50"/>
      <c r="G826" s="50"/>
      <c r="H826" s="50"/>
      <c r="I826" s="50"/>
      <c r="J826" s="50"/>
      <c r="K826" s="50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10"/>
      <c r="AH826" s="10"/>
      <c r="AI826" s="417" t="s">
        <v>2257</v>
      </c>
      <c r="AJ826" s="10"/>
      <c r="AK826" s="10"/>
      <c r="AL826" s="10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</row>
    <row r="827" spans="1:67" ht="12" customHeight="1" x14ac:dyDescent="0.25">
      <c r="A827" s="32"/>
      <c r="B827" s="19"/>
      <c r="C827" s="19"/>
      <c r="D827" s="19"/>
      <c r="E827" s="19"/>
      <c r="F827" s="50"/>
      <c r="G827" s="50"/>
      <c r="H827" s="50"/>
      <c r="I827" s="50"/>
      <c r="J827" s="50"/>
      <c r="K827" s="50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10"/>
      <c r="AH827" s="10"/>
      <c r="AI827" s="417" t="s">
        <v>2259</v>
      </c>
      <c r="AJ827" s="10"/>
      <c r="AK827" s="10"/>
      <c r="AL827" s="10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</row>
    <row r="828" spans="1:67" ht="12" customHeight="1" x14ac:dyDescent="0.25">
      <c r="A828" s="32"/>
      <c r="B828" s="19"/>
      <c r="C828" s="19"/>
      <c r="D828" s="19"/>
      <c r="E828" s="19"/>
      <c r="F828" s="50"/>
      <c r="G828" s="50"/>
      <c r="H828" s="50"/>
      <c r="I828" s="50"/>
      <c r="J828" s="50"/>
      <c r="K828" s="50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10"/>
      <c r="AH828" s="10"/>
      <c r="AI828" s="417" t="s">
        <v>2261</v>
      </c>
      <c r="AJ828" s="10"/>
      <c r="AK828" s="10"/>
      <c r="AL828" s="10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</row>
    <row r="829" spans="1:67" ht="12" customHeight="1" x14ac:dyDescent="0.25">
      <c r="A829" s="32"/>
      <c r="B829" s="19"/>
      <c r="C829" s="19"/>
      <c r="D829" s="19"/>
      <c r="E829" s="19"/>
      <c r="F829" s="50"/>
      <c r="G829" s="50"/>
      <c r="H829" s="50"/>
      <c r="I829" s="50"/>
      <c r="J829" s="50"/>
      <c r="K829" s="50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10"/>
      <c r="AH829" s="10"/>
      <c r="AI829" s="417" t="s">
        <v>2263</v>
      </c>
      <c r="AJ829" s="10"/>
      <c r="AK829" s="10"/>
      <c r="AL829" s="10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</row>
    <row r="830" spans="1:67" ht="12" customHeight="1" x14ac:dyDescent="0.25">
      <c r="A830" s="32"/>
      <c r="B830" s="19"/>
      <c r="C830" s="19"/>
      <c r="D830" s="19"/>
      <c r="E830" s="19"/>
      <c r="F830" s="50"/>
      <c r="G830" s="50"/>
      <c r="H830" s="50"/>
      <c r="I830" s="50"/>
      <c r="J830" s="50"/>
      <c r="K830" s="50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10"/>
      <c r="AH830" s="10"/>
      <c r="AI830" s="417" t="s">
        <v>2265</v>
      </c>
      <c r="AJ830" s="10"/>
      <c r="AK830" s="10"/>
      <c r="AL830" s="10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</row>
    <row r="831" spans="1:67" ht="12" customHeight="1" x14ac:dyDescent="0.25">
      <c r="A831" s="32"/>
      <c r="B831" s="19"/>
      <c r="C831" s="19"/>
      <c r="D831" s="19"/>
      <c r="E831" s="19"/>
      <c r="F831" s="50"/>
      <c r="G831" s="50"/>
      <c r="H831" s="50"/>
      <c r="I831" s="50"/>
      <c r="J831" s="50"/>
      <c r="K831" s="50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10"/>
      <c r="AH831" s="10"/>
      <c r="AI831" s="417" t="s">
        <v>2267</v>
      </c>
      <c r="AJ831" s="10"/>
      <c r="AK831" s="10"/>
      <c r="AL831" s="10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</row>
    <row r="832" spans="1:67" ht="12" customHeight="1" x14ac:dyDescent="0.25">
      <c r="A832" s="32"/>
      <c r="B832" s="19"/>
      <c r="C832" s="19"/>
      <c r="D832" s="19"/>
      <c r="E832" s="19"/>
      <c r="F832" s="50"/>
      <c r="G832" s="50"/>
      <c r="H832" s="50"/>
      <c r="I832" s="50"/>
      <c r="J832" s="50"/>
      <c r="K832" s="50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10"/>
      <c r="AH832" s="10"/>
      <c r="AI832" s="417" t="s">
        <v>2269</v>
      </c>
      <c r="AJ832" s="10"/>
      <c r="AK832" s="10"/>
      <c r="AL832" s="10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</row>
    <row r="833" spans="1:67" ht="12" customHeight="1" x14ac:dyDescent="0.25">
      <c r="A833" s="32"/>
      <c r="B833" s="19"/>
      <c r="C833" s="19"/>
      <c r="D833" s="19"/>
      <c r="E833" s="19"/>
      <c r="F833" s="50"/>
      <c r="G833" s="50"/>
      <c r="H833" s="50"/>
      <c r="I833" s="50"/>
      <c r="J833" s="50"/>
      <c r="K833" s="50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10"/>
      <c r="AH833" s="10"/>
      <c r="AI833" s="417" t="s">
        <v>2271</v>
      </c>
      <c r="AJ833" s="10"/>
      <c r="AK833" s="10"/>
      <c r="AL833" s="10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</row>
    <row r="834" spans="1:67" ht="12" customHeight="1" x14ac:dyDescent="0.25">
      <c r="A834" s="32"/>
      <c r="B834" s="19"/>
      <c r="C834" s="19"/>
      <c r="D834" s="19"/>
      <c r="E834" s="19"/>
      <c r="F834" s="50"/>
      <c r="G834" s="50"/>
      <c r="H834" s="50"/>
      <c r="I834" s="50"/>
      <c r="J834" s="50"/>
      <c r="K834" s="50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10"/>
      <c r="AH834" s="10"/>
      <c r="AI834" s="417" t="s">
        <v>2273</v>
      </c>
      <c r="AJ834" s="10"/>
      <c r="AK834" s="10"/>
      <c r="AL834" s="10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</row>
    <row r="835" spans="1:67" ht="12" customHeight="1" x14ac:dyDescent="0.25">
      <c r="A835" s="32"/>
      <c r="B835" s="19"/>
      <c r="C835" s="19"/>
      <c r="D835" s="19"/>
      <c r="E835" s="19"/>
      <c r="F835" s="50"/>
      <c r="G835" s="50"/>
      <c r="H835" s="50"/>
      <c r="I835" s="50"/>
      <c r="J835" s="50"/>
      <c r="K835" s="50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10"/>
      <c r="AH835" s="10"/>
      <c r="AI835" s="417" t="s">
        <v>2275</v>
      </c>
      <c r="AJ835" s="10"/>
      <c r="AK835" s="10"/>
      <c r="AL835" s="10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</row>
    <row r="836" spans="1:67" ht="12" customHeight="1" x14ac:dyDescent="0.25">
      <c r="A836" s="32"/>
      <c r="B836" s="19"/>
      <c r="C836" s="19"/>
      <c r="D836" s="19"/>
      <c r="E836" s="19"/>
      <c r="F836" s="50"/>
      <c r="G836" s="50"/>
      <c r="H836" s="50"/>
      <c r="I836" s="50"/>
      <c r="J836" s="50"/>
      <c r="K836" s="50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10"/>
      <c r="AH836" s="10"/>
      <c r="AI836" s="417" t="s">
        <v>2277</v>
      </c>
      <c r="AJ836" s="10"/>
      <c r="AK836" s="10"/>
      <c r="AL836" s="10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</row>
    <row r="837" spans="1:67" ht="12" customHeight="1" x14ac:dyDescent="0.25">
      <c r="A837" s="32"/>
      <c r="B837" s="19"/>
      <c r="C837" s="19"/>
      <c r="D837" s="19"/>
      <c r="E837" s="19"/>
      <c r="F837" s="50"/>
      <c r="G837" s="50"/>
      <c r="H837" s="50"/>
      <c r="I837" s="50"/>
      <c r="J837" s="50"/>
      <c r="K837" s="50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10"/>
      <c r="AH837" s="10"/>
      <c r="AI837" s="417" t="s">
        <v>2279</v>
      </c>
      <c r="AJ837" s="10"/>
      <c r="AK837" s="10"/>
      <c r="AL837" s="10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</row>
    <row r="838" spans="1:67" ht="12" customHeight="1" x14ac:dyDescent="0.25">
      <c r="A838" s="32"/>
      <c r="B838" s="19"/>
      <c r="C838" s="19"/>
      <c r="D838" s="19"/>
      <c r="E838" s="19"/>
      <c r="F838" s="50"/>
      <c r="G838" s="50"/>
      <c r="H838" s="50"/>
      <c r="I838" s="50"/>
      <c r="J838" s="50"/>
      <c r="K838" s="50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10"/>
      <c r="AH838" s="10"/>
      <c r="AI838" s="417" t="s">
        <v>2281</v>
      </c>
      <c r="AJ838" s="10"/>
      <c r="AK838" s="10"/>
      <c r="AL838" s="10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</row>
    <row r="839" spans="1:67" ht="12" customHeight="1" x14ac:dyDescent="0.25">
      <c r="A839" s="32"/>
      <c r="B839" s="19"/>
      <c r="C839" s="19"/>
      <c r="D839" s="19"/>
      <c r="E839" s="19"/>
      <c r="F839" s="50"/>
      <c r="G839" s="50"/>
      <c r="H839" s="50"/>
      <c r="I839" s="50"/>
      <c r="J839" s="50"/>
      <c r="K839" s="50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10"/>
      <c r="AH839" s="10"/>
      <c r="AI839" s="417" t="s">
        <v>2283</v>
      </c>
      <c r="AJ839" s="10"/>
      <c r="AK839" s="10"/>
      <c r="AL839" s="10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</row>
    <row r="840" spans="1:67" ht="12" customHeight="1" x14ac:dyDescent="0.25">
      <c r="A840" s="32"/>
      <c r="B840" s="19"/>
      <c r="C840" s="19"/>
      <c r="D840" s="19"/>
      <c r="E840" s="19"/>
      <c r="F840" s="50"/>
      <c r="G840" s="50"/>
      <c r="H840" s="50"/>
      <c r="I840" s="50"/>
      <c r="J840" s="50"/>
      <c r="K840" s="50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10"/>
      <c r="AH840" s="10"/>
      <c r="AI840" s="417" t="s">
        <v>2285</v>
      </c>
      <c r="AJ840" s="10"/>
      <c r="AK840" s="10"/>
      <c r="AL840" s="10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</row>
    <row r="841" spans="1:67" ht="12" customHeight="1" x14ac:dyDescent="0.25">
      <c r="A841" s="32"/>
      <c r="B841" s="19"/>
      <c r="C841" s="19"/>
      <c r="D841" s="19"/>
      <c r="E841" s="19"/>
      <c r="F841" s="50"/>
      <c r="G841" s="50"/>
      <c r="H841" s="50"/>
      <c r="I841" s="50"/>
      <c r="J841" s="50"/>
      <c r="K841" s="50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10"/>
      <c r="AH841" s="10"/>
      <c r="AI841" s="417" t="s">
        <v>2287</v>
      </c>
      <c r="AJ841" s="10"/>
      <c r="AK841" s="10"/>
      <c r="AL841" s="10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</row>
    <row r="842" spans="1:67" ht="12" customHeight="1" x14ac:dyDescent="0.25">
      <c r="A842" s="32"/>
      <c r="B842" s="19"/>
      <c r="C842" s="19"/>
      <c r="D842" s="19"/>
      <c r="E842" s="19"/>
      <c r="F842" s="50"/>
      <c r="G842" s="50"/>
      <c r="H842" s="50"/>
      <c r="I842" s="50"/>
      <c r="J842" s="50"/>
      <c r="K842" s="50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10"/>
      <c r="AH842" s="10"/>
      <c r="AI842" s="417" t="s">
        <v>2289</v>
      </c>
      <c r="AJ842" s="10"/>
      <c r="AK842" s="10"/>
      <c r="AL842" s="10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</row>
    <row r="843" spans="1:67" ht="12" customHeight="1" x14ac:dyDescent="0.25">
      <c r="A843" s="32"/>
      <c r="B843" s="19"/>
      <c r="C843" s="19"/>
      <c r="D843" s="19"/>
      <c r="E843" s="19"/>
      <c r="F843" s="50"/>
      <c r="G843" s="50"/>
      <c r="H843" s="50"/>
      <c r="I843" s="50"/>
      <c r="J843" s="50"/>
      <c r="K843" s="50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10"/>
      <c r="AH843" s="10"/>
      <c r="AI843" s="417" t="s">
        <v>2291</v>
      </c>
      <c r="AJ843" s="10"/>
      <c r="AK843" s="10"/>
      <c r="AL843" s="10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</row>
    <row r="844" spans="1:67" ht="12" customHeight="1" x14ac:dyDescent="0.25">
      <c r="A844" s="32"/>
      <c r="B844" s="19"/>
      <c r="C844" s="19"/>
      <c r="D844" s="19"/>
      <c r="E844" s="19"/>
      <c r="F844" s="50"/>
      <c r="G844" s="50"/>
      <c r="H844" s="50"/>
      <c r="I844" s="50"/>
      <c r="J844" s="50"/>
      <c r="K844" s="50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10"/>
      <c r="AH844" s="10"/>
      <c r="AI844" s="417" t="s">
        <v>2293</v>
      </c>
      <c r="AJ844" s="10"/>
      <c r="AK844" s="10"/>
      <c r="AL844" s="10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</row>
    <row r="845" spans="1:67" ht="12" customHeight="1" x14ac:dyDescent="0.25">
      <c r="A845" s="32"/>
      <c r="B845" s="19"/>
      <c r="C845" s="19"/>
      <c r="D845" s="19"/>
      <c r="E845" s="19"/>
      <c r="F845" s="50"/>
      <c r="G845" s="50"/>
      <c r="H845" s="50"/>
      <c r="I845" s="50"/>
      <c r="J845" s="50"/>
      <c r="K845" s="50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10"/>
      <c r="AH845" s="10"/>
      <c r="AI845" s="417" t="s">
        <v>2295</v>
      </c>
      <c r="AJ845" s="10"/>
      <c r="AK845" s="10"/>
      <c r="AL845" s="10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</row>
    <row r="846" spans="1:67" ht="12" customHeight="1" x14ac:dyDescent="0.25">
      <c r="A846" s="32"/>
      <c r="B846" s="19"/>
      <c r="C846" s="19"/>
      <c r="D846" s="19"/>
      <c r="E846" s="19"/>
      <c r="F846" s="50"/>
      <c r="G846" s="50"/>
      <c r="H846" s="50"/>
      <c r="I846" s="50"/>
      <c r="J846" s="50"/>
      <c r="K846" s="50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10"/>
      <c r="AH846" s="10"/>
      <c r="AI846" s="417" t="s">
        <v>2296</v>
      </c>
      <c r="AJ846" s="10"/>
      <c r="AK846" s="10"/>
      <c r="AL846" s="10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</row>
    <row r="847" spans="1:67" ht="12" customHeight="1" x14ac:dyDescent="0.25">
      <c r="A847" s="32"/>
      <c r="B847" s="19"/>
      <c r="C847" s="19"/>
      <c r="D847" s="19"/>
      <c r="E847" s="19"/>
      <c r="F847" s="50"/>
      <c r="G847" s="50"/>
      <c r="H847" s="50"/>
      <c r="I847" s="50"/>
      <c r="J847" s="50"/>
      <c r="K847" s="50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10"/>
      <c r="AH847" s="10"/>
      <c r="AI847" s="417" t="s">
        <v>2298</v>
      </c>
      <c r="AJ847" s="10"/>
      <c r="AK847" s="10"/>
      <c r="AL847" s="10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</row>
    <row r="848" spans="1:67" ht="12" customHeight="1" x14ac:dyDescent="0.25">
      <c r="A848" s="32"/>
      <c r="B848" s="19"/>
      <c r="C848" s="19"/>
      <c r="D848" s="19"/>
      <c r="E848" s="19"/>
      <c r="F848" s="50"/>
      <c r="G848" s="50"/>
      <c r="H848" s="50"/>
      <c r="I848" s="50"/>
      <c r="J848" s="50"/>
      <c r="K848" s="50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10"/>
      <c r="AH848" s="10"/>
      <c r="AI848" s="417" t="s">
        <v>2300</v>
      </c>
      <c r="AJ848" s="10"/>
      <c r="AK848" s="10"/>
      <c r="AL848" s="10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</row>
    <row r="849" spans="1:67" ht="12" customHeight="1" x14ac:dyDescent="0.25">
      <c r="A849" s="32"/>
      <c r="B849" s="19"/>
      <c r="C849" s="19"/>
      <c r="D849" s="19"/>
      <c r="E849" s="19"/>
      <c r="F849" s="50"/>
      <c r="G849" s="50"/>
      <c r="H849" s="50"/>
      <c r="I849" s="50"/>
      <c r="J849" s="50"/>
      <c r="K849" s="50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10"/>
      <c r="AH849" s="10"/>
      <c r="AI849" s="417" t="s">
        <v>2302</v>
      </c>
      <c r="AJ849" s="10"/>
      <c r="AK849" s="10"/>
      <c r="AL849" s="10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</row>
    <row r="850" spans="1:67" ht="12" customHeight="1" x14ac:dyDescent="0.25">
      <c r="A850" s="32"/>
      <c r="B850" s="19"/>
      <c r="C850" s="19"/>
      <c r="D850" s="19"/>
      <c r="E850" s="19"/>
      <c r="F850" s="50"/>
      <c r="G850" s="50"/>
      <c r="H850" s="50"/>
      <c r="I850" s="50"/>
      <c r="J850" s="50"/>
      <c r="K850" s="50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10"/>
      <c r="AH850" s="10"/>
      <c r="AI850" s="417" t="s">
        <v>2304</v>
      </c>
      <c r="AJ850" s="10"/>
      <c r="AK850" s="10"/>
      <c r="AL850" s="10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</row>
    <row r="851" spans="1:67" ht="12" customHeight="1" x14ac:dyDescent="0.25">
      <c r="A851" s="32"/>
      <c r="B851" s="19"/>
      <c r="C851" s="19"/>
      <c r="D851" s="19"/>
      <c r="E851" s="19"/>
      <c r="F851" s="50"/>
      <c r="G851" s="50"/>
      <c r="H851" s="50"/>
      <c r="I851" s="50"/>
      <c r="J851" s="50"/>
      <c r="K851" s="50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10"/>
      <c r="AH851" s="10"/>
      <c r="AI851" s="417" t="s">
        <v>2306</v>
      </c>
      <c r="AJ851" s="10"/>
      <c r="AK851" s="10"/>
      <c r="AL851" s="10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</row>
    <row r="852" spans="1:67" ht="12" customHeight="1" x14ac:dyDescent="0.25">
      <c r="A852" s="32"/>
      <c r="B852" s="19"/>
      <c r="C852" s="19"/>
      <c r="D852" s="19"/>
      <c r="E852" s="19"/>
      <c r="F852" s="50"/>
      <c r="G852" s="50"/>
      <c r="H852" s="50"/>
      <c r="I852" s="50"/>
      <c r="J852" s="50"/>
      <c r="K852" s="50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10"/>
      <c r="AH852" s="10"/>
      <c r="AI852" s="417" t="s">
        <v>2308</v>
      </c>
      <c r="AJ852" s="10"/>
      <c r="AK852" s="10"/>
      <c r="AL852" s="10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</row>
    <row r="853" spans="1:67" ht="12" customHeight="1" x14ac:dyDescent="0.25">
      <c r="A853" s="32"/>
      <c r="B853" s="19"/>
      <c r="C853" s="19"/>
      <c r="D853" s="19"/>
      <c r="E853" s="19"/>
      <c r="F853" s="50"/>
      <c r="G853" s="50"/>
      <c r="H853" s="50"/>
      <c r="I853" s="50"/>
      <c r="J853" s="50"/>
      <c r="K853" s="50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10"/>
      <c r="AH853" s="10"/>
      <c r="AI853" s="417" t="s">
        <v>2310</v>
      </c>
      <c r="AJ853" s="10"/>
      <c r="AK853" s="10"/>
      <c r="AL853" s="10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</row>
    <row r="854" spans="1:67" ht="12" customHeight="1" x14ac:dyDescent="0.25">
      <c r="A854" s="32"/>
      <c r="B854" s="19"/>
      <c r="C854" s="19"/>
      <c r="D854" s="19"/>
      <c r="E854" s="19"/>
      <c r="F854" s="50"/>
      <c r="G854" s="50"/>
      <c r="H854" s="50"/>
      <c r="I854" s="50"/>
      <c r="J854" s="50"/>
      <c r="K854" s="50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10"/>
      <c r="AH854" s="10"/>
      <c r="AI854" s="417" t="s">
        <v>2312</v>
      </c>
      <c r="AJ854" s="10"/>
      <c r="AK854" s="10"/>
      <c r="AL854" s="10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</row>
    <row r="855" spans="1:67" ht="12" customHeight="1" x14ac:dyDescent="0.25">
      <c r="A855" s="32"/>
      <c r="B855" s="19"/>
      <c r="C855" s="19"/>
      <c r="D855" s="19"/>
      <c r="E855" s="19"/>
      <c r="F855" s="50"/>
      <c r="G855" s="50"/>
      <c r="H855" s="50"/>
      <c r="I855" s="50"/>
      <c r="J855" s="50"/>
      <c r="K855" s="50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10"/>
      <c r="AH855" s="10"/>
      <c r="AI855" s="417" t="s">
        <v>2314</v>
      </c>
      <c r="AJ855" s="10"/>
      <c r="AK855" s="10"/>
      <c r="AL855" s="10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</row>
    <row r="856" spans="1:67" ht="12" customHeight="1" x14ac:dyDescent="0.25">
      <c r="A856" s="32"/>
      <c r="B856" s="19"/>
      <c r="C856" s="19"/>
      <c r="D856" s="19"/>
      <c r="E856" s="19"/>
      <c r="F856" s="50"/>
      <c r="G856" s="50"/>
      <c r="H856" s="50"/>
      <c r="I856" s="50"/>
      <c r="J856" s="50"/>
      <c r="K856" s="50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10"/>
      <c r="AH856" s="10"/>
      <c r="AI856" s="417" t="s">
        <v>2316</v>
      </c>
      <c r="AJ856" s="10"/>
      <c r="AK856" s="10"/>
      <c r="AL856" s="10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</row>
    <row r="857" spans="1:67" ht="12" customHeight="1" x14ac:dyDescent="0.25">
      <c r="A857" s="32"/>
      <c r="B857" s="19"/>
      <c r="C857" s="19"/>
      <c r="D857" s="19"/>
      <c r="E857" s="19"/>
      <c r="F857" s="50"/>
      <c r="G857" s="50"/>
      <c r="H857" s="50"/>
      <c r="I857" s="50"/>
      <c r="J857" s="50"/>
      <c r="K857" s="50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10"/>
      <c r="AH857" s="10"/>
      <c r="AI857" s="417" t="s">
        <v>2318</v>
      </c>
      <c r="AJ857" s="10"/>
      <c r="AK857" s="10"/>
      <c r="AL857" s="10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</row>
    <row r="858" spans="1:67" ht="12" customHeight="1" x14ac:dyDescent="0.25">
      <c r="A858" s="32"/>
      <c r="B858" s="19"/>
      <c r="C858" s="19"/>
      <c r="D858" s="19"/>
      <c r="E858" s="19"/>
      <c r="F858" s="50"/>
      <c r="G858" s="50"/>
      <c r="H858" s="50"/>
      <c r="I858" s="50"/>
      <c r="J858" s="50"/>
      <c r="K858" s="50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10"/>
      <c r="AH858" s="10"/>
      <c r="AI858" s="417" t="s">
        <v>2320</v>
      </c>
      <c r="AJ858" s="10"/>
      <c r="AK858" s="10"/>
      <c r="AL858" s="10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</row>
    <row r="859" spans="1:67" ht="12" customHeight="1" x14ac:dyDescent="0.25">
      <c r="A859" s="32"/>
      <c r="B859" s="19"/>
      <c r="C859" s="19"/>
      <c r="D859" s="19"/>
      <c r="E859" s="19"/>
      <c r="F859" s="50"/>
      <c r="G859" s="50"/>
      <c r="H859" s="50"/>
      <c r="I859" s="50"/>
      <c r="J859" s="50"/>
      <c r="K859" s="50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10"/>
      <c r="AH859" s="10"/>
      <c r="AI859" s="417" t="s">
        <v>2322</v>
      </c>
      <c r="AJ859" s="10"/>
      <c r="AK859" s="10"/>
      <c r="AL859" s="10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</row>
    <row r="860" spans="1:67" ht="12" customHeight="1" x14ac:dyDescent="0.25">
      <c r="A860" s="32"/>
      <c r="B860" s="19"/>
      <c r="C860" s="19"/>
      <c r="D860" s="19"/>
      <c r="E860" s="19"/>
      <c r="F860" s="50"/>
      <c r="G860" s="50"/>
      <c r="H860" s="50"/>
      <c r="I860" s="50"/>
      <c r="J860" s="50"/>
      <c r="K860" s="50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10"/>
      <c r="AH860" s="10"/>
      <c r="AI860" s="417" t="s">
        <v>2324</v>
      </c>
      <c r="AJ860" s="10"/>
      <c r="AK860" s="10"/>
      <c r="AL860" s="10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</row>
    <row r="861" spans="1:67" ht="12" customHeight="1" x14ac:dyDescent="0.25">
      <c r="A861" s="32"/>
      <c r="B861" s="19"/>
      <c r="C861" s="19"/>
      <c r="D861" s="19"/>
      <c r="E861" s="19"/>
      <c r="F861" s="50"/>
      <c r="G861" s="50"/>
      <c r="H861" s="50"/>
      <c r="I861" s="50"/>
      <c r="J861" s="50"/>
      <c r="K861" s="50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10"/>
      <c r="AH861" s="10"/>
      <c r="AI861" s="417" t="s">
        <v>2326</v>
      </c>
      <c r="AJ861" s="10"/>
      <c r="AK861" s="10"/>
      <c r="AL861" s="10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</row>
    <row r="862" spans="1:67" ht="12" customHeight="1" x14ac:dyDescent="0.25">
      <c r="A862" s="32"/>
      <c r="B862" s="19"/>
      <c r="C862" s="19"/>
      <c r="D862" s="19"/>
      <c r="E862" s="19"/>
      <c r="F862" s="50"/>
      <c r="G862" s="50"/>
      <c r="H862" s="50"/>
      <c r="I862" s="50"/>
      <c r="J862" s="50"/>
      <c r="K862" s="50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10"/>
      <c r="AH862" s="10"/>
      <c r="AI862" s="417" t="s">
        <v>2328</v>
      </c>
      <c r="AJ862" s="10"/>
      <c r="AK862" s="10"/>
      <c r="AL862" s="10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</row>
    <row r="863" spans="1:67" ht="12" customHeight="1" x14ac:dyDescent="0.25">
      <c r="A863" s="32"/>
      <c r="B863" s="19"/>
      <c r="C863" s="19"/>
      <c r="D863" s="19"/>
      <c r="E863" s="19"/>
      <c r="F863" s="50"/>
      <c r="G863" s="50"/>
      <c r="H863" s="50"/>
      <c r="I863" s="50"/>
      <c r="J863" s="50"/>
      <c r="K863" s="50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10"/>
      <c r="AH863" s="10"/>
      <c r="AI863" s="417" t="s">
        <v>2330</v>
      </c>
      <c r="AJ863" s="10"/>
      <c r="AK863" s="10"/>
      <c r="AL863" s="10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</row>
    <row r="864" spans="1:67" ht="12" customHeight="1" x14ac:dyDescent="0.25">
      <c r="A864" s="32"/>
      <c r="B864" s="19"/>
      <c r="C864" s="19"/>
      <c r="D864" s="19"/>
      <c r="E864" s="19"/>
      <c r="F864" s="50"/>
      <c r="G864" s="50"/>
      <c r="H864" s="50"/>
      <c r="I864" s="50"/>
      <c r="J864" s="50"/>
      <c r="K864" s="50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10"/>
      <c r="AH864" s="10"/>
      <c r="AI864" s="417" t="s">
        <v>2332</v>
      </c>
      <c r="AJ864" s="10"/>
      <c r="AK864" s="10"/>
      <c r="AL864" s="10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</row>
    <row r="865" spans="1:67" ht="12" customHeight="1" x14ac:dyDescent="0.25">
      <c r="A865" s="32"/>
      <c r="B865" s="19"/>
      <c r="C865" s="19"/>
      <c r="D865" s="19"/>
      <c r="E865" s="19"/>
      <c r="F865" s="50"/>
      <c r="G865" s="50"/>
      <c r="H865" s="50"/>
      <c r="I865" s="50"/>
      <c r="J865" s="50"/>
      <c r="K865" s="50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10"/>
      <c r="AH865" s="10"/>
      <c r="AI865" s="417" t="s">
        <v>2334</v>
      </c>
      <c r="AJ865" s="10"/>
      <c r="AK865" s="10"/>
      <c r="AL865" s="10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</row>
    <row r="866" spans="1:67" ht="12" customHeight="1" x14ac:dyDescent="0.25">
      <c r="A866" s="32"/>
      <c r="B866" s="19"/>
      <c r="C866" s="19"/>
      <c r="D866" s="19"/>
      <c r="E866" s="19"/>
      <c r="F866" s="50"/>
      <c r="G866" s="50"/>
      <c r="H866" s="50"/>
      <c r="I866" s="50"/>
      <c r="J866" s="50"/>
      <c r="K866" s="50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10"/>
      <c r="AH866" s="10"/>
      <c r="AI866" s="417" t="s">
        <v>2336</v>
      </c>
      <c r="AJ866" s="10"/>
      <c r="AK866" s="10"/>
      <c r="AL866" s="10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</row>
    <row r="867" spans="1:67" ht="12" customHeight="1" x14ac:dyDescent="0.25">
      <c r="A867" s="32"/>
      <c r="B867" s="19"/>
      <c r="C867" s="19"/>
      <c r="D867" s="19"/>
      <c r="E867" s="19"/>
      <c r="F867" s="50"/>
      <c r="G867" s="50"/>
      <c r="H867" s="50"/>
      <c r="I867" s="50"/>
      <c r="J867" s="50"/>
      <c r="K867" s="50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10"/>
      <c r="AH867" s="10"/>
      <c r="AI867" s="417" t="s">
        <v>2338</v>
      </c>
      <c r="AJ867" s="10"/>
      <c r="AK867" s="10"/>
      <c r="AL867" s="10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</row>
    <row r="868" spans="1:67" ht="12" customHeight="1" x14ac:dyDescent="0.25">
      <c r="A868" s="32"/>
      <c r="B868" s="19"/>
      <c r="C868" s="19"/>
      <c r="D868" s="19"/>
      <c r="E868" s="19"/>
      <c r="F868" s="50"/>
      <c r="G868" s="50"/>
      <c r="H868" s="50"/>
      <c r="I868" s="50"/>
      <c r="J868" s="50"/>
      <c r="K868" s="50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10"/>
      <c r="AH868" s="10"/>
      <c r="AI868" s="417" t="s">
        <v>2340</v>
      </c>
      <c r="AJ868" s="10"/>
      <c r="AK868" s="10"/>
      <c r="AL868" s="10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</row>
    <row r="869" spans="1:67" ht="12" customHeight="1" x14ac:dyDescent="0.25">
      <c r="A869" s="32"/>
      <c r="B869" s="19"/>
      <c r="C869" s="19"/>
      <c r="D869" s="19"/>
      <c r="E869" s="19"/>
      <c r="F869" s="50"/>
      <c r="G869" s="50"/>
      <c r="H869" s="50"/>
      <c r="I869" s="50"/>
      <c r="J869" s="50"/>
      <c r="K869" s="50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10"/>
      <c r="AH869" s="10"/>
      <c r="AI869" s="417" t="s">
        <v>2342</v>
      </c>
      <c r="AJ869" s="10"/>
      <c r="AK869" s="10"/>
      <c r="AL869" s="10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</row>
    <row r="870" spans="1:67" ht="12" customHeight="1" x14ac:dyDescent="0.25">
      <c r="A870" s="32"/>
      <c r="B870" s="19"/>
      <c r="C870" s="19"/>
      <c r="D870" s="19"/>
      <c r="E870" s="19"/>
      <c r="F870" s="50"/>
      <c r="G870" s="50"/>
      <c r="H870" s="50"/>
      <c r="I870" s="50"/>
      <c r="J870" s="50"/>
      <c r="K870" s="50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10"/>
      <c r="AH870" s="10"/>
      <c r="AI870" s="417" t="s">
        <v>2344</v>
      </c>
      <c r="AJ870" s="10"/>
      <c r="AK870" s="10"/>
      <c r="AL870" s="10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</row>
    <row r="871" spans="1:67" ht="12" customHeight="1" x14ac:dyDescent="0.25">
      <c r="A871" s="32"/>
      <c r="B871" s="19"/>
      <c r="C871" s="19"/>
      <c r="D871" s="19"/>
      <c r="E871" s="19"/>
      <c r="F871" s="50"/>
      <c r="G871" s="50"/>
      <c r="H871" s="50"/>
      <c r="I871" s="50"/>
      <c r="J871" s="50"/>
      <c r="K871" s="50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10"/>
      <c r="AH871" s="10"/>
      <c r="AI871" s="417" t="s">
        <v>2346</v>
      </c>
      <c r="AJ871" s="10"/>
      <c r="AK871" s="10"/>
      <c r="AL871" s="10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</row>
    <row r="872" spans="1:67" ht="12" customHeight="1" x14ac:dyDescent="0.25">
      <c r="A872" s="32"/>
      <c r="B872" s="19"/>
      <c r="C872" s="19"/>
      <c r="D872" s="19"/>
      <c r="E872" s="19"/>
      <c r="F872" s="50"/>
      <c r="G872" s="50"/>
      <c r="H872" s="50"/>
      <c r="I872" s="50"/>
      <c r="J872" s="50"/>
      <c r="K872" s="50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10"/>
      <c r="AH872" s="10"/>
      <c r="AI872" s="417" t="s">
        <v>2348</v>
      </c>
      <c r="AJ872" s="10"/>
      <c r="AK872" s="10"/>
      <c r="AL872" s="10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</row>
    <row r="873" spans="1:67" ht="12" customHeight="1" x14ac:dyDescent="0.25">
      <c r="A873" s="32"/>
      <c r="B873" s="19"/>
      <c r="C873" s="19"/>
      <c r="D873" s="19"/>
      <c r="E873" s="19"/>
      <c r="F873" s="50"/>
      <c r="G873" s="50"/>
      <c r="H873" s="50"/>
      <c r="I873" s="50"/>
      <c r="J873" s="50"/>
      <c r="K873" s="50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10"/>
      <c r="AH873" s="10"/>
      <c r="AI873" s="417" t="s">
        <v>2350</v>
      </c>
      <c r="AJ873" s="10"/>
      <c r="AK873" s="10"/>
      <c r="AL873" s="10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</row>
    <row r="874" spans="1:67" ht="12" customHeight="1" x14ac:dyDescent="0.25">
      <c r="A874" s="32"/>
      <c r="B874" s="19"/>
      <c r="C874" s="19"/>
      <c r="D874" s="19"/>
      <c r="E874" s="19"/>
      <c r="F874" s="50"/>
      <c r="G874" s="50"/>
      <c r="H874" s="50"/>
      <c r="I874" s="50"/>
      <c r="J874" s="50"/>
      <c r="K874" s="50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10"/>
      <c r="AH874" s="10"/>
      <c r="AI874" s="417" t="s">
        <v>2352</v>
      </c>
      <c r="AJ874" s="10"/>
      <c r="AK874" s="10"/>
      <c r="AL874" s="10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</row>
    <row r="875" spans="1:67" ht="12" customHeight="1" x14ac:dyDescent="0.25">
      <c r="A875" s="32"/>
      <c r="B875" s="19"/>
      <c r="C875" s="19"/>
      <c r="D875" s="19"/>
      <c r="E875" s="19"/>
      <c r="F875" s="50"/>
      <c r="G875" s="50"/>
      <c r="H875" s="50"/>
      <c r="I875" s="50"/>
      <c r="J875" s="50"/>
      <c r="K875" s="50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10"/>
      <c r="AH875" s="10"/>
      <c r="AI875" s="417" t="s">
        <v>2354</v>
      </c>
      <c r="AJ875" s="10"/>
      <c r="AK875" s="10"/>
      <c r="AL875" s="10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</row>
    <row r="876" spans="1:67" ht="12" customHeight="1" x14ac:dyDescent="0.25">
      <c r="A876" s="32"/>
      <c r="B876" s="19"/>
      <c r="C876" s="19"/>
      <c r="D876" s="19"/>
      <c r="E876" s="19"/>
      <c r="F876" s="50"/>
      <c r="G876" s="50"/>
      <c r="H876" s="50"/>
      <c r="I876" s="50"/>
      <c r="J876" s="50"/>
      <c r="K876" s="50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10"/>
      <c r="AH876" s="10"/>
      <c r="AI876" s="417" t="s">
        <v>2356</v>
      </c>
      <c r="AJ876" s="10"/>
      <c r="AK876" s="10"/>
      <c r="AL876" s="10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</row>
    <row r="877" spans="1:67" ht="12" customHeight="1" x14ac:dyDescent="0.25">
      <c r="A877" s="32"/>
      <c r="B877" s="19"/>
      <c r="C877" s="19"/>
      <c r="D877" s="19"/>
      <c r="E877" s="19"/>
      <c r="F877" s="50"/>
      <c r="G877" s="50"/>
      <c r="H877" s="50"/>
      <c r="I877" s="50"/>
      <c r="J877" s="50"/>
      <c r="K877" s="50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10"/>
      <c r="AH877" s="10"/>
      <c r="AI877" s="417" t="s">
        <v>2358</v>
      </c>
      <c r="AJ877" s="10"/>
      <c r="AK877" s="10"/>
      <c r="AL877" s="10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</row>
    <row r="878" spans="1:67" ht="12" customHeight="1" x14ac:dyDescent="0.25">
      <c r="A878" s="32"/>
      <c r="B878" s="19"/>
      <c r="C878" s="19"/>
      <c r="D878" s="19"/>
      <c r="E878" s="19"/>
      <c r="F878" s="50"/>
      <c r="G878" s="50"/>
      <c r="H878" s="50"/>
      <c r="I878" s="50"/>
      <c r="J878" s="50"/>
      <c r="K878" s="50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10"/>
      <c r="AH878" s="10"/>
      <c r="AI878" s="417">
        <v>10</v>
      </c>
      <c r="AJ878" s="10"/>
      <c r="AK878" s="10"/>
      <c r="AL878" s="10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</row>
    <row r="879" spans="1:67" ht="12" customHeight="1" x14ac:dyDescent="0.25">
      <c r="A879" s="32"/>
      <c r="B879" s="19"/>
      <c r="C879" s="19"/>
      <c r="D879" s="19"/>
      <c r="E879" s="19"/>
      <c r="F879" s="50"/>
      <c r="G879" s="50"/>
      <c r="H879" s="50"/>
      <c r="I879" s="50"/>
      <c r="J879" s="50"/>
      <c r="K879" s="50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10"/>
      <c r="AH879" s="10"/>
      <c r="AI879" s="417" t="s">
        <v>2361</v>
      </c>
      <c r="AJ879" s="10"/>
      <c r="AK879" s="10"/>
      <c r="AL879" s="10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</row>
    <row r="880" spans="1:67" ht="12" customHeight="1" x14ac:dyDescent="0.25">
      <c r="A880" s="32"/>
      <c r="B880" s="19"/>
      <c r="C880" s="19"/>
      <c r="D880" s="19"/>
      <c r="E880" s="19"/>
      <c r="F880" s="50"/>
      <c r="G880" s="50"/>
      <c r="H880" s="50"/>
      <c r="I880" s="50"/>
      <c r="J880" s="50"/>
      <c r="K880" s="50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10"/>
      <c r="AH880" s="10"/>
      <c r="AI880" s="417" t="s">
        <v>2362</v>
      </c>
      <c r="AJ880" s="10"/>
      <c r="AK880" s="10"/>
      <c r="AL880" s="10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</row>
    <row r="881" spans="1:67" ht="12" customHeight="1" x14ac:dyDescent="0.25">
      <c r="A881" s="32"/>
      <c r="B881" s="19"/>
      <c r="C881" s="19"/>
      <c r="D881" s="19"/>
      <c r="E881" s="19"/>
      <c r="F881" s="50"/>
      <c r="G881" s="50"/>
      <c r="H881" s="50"/>
      <c r="I881" s="50"/>
      <c r="J881" s="50"/>
      <c r="K881" s="50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10"/>
      <c r="AH881" s="10"/>
      <c r="AI881" s="417" t="s">
        <v>2364</v>
      </c>
      <c r="AJ881" s="10"/>
      <c r="AK881" s="10"/>
      <c r="AL881" s="10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</row>
    <row r="882" spans="1:67" ht="12" customHeight="1" x14ac:dyDescent="0.25">
      <c r="A882" s="32"/>
      <c r="B882" s="19"/>
      <c r="C882" s="19"/>
      <c r="D882" s="19"/>
      <c r="E882" s="19"/>
      <c r="F882" s="50"/>
      <c r="G882" s="50"/>
      <c r="H882" s="50"/>
      <c r="I882" s="50"/>
      <c r="J882" s="50"/>
      <c r="K882" s="50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10"/>
      <c r="AH882" s="10"/>
      <c r="AI882" s="417">
        <v>2601</v>
      </c>
      <c r="AJ882" s="10"/>
      <c r="AK882" s="10"/>
      <c r="AL882" s="10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</row>
    <row r="883" spans="1:67" ht="12" customHeight="1" x14ac:dyDescent="0.25">
      <c r="A883" s="32"/>
      <c r="B883" s="19"/>
      <c r="C883" s="19"/>
      <c r="D883" s="19"/>
      <c r="E883" s="19"/>
      <c r="F883" s="50"/>
      <c r="G883" s="50"/>
      <c r="H883" s="50"/>
      <c r="I883" s="50"/>
      <c r="J883" s="50"/>
      <c r="K883" s="50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10"/>
      <c r="AH883" s="10"/>
      <c r="AI883" s="417" t="s">
        <v>2366</v>
      </c>
      <c r="AJ883" s="10"/>
      <c r="AK883" s="10"/>
      <c r="AL883" s="10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</row>
    <row r="884" spans="1:67" ht="12" customHeight="1" x14ac:dyDescent="0.25">
      <c r="A884" s="32"/>
      <c r="B884" s="19"/>
      <c r="C884" s="19"/>
      <c r="D884" s="19"/>
      <c r="E884" s="19"/>
      <c r="F884" s="50"/>
      <c r="G884" s="50"/>
      <c r="H884" s="50"/>
      <c r="I884" s="50"/>
      <c r="J884" s="50"/>
      <c r="K884" s="50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10"/>
      <c r="AH884" s="10"/>
      <c r="AI884" s="417" t="s">
        <v>2368</v>
      </c>
      <c r="AJ884" s="10"/>
      <c r="AK884" s="10"/>
      <c r="AL884" s="10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</row>
    <row r="885" spans="1:67" ht="12" customHeight="1" x14ac:dyDescent="0.25">
      <c r="A885" s="32"/>
      <c r="B885" s="19"/>
      <c r="C885" s="19"/>
      <c r="D885" s="19"/>
      <c r="E885" s="19"/>
      <c r="F885" s="50"/>
      <c r="G885" s="50"/>
      <c r="H885" s="50"/>
      <c r="I885" s="50"/>
      <c r="J885" s="50"/>
      <c r="K885" s="50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10"/>
      <c r="AH885" s="10"/>
      <c r="AI885" s="417" t="s">
        <v>2369</v>
      </c>
      <c r="AJ885" s="10"/>
      <c r="AK885" s="10"/>
      <c r="AL885" s="10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</row>
    <row r="886" spans="1:67" ht="12" customHeight="1" x14ac:dyDescent="0.25">
      <c r="A886" s="32"/>
      <c r="B886" s="19"/>
      <c r="C886" s="19"/>
      <c r="D886" s="19"/>
      <c r="E886" s="19"/>
      <c r="F886" s="50"/>
      <c r="G886" s="50"/>
      <c r="H886" s="50"/>
      <c r="I886" s="50"/>
      <c r="J886" s="50"/>
      <c r="K886" s="50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10"/>
      <c r="AH886" s="10"/>
      <c r="AI886" s="417" t="s">
        <v>2370</v>
      </c>
      <c r="AJ886" s="10"/>
      <c r="AK886" s="10"/>
      <c r="AL886" s="10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</row>
    <row r="887" spans="1:67" ht="12" customHeight="1" x14ac:dyDescent="0.25">
      <c r="A887" s="32"/>
      <c r="B887" s="19"/>
      <c r="C887" s="19"/>
      <c r="D887" s="19"/>
      <c r="E887" s="19"/>
      <c r="F887" s="50"/>
      <c r="G887" s="50"/>
      <c r="H887" s="50"/>
      <c r="I887" s="50"/>
      <c r="J887" s="50"/>
      <c r="K887" s="50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10"/>
      <c r="AH887" s="10"/>
      <c r="AI887" s="417" t="s">
        <v>2372</v>
      </c>
      <c r="AJ887" s="10"/>
      <c r="AK887" s="10"/>
      <c r="AL887" s="10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</row>
    <row r="888" spans="1:67" ht="12" customHeight="1" x14ac:dyDescent="0.25">
      <c r="A888" s="32"/>
      <c r="B888" s="19"/>
      <c r="C888" s="19"/>
      <c r="D888" s="19"/>
      <c r="E888" s="19"/>
      <c r="F888" s="50"/>
      <c r="G888" s="50"/>
      <c r="H888" s="50"/>
      <c r="I888" s="50"/>
      <c r="J888" s="50"/>
      <c r="K888" s="50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10"/>
      <c r="AH888" s="10"/>
      <c r="AI888" s="417" t="s">
        <v>2374</v>
      </c>
      <c r="AJ888" s="10"/>
      <c r="AK888" s="10"/>
      <c r="AL888" s="10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</row>
    <row r="889" spans="1:67" ht="12" customHeight="1" x14ac:dyDescent="0.25">
      <c r="A889" s="32"/>
      <c r="B889" s="19"/>
      <c r="C889" s="19"/>
      <c r="D889" s="19"/>
      <c r="E889" s="19"/>
      <c r="F889" s="50"/>
      <c r="G889" s="50"/>
      <c r="H889" s="50"/>
      <c r="I889" s="50"/>
      <c r="J889" s="50"/>
      <c r="K889" s="50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10"/>
      <c r="AH889" s="10"/>
      <c r="AI889" s="417" t="s">
        <v>2376</v>
      </c>
      <c r="AJ889" s="10"/>
      <c r="AK889" s="10"/>
      <c r="AL889" s="10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</row>
    <row r="890" spans="1:67" ht="12" customHeight="1" x14ac:dyDescent="0.25">
      <c r="A890" s="32"/>
      <c r="B890" s="19"/>
      <c r="C890" s="19"/>
      <c r="D890" s="19"/>
      <c r="E890" s="19"/>
      <c r="F890" s="50"/>
      <c r="G890" s="50"/>
      <c r="H890" s="50"/>
      <c r="I890" s="50"/>
      <c r="J890" s="50"/>
      <c r="K890" s="50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10"/>
      <c r="AH890" s="10"/>
      <c r="AI890" s="417" t="s">
        <v>2377</v>
      </c>
      <c r="AJ890" s="10"/>
      <c r="AK890" s="10"/>
      <c r="AL890" s="10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</row>
    <row r="891" spans="1:67" ht="12" customHeight="1" x14ac:dyDescent="0.25">
      <c r="A891" s="32"/>
      <c r="B891" s="19"/>
      <c r="C891" s="19"/>
      <c r="D891" s="19"/>
      <c r="E891" s="19"/>
      <c r="F891" s="50"/>
      <c r="G891" s="50"/>
      <c r="H891" s="50"/>
      <c r="I891" s="50"/>
      <c r="J891" s="50"/>
      <c r="K891" s="50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10"/>
      <c r="AH891" s="10"/>
      <c r="AI891" s="417" t="s">
        <v>2379</v>
      </c>
      <c r="AJ891" s="10"/>
      <c r="AK891" s="10"/>
      <c r="AL891" s="10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</row>
    <row r="892" spans="1:67" ht="12" customHeight="1" x14ac:dyDescent="0.25">
      <c r="A892" s="32"/>
      <c r="B892" s="19"/>
      <c r="C892" s="19"/>
      <c r="D892" s="19"/>
      <c r="E892" s="19"/>
      <c r="F892" s="50"/>
      <c r="G892" s="50"/>
      <c r="H892" s="50"/>
      <c r="I892" s="50"/>
      <c r="J892" s="50"/>
      <c r="K892" s="50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10"/>
      <c r="AH892" s="10"/>
      <c r="AI892" s="417" t="s">
        <v>2380</v>
      </c>
      <c r="AJ892" s="10"/>
      <c r="AK892" s="10"/>
      <c r="AL892" s="10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</row>
    <row r="893" spans="1:67" ht="12" customHeight="1" x14ac:dyDescent="0.25">
      <c r="A893" s="32"/>
      <c r="B893" s="19"/>
      <c r="C893" s="19"/>
      <c r="D893" s="19"/>
      <c r="E893" s="19"/>
      <c r="F893" s="50"/>
      <c r="G893" s="50"/>
      <c r="H893" s="50"/>
      <c r="I893" s="50"/>
      <c r="J893" s="50"/>
      <c r="K893" s="50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10"/>
      <c r="AH893" s="10"/>
      <c r="AI893" s="417" t="s">
        <v>2382</v>
      </c>
      <c r="AJ893" s="10"/>
      <c r="AK893" s="10"/>
      <c r="AL893" s="10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</row>
    <row r="894" spans="1:67" ht="12" customHeight="1" x14ac:dyDescent="0.25">
      <c r="A894" s="32"/>
      <c r="B894" s="19"/>
      <c r="C894" s="19"/>
      <c r="D894" s="19"/>
      <c r="E894" s="19"/>
      <c r="F894" s="50"/>
      <c r="G894" s="50"/>
      <c r="H894" s="50"/>
      <c r="I894" s="50"/>
      <c r="J894" s="50"/>
      <c r="K894" s="50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10"/>
      <c r="AH894" s="10"/>
      <c r="AI894" s="417" t="s">
        <v>2383</v>
      </c>
      <c r="AJ894" s="10"/>
      <c r="AK894" s="10"/>
      <c r="AL894" s="10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</row>
    <row r="895" spans="1:67" ht="12" customHeight="1" x14ac:dyDescent="0.25">
      <c r="A895" s="32"/>
      <c r="B895" s="19"/>
      <c r="C895" s="19"/>
      <c r="D895" s="19"/>
      <c r="E895" s="19"/>
      <c r="F895" s="50"/>
      <c r="G895" s="50"/>
      <c r="H895" s="50"/>
      <c r="I895" s="50"/>
      <c r="J895" s="50"/>
      <c r="K895" s="50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10"/>
      <c r="AH895" s="10"/>
      <c r="AI895" s="417" t="s">
        <v>2385</v>
      </c>
      <c r="AJ895" s="10"/>
      <c r="AK895" s="10"/>
      <c r="AL895" s="10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</row>
    <row r="896" spans="1:67" ht="12" customHeight="1" x14ac:dyDescent="0.25">
      <c r="A896" s="32"/>
      <c r="B896" s="19"/>
      <c r="C896" s="19"/>
      <c r="D896" s="19"/>
      <c r="E896" s="19"/>
      <c r="F896" s="50"/>
      <c r="G896" s="50"/>
      <c r="H896" s="50"/>
      <c r="I896" s="50"/>
      <c r="J896" s="50"/>
      <c r="K896" s="50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10"/>
      <c r="AH896" s="10"/>
      <c r="AI896" s="417" t="s">
        <v>2387</v>
      </c>
      <c r="AJ896" s="10"/>
      <c r="AK896" s="10"/>
      <c r="AL896" s="10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</row>
    <row r="897" spans="1:67" ht="12" customHeight="1" x14ac:dyDescent="0.25">
      <c r="A897" s="32"/>
      <c r="B897" s="19"/>
      <c r="C897" s="19"/>
      <c r="D897" s="19"/>
      <c r="E897" s="19"/>
      <c r="F897" s="50"/>
      <c r="G897" s="50"/>
      <c r="H897" s="50"/>
      <c r="I897" s="50"/>
      <c r="J897" s="50"/>
      <c r="K897" s="50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10"/>
      <c r="AH897" s="10"/>
      <c r="AI897" s="417" t="s">
        <v>2389</v>
      </c>
      <c r="AJ897" s="10"/>
      <c r="AK897" s="10"/>
      <c r="AL897" s="10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</row>
    <row r="898" spans="1:67" ht="12" customHeight="1" x14ac:dyDescent="0.25">
      <c r="A898" s="32"/>
      <c r="B898" s="19"/>
      <c r="C898" s="19"/>
      <c r="D898" s="19"/>
      <c r="E898" s="19"/>
      <c r="F898" s="50"/>
      <c r="G898" s="50"/>
      <c r="H898" s="50"/>
      <c r="I898" s="50"/>
      <c r="J898" s="50"/>
      <c r="K898" s="50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10"/>
      <c r="AH898" s="10"/>
      <c r="AI898" s="417" t="s">
        <v>2391</v>
      </c>
      <c r="AJ898" s="10"/>
      <c r="AK898" s="10"/>
      <c r="AL898" s="10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</row>
    <row r="899" spans="1:67" ht="12" customHeight="1" x14ac:dyDescent="0.25">
      <c r="A899" s="32"/>
      <c r="B899" s="19"/>
      <c r="C899" s="19"/>
      <c r="D899" s="19"/>
      <c r="E899" s="19"/>
      <c r="F899" s="50"/>
      <c r="G899" s="50"/>
      <c r="H899" s="50"/>
      <c r="I899" s="50"/>
      <c r="J899" s="50"/>
      <c r="K899" s="50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10"/>
      <c r="AH899" s="10"/>
      <c r="AI899" s="417" t="s">
        <v>2393</v>
      </c>
      <c r="AJ899" s="10"/>
      <c r="AK899" s="10"/>
      <c r="AL899" s="10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</row>
    <row r="900" spans="1:67" ht="12" customHeight="1" x14ac:dyDescent="0.25">
      <c r="A900" s="32"/>
      <c r="B900" s="19"/>
      <c r="C900" s="19"/>
      <c r="D900" s="19"/>
      <c r="E900" s="19"/>
      <c r="F900" s="50"/>
      <c r="G900" s="50"/>
      <c r="H900" s="50"/>
      <c r="I900" s="50"/>
      <c r="J900" s="50"/>
      <c r="K900" s="50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10"/>
      <c r="AH900" s="10"/>
      <c r="AI900" s="417" t="s">
        <v>2395</v>
      </c>
      <c r="AJ900" s="10"/>
      <c r="AK900" s="10"/>
      <c r="AL900" s="10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</row>
    <row r="901" spans="1:67" ht="12" customHeight="1" x14ac:dyDescent="0.25">
      <c r="A901" s="32"/>
      <c r="B901" s="19"/>
      <c r="C901" s="19"/>
      <c r="D901" s="19"/>
      <c r="E901" s="19"/>
      <c r="F901" s="50"/>
      <c r="G901" s="50"/>
      <c r="H901" s="50"/>
      <c r="I901" s="50"/>
      <c r="J901" s="50"/>
      <c r="K901" s="50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10"/>
      <c r="AH901" s="10"/>
      <c r="AI901" s="417" t="s">
        <v>2397</v>
      </c>
      <c r="AJ901" s="10"/>
      <c r="AK901" s="10"/>
      <c r="AL901" s="10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</row>
    <row r="902" spans="1:67" ht="12" customHeight="1" x14ac:dyDescent="0.25">
      <c r="A902" s="32"/>
      <c r="B902" s="19"/>
      <c r="C902" s="19"/>
      <c r="D902" s="19"/>
      <c r="E902" s="19"/>
      <c r="F902" s="50"/>
      <c r="G902" s="50"/>
      <c r="H902" s="50"/>
      <c r="I902" s="50"/>
      <c r="J902" s="50"/>
      <c r="K902" s="50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10"/>
      <c r="AH902" s="10"/>
      <c r="AI902" s="417" t="s">
        <v>2399</v>
      </c>
      <c r="AJ902" s="10"/>
      <c r="AK902" s="10"/>
      <c r="AL902" s="10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</row>
    <row r="903" spans="1:67" ht="12" customHeight="1" x14ac:dyDescent="0.25">
      <c r="A903" s="32"/>
      <c r="B903" s="19"/>
      <c r="C903" s="19"/>
      <c r="D903" s="19"/>
      <c r="E903" s="19"/>
      <c r="F903" s="50"/>
      <c r="G903" s="50"/>
      <c r="H903" s="50"/>
      <c r="I903" s="50"/>
      <c r="J903" s="50"/>
      <c r="K903" s="50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10"/>
      <c r="AH903" s="10"/>
      <c r="AI903" s="417" t="s">
        <v>2401</v>
      </c>
      <c r="AJ903" s="10"/>
      <c r="AK903" s="10"/>
      <c r="AL903" s="10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</row>
    <row r="904" spans="1:67" ht="12" customHeight="1" x14ac:dyDescent="0.25">
      <c r="A904" s="32"/>
      <c r="B904" s="19"/>
      <c r="C904" s="19"/>
      <c r="D904" s="19"/>
      <c r="E904" s="19"/>
      <c r="F904" s="50"/>
      <c r="G904" s="50"/>
      <c r="H904" s="50"/>
      <c r="I904" s="50"/>
      <c r="J904" s="50"/>
      <c r="K904" s="50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10"/>
      <c r="AH904" s="10"/>
      <c r="AI904" s="417" t="s">
        <v>2403</v>
      </c>
      <c r="AJ904" s="10"/>
      <c r="AK904" s="10"/>
      <c r="AL904" s="10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</row>
    <row r="905" spans="1:67" ht="12" customHeight="1" x14ac:dyDescent="0.25">
      <c r="A905" s="32"/>
      <c r="B905" s="19"/>
      <c r="C905" s="19"/>
      <c r="D905" s="19"/>
      <c r="E905" s="19"/>
      <c r="F905" s="50"/>
      <c r="G905" s="50"/>
      <c r="H905" s="50"/>
      <c r="I905" s="50"/>
      <c r="J905" s="50"/>
      <c r="K905" s="50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10"/>
      <c r="AH905" s="10"/>
      <c r="AI905" s="417" t="s">
        <v>2405</v>
      </c>
      <c r="AJ905" s="10"/>
      <c r="AK905" s="10"/>
      <c r="AL905" s="10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</row>
    <row r="906" spans="1:67" ht="12" customHeight="1" x14ac:dyDescent="0.25">
      <c r="A906" s="32"/>
      <c r="B906" s="19"/>
      <c r="C906" s="19"/>
      <c r="D906" s="19"/>
      <c r="E906" s="19"/>
      <c r="F906" s="50"/>
      <c r="G906" s="50"/>
      <c r="H906" s="50"/>
      <c r="I906" s="50"/>
      <c r="J906" s="50"/>
      <c r="K906" s="50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10"/>
      <c r="AH906" s="10"/>
      <c r="AI906" s="417" t="s">
        <v>2407</v>
      </c>
      <c r="AJ906" s="10"/>
      <c r="AK906" s="10"/>
      <c r="AL906" s="10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</row>
    <row r="907" spans="1:67" ht="12" customHeight="1" x14ac:dyDescent="0.25">
      <c r="A907" s="32"/>
      <c r="B907" s="19"/>
      <c r="C907" s="19"/>
      <c r="D907" s="19"/>
      <c r="E907" s="19"/>
      <c r="F907" s="50"/>
      <c r="G907" s="50"/>
      <c r="H907" s="50"/>
      <c r="I907" s="50"/>
      <c r="J907" s="50"/>
      <c r="K907" s="50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10"/>
      <c r="AH907" s="10"/>
      <c r="AI907" s="417" t="s">
        <v>2409</v>
      </c>
      <c r="AJ907" s="10"/>
      <c r="AK907" s="10"/>
      <c r="AL907" s="10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</row>
    <row r="908" spans="1:67" ht="12" customHeight="1" x14ac:dyDescent="0.25">
      <c r="A908" s="32"/>
      <c r="B908" s="19"/>
      <c r="C908" s="19"/>
      <c r="D908" s="19"/>
      <c r="E908" s="19"/>
      <c r="F908" s="50"/>
      <c r="G908" s="50"/>
      <c r="H908" s="50"/>
      <c r="I908" s="50"/>
      <c r="J908" s="50"/>
      <c r="K908" s="50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10"/>
      <c r="AH908" s="10"/>
      <c r="AI908" s="417" t="s">
        <v>2411</v>
      </c>
      <c r="AJ908" s="10"/>
      <c r="AK908" s="10"/>
      <c r="AL908" s="10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</row>
    <row r="909" spans="1:67" ht="12" customHeight="1" x14ac:dyDescent="0.25">
      <c r="A909" s="32"/>
      <c r="B909" s="19"/>
      <c r="C909" s="19"/>
      <c r="D909" s="19"/>
      <c r="E909" s="19"/>
      <c r="F909" s="50"/>
      <c r="G909" s="50"/>
      <c r="H909" s="50"/>
      <c r="I909" s="50"/>
      <c r="J909" s="50"/>
      <c r="K909" s="50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10"/>
      <c r="AH909" s="10"/>
      <c r="AI909" s="417" t="s">
        <v>2413</v>
      </c>
      <c r="AJ909" s="10"/>
      <c r="AK909" s="10"/>
      <c r="AL909" s="10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</row>
    <row r="910" spans="1:67" ht="12" customHeight="1" x14ac:dyDescent="0.25">
      <c r="A910" s="32"/>
      <c r="B910" s="19"/>
      <c r="C910" s="19"/>
      <c r="D910" s="19"/>
      <c r="E910" s="19"/>
      <c r="F910" s="50"/>
      <c r="G910" s="50"/>
      <c r="H910" s="50"/>
      <c r="I910" s="50"/>
      <c r="J910" s="50"/>
      <c r="K910" s="50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10"/>
      <c r="AH910" s="10"/>
      <c r="AI910" s="417" t="s">
        <v>2415</v>
      </c>
      <c r="AJ910" s="10"/>
      <c r="AK910" s="10"/>
      <c r="AL910" s="10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</row>
    <row r="911" spans="1:67" ht="12" customHeight="1" x14ac:dyDescent="0.25">
      <c r="A911" s="32"/>
      <c r="B911" s="19"/>
      <c r="C911" s="19"/>
      <c r="D911" s="19"/>
      <c r="E911" s="19"/>
      <c r="F911" s="50"/>
      <c r="G911" s="50"/>
      <c r="H911" s="50"/>
      <c r="I911" s="50"/>
      <c r="J911" s="50"/>
      <c r="K911" s="50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10"/>
      <c r="AH911" s="10"/>
      <c r="AI911" s="417" t="s">
        <v>2417</v>
      </c>
      <c r="AJ911" s="10"/>
      <c r="AK911" s="10"/>
      <c r="AL911" s="10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</row>
    <row r="912" spans="1:67" ht="12" customHeight="1" x14ac:dyDescent="0.25">
      <c r="A912" s="32"/>
      <c r="B912" s="19"/>
      <c r="C912" s="19"/>
      <c r="D912" s="19"/>
      <c r="E912" s="19"/>
      <c r="F912" s="50"/>
      <c r="G912" s="50"/>
      <c r="H912" s="50"/>
      <c r="I912" s="50"/>
      <c r="J912" s="50"/>
      <c r="K912" s="50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10"/>
      <c r="AH912" s="10"/>
      <c r="AI912" s="417" t="s">
        <v>2419</v>
      </c>
      <c r="AJ912" s="10"/>
      <c r="AK912" s="10"/>
      <c r="AL912" s="10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</row>
    <row r="913" spans="1:67" ht="12" customHeight="1" x14ac:dyDescent="0.25">
      <c r="A913" s="32"/>
      <c r="B913" s="19"/>
      <c r="C913" s="19"/>
      <c r="D913" s="19"/>
      <c r="E913" s="19"/>
      <c r="F913" s="50"/>
      <c r="G913" s="50"/>
      <c r="H913" s="50"/>
      <c r="I913" s="50"/>
      <c r="J913" s="50"/>
      <c r="K913" s="50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10"/>
      <c r="AH913" s="10"/>
      <c r="AI913" s="417" t="s">
        <v>2421</v>
      </c>
      <c r="AJ913" s="10"/>
      <c r="AK913" s="10"/>
      <c r="AL913" s="10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</row>
    <row r="914" spans="1:67" ht="12" customHeight="1" x14ac:dyDescent="0.25">
      <c r="A914" s="32"/>
      <c r="B914" s="19"/>
      <c r="C914" s="19"/>
      <c r="D914" s="19"/>
      <c r="E914" s="19"/>
      <c r="F914" s="50"/>
      <c r="G914" s="50"/>
      <c r="H914" s="50"/>
      <c r="I914" s="50"/>
      <c r="J914" s="50"/>
      <c r="K914" s="50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10"/>
      <c r="AH914" s="10"/>
      <c r="AI914" s="417" t="s">
        <v>2423</v>
      </c>
      <c r="AJ914" s="10"/>
      <c r="AK914" s="10"/>
      <c r="AL914" s="10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</row>
    <row r="915" spans="1:67" ht="12" customHeight="1" x14ac:dyDescent="0.25">
      <c r="A915" s="32"/>
      <c r="B915" s="19"/>
      <c r="C915" s="19"/>
      <c r="D915" s="19"/>
      <c r="E915" s="19"/>
      <c r="F915" s="50"/>
      <c r="G915" s="50"/>
      <c r="H915" s="50"/>
      <c r="I915" s="50"/>
      <c r="J915" s="50"/>
      <c r="K915" s="50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10"/>
      <c r="AH915" s="10"/>
      <c r="AI915" s="417" t="s">
        <v>2425</v>
      </c>
      <c r="AJ915" s="10"/>
      <c r="AK915" s="10"/>
      <c r="AL915" s="10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</row>
    <row r="916" spans="1:67" ht="12" customHeight="1" x14ac:dyDescent="0.25">
      <c r="A916" s="32"/>
      <c r="B916" s="19"/>
      <c r="C916" s="19"/>
      <c r="D916" s="19"/>
      <c r="E916" s="19"/>
      <c r="F916" s="50"/>
      <c r="G916" s="50"/>
      <c r="H916" s="50"/>
      <c r="I916" s="50"/>
      <c r="J916" s="50"/>
      <c r="K916" s="50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10"/>
      <c r="AH916" s="10"/>
      <c r="AI916" s="417" t="s">
        <v>2427</v>
      </c>
      <c r="AJ916" s="10"/>
      <c r="AK916" s="10"/>
      <c r="AL916" s="10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</row>
    <row r="917" spans="1:67" ht="12" customHeight="1" x14ac:dyDescent="0.25">
      <c r="A917" s="32"/>
      <c r="B917" s="19"/>
      <c r="C917" s="19"/>
      <c r="D917" s="19"/>
      <c r="E917" s="19"/>
      <c r="F917" s="50"/>
      <c r="G917" s="50"/>
      <c r="H917" s="50"/>
      <c r="I917" s="50"/>
      <c r="J917" s="50"/>
      <c r="K917" s="50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10"/>
      <c r="AH917" s="10"/>
      <c r="AI917" s="417" t="s">
        <v>2429</v>
      </c>
      <c r="AJ917" s="10"/>
      <c r="AK917" s="10"/>
      <c r="AL917" s="10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</row>
    <row r="918" spans="1:67" ht="12" customHeight="1" x14ac:dyDescent="0.25">
      <c r="A918" s="32"/>
      <c r="B918" s="19"/>
      <c r="C918" s="19"/>
      <c r="D918" s="19"/>
      <c r="E918" s="19"/>
      <c r="F918" s="50"/>
      <c r="G918" s="50"/>
      <c r="H918" s="50"/>
      <c r="I918" s="50"/>
      <c r="J918" s="50"/>
      <c r="K918" s="50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10"/>
      <c r="AH918" s="10"/>
      <c r="AI918" s="417" t="s">
        <v>2431</v>
      </c>
      <c r="AJ918" s="10"/>
      <c r="AK918" s="10"/>
      <c r="AL918" s="10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</row>
    <row r="919" spans="1:67" ht="12" customHeight="1" x14ac:dyDescent="0.25">
      <c r="A919" s="32"/>
      <c r="B919" s="19"/>
      <c r="C919" s="19"/>
      <c r="D919" s="19"/>
      <c r="E919" s="19"/>
      <c r="F919" s="50"/>
      <c r="G919" s="50"/>
      <c r="H919" s="50"/>
      <c r="I919" s="50"/>
      <c r="J919" s="50"/>
      <c r="K919" s="50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10"/>
      <c r="AH919" s="10"/>
      <c r="AI919" s="417" t="s">
        <v>2433</v>
      </c>
      <c r="AJ919" s="10"/>
      <c r="AK919" s="10"/>
      <c r="AL919" s="10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</row>
    <row r="920" spans="1:67" ht="12" customHeight="1" x14ac:dyDescent="0.25">
      <c r="A920" s="32"/>
      <c r="B920" s="19"/>
      <c r="C920" s="19"/>
      <c r="D920" s="19"/>
      <c r="E920" s="19"/>
      <c r="F920" s="50"/>
      <c r="G920" s="50"/>
      <c r="H920" s="50"/>
      <c r="I920" s="50"/>
      <c r="J920" s="50"/>
      <c r="K920" s="50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10"/>
      <c r="AH920" s="10"/>
      <c r="AI920" s="417" t="s">
        <v>2435</v>
      </c>
      <c r="AJ920" s="10"/>
      <c r="AK920" s="10"/>
      <c r="AL920" s="10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</row>
    <row r="921" spans="1:67" ht="12" customHeight="1" x14ac:dyDescent="0.25">
      <c r="A921" s="32"/>
      <c r="B921" s="19"/>
      <c r="C921" s="19"/>
      <c r="D921" s="19"/>
      <c r="E921" s="19"/>
      <c r="F921" s="50"/>
      <c r="G921" s="50"/>
      <c r="H921" s="50"/>
      <c r="I921" s="50"/>
      <c r="J921" s="50"/>
      <c r="K921" s="50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10"/>
      <c r="AH921" s="10"/>
      <c r="AI921" s="417" t="s">
        <v>2437</v>
      </c>
      <c r="AJ921" s="10"/>
      <c r="AK921" s="10"/>
      <c r="AL921" s="10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</row>
    <row r="922" spans="1:67" ht="12" customHeight="1" x14ac:dyDescent="0.25">
      <c r="A922" s="32"/>
      <c r="B922" s="19"/>
      <c r="C922" s="19"/>
      <c r="D922" s="19"/>
      <c r="E922" s="19"/>
      <c r="F922" s="50"/>
      <c r="G922" s="50"/>
      <c r="H922" s="50"/>
      <c r="I922" s="50"/>
      <c r="J922" s="50"/>
      <c r="K922" s="50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10"/>
      <c r="AH922" s="10"/>
      <c r="AI922" s="417" t="s">
        <v>2439</v>
      </c>
      <c r="AJ922" s="10"/>
      <c r="AK922" s="10"/>
      <c r="AL922" s="10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</row>
    <row r="923" spans="1:67" ht="12" customHeight="1" x14ac:dyDescent="0.25">
      <c r="A923" s="32"/>
      <c r="B923" s="19"/>
      <c r="C923" s="19"/>
      <c r="D923" s="19"/>
      <c r="E923" s="19"/>
      <c r="F923" s="50"/>
      <c r="G923" s="50"/>
      <c r="H923" s="50"/>
      <c r="I923" s="50"/>
      <c r="J923" s="50"/>
      <c r="K923" s="50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10"/>
      <c r="AH923" s="10"/>
      <c r="AI923" s="417" t="s">
        <v>2441</v>
      </c>
      <c r="AJ923" s="10"/>
      <c r="AK923" s="10"/>
      <c r="AL923" s="10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</row>
    <row r="924" spans="1:67" ht="12" customHeight="1" x14ac:dyDescent="0.25">
      <c r="A924" s="32"/>
      <c r="B924" s="19"/>
      <c r="C924" s="19"/>
      <c r="D924" s="19"/>
      <c r="E924" s="19"/>
      <c r="F924" s="50"/>
      <c r="G924" s="50"/>
      <c r="H924" s="50"/>
      <c r="I924" s="50"/>
      <c r="J924" s="50"/>
      <c r="K924" s="50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10"/>
      <c r="AH924" s="10"/>
      <c r="AI924" s="417" t="s">
        <v>2443</v>
      </c>
      <c r="AJ924" s="10"/>
      <c r="AK924" s="10"/>
      <c r="AL924" s="10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</row>
    <row r="925" spans="1:67" ht="12" customHeight="1" x14ac:dyDescent="0.25">
      <c r="A925" s="32"/>
      <c r="B925" s="19"/>
      <c r="C925" s="19"/>
      <c r="D925" s="19"/>
      <c r="E925" s="19"/>
      <c r="F925" s="50"/>
      <c r="G925" s="50"/>
      <c r="H925" s="50"/>
      <c r="I925" s="50"/>
      <c r="J925" s="50"/>
      <c r="K925" s="50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10"/>
      <c r="AH925" s="10"/>
      <c r="AI925" s="417" t="s">
        <v>2445</v>
      </c>
      <c r="AJ925" s="10"/>
      <c r="AK925" s="10"/>
      <c r="AL925" s="10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</row>
    <row r="926" spans="1:67" ht="12" customHeight="1" x14ac:dyDescent="0.25">
      <c r="A926" s="32"/>
      <c r="B926" s="19"/>
      <c r="C926" s="19"/>
      <c r="D926" s="19"/>
      <c r="E926" s="19"/>
      <c r="F926" s="50"/>
      <c r="G926" s="50"/>
      <c r="H926" s="50"/>
      <c r="I926" s="50"/>
      <c r="J926" s="50"/>
      <c r="K926" s="50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10"/>
      <c r="AH926" s="10"/>
      <c r="AI926" s="417" t="s">
        <v>2447</v>
      </c>
      <c r="AJ926" s="10"/>
      <c r="AK926" s="10"/>
      <c r="AL926" s="10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</row>
    <row r="927" spans="1:67" ht="12" customHeight="1" x14ac:dyDescent="0.25">
      <c r="A927" s="32"/>
      <c r="B927" s="19"/>
      <c r="C927" s="19"/>
      <c r="D927" s="19"/>
      <c r="E927" s="19"/>
      <c r="F927" s="50"/>
      <c r="G927" s="50"/>
      <c r="H927" s="50"/>
      <c r="I927" s="50"/>
      <c r="J927" s="50"/>
      <c r="K927" s="50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10"/>
      <c r="AH927" s="10"/>
      <c r="AI927" s="417" t="s">
        <v>2449</v>
      </c>
      <c r="AJ927" s="10"/>
      <c r="AK927" s="10"/>
      <c r="AL927" s="10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</row>
    <row r="928" spans="1:67" ht="12" customHeight="1" x14ac:dyDescent="0.25">
      <c r="A928" s="32"/>
      <c r="B928" s="19"/>
      <c r="C928" s="19"/>
      <c r="D928" s="19"/>
      <c r="E928" s="19"/>
      <c r="F928" s="50"/>
      <c r="G928" s="50"/>
      <c r="H928" s="50"/>
      <c r="I928" s="50"/>
      <c r="J928" s="50"/>
      <c r="K928" s="50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10"/>
      <c r="AH928" s="10"/>
      <c r="AI928" s="417" t="s">
        <v>2451</v>
      </c>
      <c r="AJ928" s="10"/>
      <c r="AK928" s="10"/>
      <c r="AL928" s="10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</row>
    <row r="929" spans="1:67" ht="12" customHeight="1" x14ac:dyDescent="0.25">
      <c r="A929" s="32"/>
      <c r="B929" s="19"/>
      <c r="C929" s="19"/>
      <c r="D929" s="19"/>
      <c r="E929" s="19"/>
      <c r="F929" s="50"/>
      <c r="G929" s="50"/>
      <c r="H929" s="50"/>
      <c r="I929" s="50"/>
      <c r="J929" s="50"/>
      <c r="K929" s="50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10"/>
      <c r="AH929" s="10"/>
      <c r="AI929" s="417" t="s">
        <v>2453</v>
      </c>
      <c r="AJ929" s="10"/>
      <c r="AK929" s="10"/>
      <c r="AL929" s="10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</row>
    <row r="930" spans="1:67" ht="12" customHeight="1" x14ac:dyDescent="0.25">
      <c r="A930" s="32"/>
      <c r="B930" s="19"/>
      <c r="C930" s="19"/>
      <c r="D930" s="19"/>
      <c r="E930" s="19"/>
      <c r="F930" s="50"/>
      <c r="G930" s="50"/>
      <c r="H930" s="50"/>
      <c r="I930" s="50"/>
      <c r="J930" s="50"/>
      <c r="K930" s="50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10"/>
      <c r="AH930" s="10"/>
      <c r="AI930" s="417" t="s">
        <v>2455</v>
      </c>
      <c r="AJ930" s="10"/>
      <c r="AK930" s="10"/>
      <c r="AL930" s="10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</row>
    <row r="931" spans="1:67" ht="12" customHeight="1" x14ac:dyDescent="0.25">
      <c r="A931" s="32"/>
      <c r="B931" s="19"/>
      <c r="C931" s="19"/>
      <c r="D931" s="19"/>
      <c r="E931" s="19"/>
      <c r="F931" s="50"/>
      <c r="G931" s="50"/>
      <c r="H931" s="50"/>
      <c r="I931" s="50"/>
      <c r="J931" s="50"/>
      <c r="K931" s="50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10"/>
      <c r="AH931" s="10"/>
      <c r="AI931" s="417" t="s">
        <v>2457</v>
      </c>
      <c r="AJ931" s="10"/>
      <c r="AK931" s="10"/>
      <c r="AL931" s="10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</row>
    <row r="932" spans="1:67" ht="12" customHeight="1" x14ac:dyDescent="0.25">
      <c r="A932" s="32"/>
      <c r="B932" s="19"/>
      <c r="C932" s="19"/>
      <c r="D932" s="19"/>
      <c r="E932" s="19"/>
      <c r="F932" s="50"/>
      <c r="G932" s="50"/>
      <c r="H932" s="50"/>
      <c r="I932" s="50"/>
      <c r="J932" s="50"/>
      <c r="K932" s="50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10"/>
      <c r="AH932" s="10"/>
      <c r="AI932" s="417" t="s">
        <v>2459</v>
      </c>
      <c r="AJ932" s="10"/>
      <c r="AK932" s="10"/>
      <c r="AL932" s="10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</row>
    <row r="933" spans="1:67" ht="12" customHeight="1" x14ac:dyDescent="0.25">
      <c r="A933" s="32"/>
      <c r="B933" s="19"/>
      <c r="C933" s="19"/>
      <c r="D933" s="19"/>
      <c r="E933" s="19"/>
      <c r="F933" s="50"/>
      <c r="G933" s="50"/>
      <c r="H933" s="50"/>
      <c r="I933" s="50"/>
      <c r="J933" s="50"/>
      <c r="K933" s="50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10"/>
      <c r="AH933" s="10"/>
      <c r="AI933" s="417" t="s">
        <v>2461</v>
      </c>
      <c r="AJ933" s="10"/>
      <c r="AK933" s="10"/>
      <c r="AL933" s="10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</row>
    <row r="934" spans="1:67" ht="12" customHeight="1" x14ac:dyDescent="0.25">
      <c r="A934" s="32"/>
      <c r="B934" s="19"/>
      <c r="C934" s="19"/>
      <c r="D934" s="19"/>
      <c r="E934" s="19"/>
      <c r="F934" s="50"/>
      <c r="G934" s="50"/>
      <c r="H934" s="50"/>
      <c r="I934" s="50"/>
      <c r="J934" s="50"/>
      <c r="K934" s="50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10"/>
      <c r="AH934" s="10"/>
      <c r="AI934" s="417" t="s">
        <v>2463</v>
      </c>
      <c r="AJ934" s="10"/>
      <c r="AK934" s="10"/>
      <c r="AL934" s="10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</row>
    <row r="935" spans="1:67" ht="12" customHeight="1" x14ac:dyDescent="0.25">
      <c r="A935" s="32"/>
      <c r="B935" s="19"/>
      <c r="C935" s="19"/>
      <c r="D935" s="19"/>
      <c r="E935" s="19"/>
      <c r="F935" s="50"/>
      <c r="G935" s="50"/>
      <c r="H935" s="50"/>
      <c r="I935" s="50"/>
      <c r="J935" s="50"/>
      <c r="K935" s="50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10"/>
      <c r="AH935" s="10"/>
      <c r="AI935" s="417" t="s">
        <v>2465</v>
      </c>
      <c r="AJ935" s="10"/>
      <c r="AK935" s="10"/>
      <c r="AL935" s="10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</row>
    <row r="936" spans="1:67" ht="12" customHeight="1" x14ac:dyDescent="0.25">
      <c r="A936" s="32"/>
      <c r="B936" s="19"/>
      <c r="C936" s="19"/>
      <c r="D936" s="19"/>
      <c r="E936" s="19"/>
      <c r="F936" s="50"/>
      <c r="G936" s="50"/>
      <c r="H936" s="50"/>
      <c r="I936" s="50"/>
      <c r="J936" s="50"/>
      <c r="K936" s="50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10"/>
      <c r="AH936" s="10"/>
      <c r="AI936" s="417" t="s">
        <v>2467</v>
      </c>
      <c r="AJ936" s="10"/>
      <c r="AK936" s="10"/>
      <c r="AL936" s="10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</row>
    <row r="937" spans="1:67" ht="12" customHeight="1" x14ac:dyDescent="0.25">
      <c r="A937" s="32"/>
      <c r="B937" s="19"/>
      <c r="C937" s="19"/>
      <c r="D937" s="19"/>
      <c r="E937" s="19"/>
      <c r="F937" s="50"/>
      <c r="G937" s="50"/>
      <c r="H937" s="50"/>
      <c r="I937" s="50"/>
      <c r="J937" s="50"/>
      <c r="K937" s="50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10"/>
      <c r="AH937" s="10"/>
      <c r="AI937" s="417" t="s">
        <v>2469</v>
      </c>
      <c r="AJ937" s="10"/>
      <c r="AK937" s="10"/>
      <c r="AL937" s="10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</row>
    <row r="938" spans="1:67" ht="12" customHeight="1" x14ac:dyDescent="0.25">
      <c r="A938" s="32"/>
      <c r="B938" s="19"/>
      <c r="C938" s="19"/>
      <c r="D938" s="19"/>
      <c r="E938" s="19"/>
      <c r="F938" s="50"/>
      <c r="G938" s="50"/>
      <c r="H938" s="50"/>
      <c r="I938" s="50"/>
      <c r="J938" s="50"/>
      <c r="K938" s="50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10"/>
      <c r="AH938" s="10"/>
      <c r="AI938" s="417" t="s">
        <v>2471</v>
      </c>
      <c r="AJ938" s="10"/>
      <c r="AK938" s="10"/>
      <c r="AL938" s="10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</row>
    <row r="939" spans="1:67" ht="12" customHeight="1" x14ac:dyDescent="0.25">
      <c r="A939" s="32"/>
      <c r="B939" s="19"/>
      <c r="C939" s="19"/>
      <c r="D939" s="19"/>
      <c r="E939" s="19"/>
      <c r="F939" s="50"/>
      <c r="G939" s="50"/>
      <c r="H939" s="50"/>
      <c r="I939" s="50"/>
      <c r="J939" s="50"/>
      <c r="K939" s="50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10"/>
      <c r="AH939" s="10"/>
      <c r="AI939" s="417" t="s">
        <v>2473</v>
      </c>
      <c r="AJ939" s="10"/>
      <c r="AK939" s="10"/>
      <c r="AL939" s="10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</row>
    <row r="940" spans="1:67" ht="12" customHeight="1" x14ac:dyDescent="0.25">
      <c r="A940" s="32"/>
      <c r="B940" s="19"/>
      <c r="C940" s="19"/>
      <c r="D940" s="19"/>
      <c r="E940" s="19"/>
      <c r="F940" s="50"/>
      <c r="G940" s="50"/>
      <c r="H940" s="50"/>
      <c r="I940" s="50"/>
      <c r="J940" s="50"/>
      <c r="K940" s="50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10"/>
      <c r="AH940" s="10"/>
      <c r="AI940" s="417" t="s">
        <v>2475</v>
      </c>
      <c r="AJ940" s="10"/>
      <c r="AK940" s="10"/>
      <c r="AL940" s="10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</row>
    <row r="941" spans="1:67" ht="12" customHeight="1" x14ac:dyDescent="0.25">
      <c r="A941" s="32"/>
      <c r="B941" s="19"/>
      <c r="C941" s="19"/>
      <c r="D941" s="19"/>
      <c r="E941" s="19"/>
      <c r="F941" s="50"/>
      <c r="G941" s="50"/>
      <c r="H941" s="50"/>
      <c r="I941" s="50"/>
      <c r="J941" s="50"/>
      <c r="K941" s="50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10"/>
      <c r="AH941" s="10"/>
      <c r="AI941" s="417" t="s">
        <v>2477</v>
      </c>
      <c r="AJ941" s="10"/>
      <c r="AK941" s="10"/>
      <c r="AL941" s="10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</row>
    <row r="942" spans="1:67" ht="12" customHeight="1" x14ac:dyDescent="0.25">
      <c r="A942" s="32"/>
      <c r="B942" s="19"/>
      <c r="C942" s="19"/>
      <c r="D942" s="19"/>
      <c r="E942" s="19"/>
      <c r="F942" s="50"/>
      <c r="G942" s="50"/>
      <c r="H942" s="50"/>
      <c r="I942" s="50"/>
      <c r="J942" s="50"/>
      <c r="K942" s="50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10"/>
      <c r="AH942" s="10"/>
      <c r="AI942" s="417" t="s">
        <v>2479</v>
      </c>
      <c r="AJ942" s="10"/>
      <c r="AK942" s="10"/>
      <c r="AL942" s="10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</row>
    <row r="943" spans="1:67" ht="12" customHeight="1" x14ac:dyDescent="0.25">
      <c r="A943" s="32"/>
      <c r="B943" s="19"/>
      <c r="C943" s="19"/>
      <c r="D943" s="19"/>
      <c r="E943" s="19"/>
      <c r="F943" s="50"/>
      <c r="G943" s="50"/>
      <c r="H943" s="50"/>
      <c r="I943" s="50"/>
      <c r="J943" s="50"/>
      <c r="K943" s="50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10"/>
      <c r="AH943" s="10"/>
      <c r="AI943" s="417" t="s">
        <v>2481</v>
      </c>
      <c r="AJ943" s="10"/>
      <c r="AK943" s="10"/>
      <c r="AL943" s="10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</row>
    <row r="944" spans="1:67" ht="12" customHeight="1" x14ac:dyDescent="0.25">
      <c r="A944" s="32"/>
      <c r="B944" s="19"/>
      <c r="C944" s="19"/>
      <c r="D944" s="19"/>
      <c r="E944" s="19"/>
      <c r="F944" s="50"/>
      <c r="G944" s="50"/>
      <c r="H944" s="50"/>
      <c r="I944" s="50"/>
      <c r="J944" s="50"/>
      <c r="K944" s="50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10"/>
      <c r="AH944" s="10"/>
      <c r="AI944" s="417" t="s">
        <v>2483</v>
      </c>
      <c r="AJ944" s="10"/>
      <c r="AK944" s="10"/>
      <c r="AL944" s="10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</row>
    <row r="945" spans="1:67" ht="12" customHeight="1" x14ac:dyDescent="0.25">
      <c r="A945" s="32"/>
      <c r="B945" s="19"/>
      <c r="C945" s="19"/>
      <c r="D945" s="19"/>
      <c r="E945" s="19"/>
      <c r="F945" s="50"/>
      <c r="G945" s="50"/>
      <c r="H945" s="50"/>
      <c r="I945" s="50"/>
      <c r="J945" s="50"/>
      <c r="K945" s="50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10"/>
      <c r="AH945" s="10"/>
      <c r="AI945" s="417" t="s">
        <v>2485</v>
      </c>
      <c r="AJ945" s="10"/>
      <c r="AK945" s="10"/>
      <c r="AL945" s="10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</row>
    <row r="946" spans="1:67" ht="12" customHeight="1" x14ac:dyDescent="0.25">
      <c r="A946" s="32"/>
      <c r="B946" s="19"/>
      <c r="C946" s="19"/>
      <c r="D946" s="19"/>
      <c r="E946" s="19"/>
      <c r="F946" s="50"/>
      <c r="G946" s="50"/>
      <c r="H946" s="50"/>
      <c r="I946" s="50"/>
      <c r="J946" s="50"/>
      <c r="K946" s="50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10"/>
      <c r="AH946" s="10"/>
      <c r="AI946" s="417" t="s">
        <v>2487</v>
      </c>
      <c r="AJ946" s="10"/>
      <c r="AK946" s="10"/>
      <c r="AL946" s="10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</row>
    <row r="947" spans="1:67" ht="12" customHeight="1" x14ac:dyDescent="0.25">
      <c r="A947" s="32"/>
      <c r="B947" s="19"/>
      <c r="C947" s="19"/>
      <c r="D947" s="19"/>
      <c r="E947" s="19"/>
      <c r="F947" s="50"/>
      <c r="G947" s="50"/>
      <c r="H947" s="50"/>
      <c r="I947" s="50"/>
      <c r="J947" s="50"/>
      <c r="K947" s="50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10"/>
      <c r="AH947" s="10"/>
      <c r="AI947" s="417" t="s">
        <v>2489</v>
      </c>
      <c r="AJ947" s="10"/>
      <c r="AK947" s="10"/>
      <c r="AL947" s="10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</row>
    <row r="948" spans="1:67" ht="12" customHeight="1" x14ac:dyDescent="0.25">
      <c r="A948" s="32"/>
      <c r="B948" s="19"/>
      <c r="C948" s="19"/>
      <c r="D948" s="19"/>
      <c r="E948" s="19"/>
      <c r="F948" s="50"/>
      <c r="G948" s="50"/>
      <c r="H948" s="50"/>
      <c r="I948" s="50"/>
      <c r="J948" s="50"/>
      <c r="K948" s="50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10"/>
      <c r="AH948" s="10"/>
      <c r="AI948" s="417" t="s">
        <v>2491</v>
      </c>
      <c r="AJ948" s="10"/>
      <c r="AK948" s="10"/>
      <c r="AL948" s="10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</row>
    <row r="949" spans="1:67" ht="12" customHeight="1" x14ac:dyDescent="0.25">
      <c r="A949" s="32"/>
      <c r="B949" s="19"/>
      <c r="C949" s="19"/>
      <c r="D949" s="19"/>
      <c r="E949" s="19"/>
      <c r="F949" s="50"/>
      <c r="G949" s="50"/>
      <c r="H949" s="50"/>
      <c r="I949" s="50"/>
      <c r="J949" s="50"/>
      <c r="K949" s="50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10"/>
      <c r="AH949" s="10"/>
      <c r="AI949" s="417" t="s">
        <v>2493</v>
      </c>
      <c r="AJ949" s="10"/>
      <c r="AK949" s="10"/>
      <c r="AL949" s="10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</row>
    <row r="950" spans="1:67" ht="12" customHeight="1" x14ac:dyDescent="0.25">
      <c r="A950" s="32"/>
      <c r="B950" s="19"/>
      <c r="C950" s="19"/>
      <c r="D950" s="19"/>
      <c r="E950" s="19"/>
      <c r="F950" s="50"/>
      <c r="G950" s="50"/>
      <c r="H950" s="50"/>
      <c r="I950" s="50"/>
      <c r="J950" s="50"/>
      <c r="K950" s="50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10"/>
      <c r="AH950" s="10"/>
      <c r="AI950" s="417" t="s">
        <v>2495</v>
      </c>
      <c r="AJ950" s="10"/>
      <c r="AK950" s="10"/>
      <c r="AL950" s="10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</row>
    <row r="951" spans="1:67" ht="12" customHeight="1" x14ac:dyDescent="0.25">
      <c r="A951" s="32"/>
      <c r="B951" s="19"/>
      <c r="C951" s="19"/>
      <c r="D951" s="19"/>
      <c r="E951" s="19"/>
      <c r="F951" s="50"/>
      <c r="G951" s="50"/>
      <c r="H951" s="50"/>
      <c r="I951" s="50"/>
      <c r="J951" s="50"/>
      <c r="K951" s="50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10"/>
      <c r="AH951" s="10"/>
      <c r="AI951" s="417" t="s">
        <v>2497</v>
      </c>
      <c r="AJ951" s="10"/>
      <c r="AK951" s="10"/>
      <c r="AL951" s="10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</row>
    <row r="952" spans="1:67" ht="12" customHeight="1" x14ac:dyDescent="0.25">
      <c r="A952" s="32"/>
      <c r="B952" s="19"/>
      <c r="C952" s="19"/>
      <c r="D952" s="19"/>
      <c r="E952" s="19"/>
      <c r="F952" s="50"/>
      <c r="G952" s="50"/>
      <c r="H952" s="50"/>
      <c r="I952" s="50"/>
      <c r="J952" s="50"/>
      <c r="K952" s="50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10"/>
      <c r="AH952" s="10"/>
      <c r="AI952" s="417" t="s">
        <v>2499</v>
      </c>
      <c r="AJ952" s="10"/>
      <c r="AK952" s="10"/>
      <c r="AL952" s="10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</row>
    <row r="953" spans="1:67" ht="12" customHeight="1" x14ac:dyDescent="0.25">
      <c r="A953" s="32"/>
      <c r="B953" s="19"/>
      <c r="C953" s="19"/>
      <c r="D953" s="19"/>
      <c r="E953" s="19"/>
      <c r="F953" s="50"/>
      <c r="G953" s="50"/>
      <c r="H953" s="50"/>
      <c r="I953" s="50"/>
      <c r="J953" s="50"/>
      <c r="K953" s="50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10"/>
      <c r="AH953" s="10"/>
      <c r="AI953" s="417" t="s">
        <v>2501</v>
      </c>
      <c r="AJ953" s="10"/>
      <c r="AK953" s="10"/>
      <c r="AL953" s="10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</row>
    <row r="954" spans="1:67" ht="12" customHeight="1" x14ac:dyDescent="0.25">
      <c r="A954" s="32"/>
      <c r="B954" s="19"/>
      <c r="C954" s="19"/>
      <c r="D954" s="19"/>
      <c r="E954" s="19"/>
      <c r="F954" s="50"/>
      <c r="G954" s="50"/>
      <c r="H954" s="50"/>
      <c r="I954" s="50"/>
      <c r="J954" s="50"/>
      <c r="K954" s="50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10"/>
      <c r="AH954" s="10"/>
      <c r="AI954" s="417" t="s">
        <v>2503</v>
      </c>
      <c r="AJ954" s="10"/>
      <c r="AK954" s="10"/>
      <c r="AL954" s="10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</row>
    <row r="955" spans="1:67" ht="12" customHeight="1" x14ac:dyDescent="0.25">
      <c r="A955" s="32"/>
      <c r="B955" s="19"/>
      <c r="C955" s="19"/>
      <c r="D955" s="19"/>
      <c r="E955" s="19"/>
      <c r="F955" s="50"/>
      <c r="G955" s="50"/>
      <c r="H955" s="50"/>
      <c r="I955" s="50"/>
      <c r="J955" s="50"/>
      <c r="K955" s="50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10"/>
      <c r="AH955" s="10"/>
      <c r="AI955" s="417" t="s">
        <v>2505</v>
      </c>
      <c r="AJ955" s="10"/>
      <c r="AK955" s="10"/>
      <c r="AL955" s="10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</row>
    <row r="956" spans="1:67" ht="12" customHeight="1" x14ac:dyDescent="0.25">
      <c r="A956" s="32"/>
      <c r="B956" s="19"/>
      <c r="C956" s="19"/>
      <c r="D956" s="19"/>
      <c r="E956" s="19"/>
      <c r="F956" s="50"/>
      <c r="G956" s="50"/>
      <c r="H956" s="50"/>
      <c r="I956" s="50"/>
      <c r="J956" s="50"/>
      <c r="K956" s="50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10"/>
      <c r="AH956" s="10"/>
      <c r="AI956" s="417" t="s">
        <v>2507</v>
      </c>
      <c r="AJ956" s="10"/>
      <c r="AK956" s="10"/>
      <c r="AL956" s="10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</row>
    <row r="957" spans="1:67" ht="12" customHeight="1" x14ac:dyDescent="0.25">
      <c r="A957" s="32"/>
      <c r="B957" s="19"/>
      <c r="C957" s="19"/>
      <c r="D957" s="19"/>
      <c r="E957" s="19"/>
      <c r="F957" s="50"/>
      <c r="G957" s="50"/>
      <c r="H957" s="50"/>
      <c r="I957" s="50"/>
      <c r="J957" s="50"/>
      <c r="K957" s="50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10"/>
      <c r="AH957" s="10"/>
      <c r="AI957" s="417" t="s">
        <v>2509</v>
      </c>
      <c r="AJ957" s="10"/>
      <c r="AK957" s="10"/>
      <c r="AL957" s="10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</row>
    <row r="958" spans="1:67" ht="12" customHeight="1" x14ac:dyDescent="0.25">
      <c r="A958" s="32"/>
      <c r="B958" s="19"/>
      <c r="C958" s="19"/>
      <c r="D958" s="19"/>
      <c r="E958" s="19"/>
      <c r="F958" s="50"/>
      <c r="G958" s="50"/>
      <c r="H958" s="50"/>
      <c r="I958" s="50"/>
      <c r="J958" s="50"/>
      <c r="K958" s="50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10"/>
      <c r="AH958" s="10"/>
      <c r="AI958" s="417" t="s">
        <v>2511</v>
      </c>
      <c r="AJ958" s="10"/>
      <c r="AK958" s="10"/>
      <c r="AL958" s="10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</row>
    <row r="959" spans="1:67" ht="12" customHeight="1" x14ac:dyDescent="0.25">
      <c r="A959" s="32"/>
      <c r="B959" s="19"/>
      <c r="C959" s="19"/>
      <c r="D959" s="19"/>
      <c r="E959" s="19"/>
      <c r="F959" s="50"/>
      <c r="G959" s="50"/>
      <c r="H959" s="50"/>
      <c r="I959" s="50"/>
      <c r="J959" s="50"/>
      <c r="K959" s="50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10"/>
      <c r="AH959" s="10"/>
      <c r="AI959" s="417" t="s">
        <v>2513</v>
      </c>
      <c r="AJ959" s="10"/>
      <c r="AK959" s="10"/>
      <c r="AL959" s="10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</row>
    <row r="960" spans="1:67" ht="12" customHeight="1" x14ac:dyDescent="0.25">
      <c r="A960" s="32"/>
      <c r="B960" s="19"/>
      <c r="C960" s="19"/>
      <c r="D960" s="19"/>
      <c r="E960" s="19"/>
      <c r="F960" s="50"/>
      <c r="G960" s="50"/>
      <c r="H960" s="50"/>
      <c r="I960" s="50"/>
      <c r="J960" s="50"/>
      <c r="K960" s="50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10"/>
      <c r="AH960" s="10"/>
      <c r="AI960" s="417" t="s">
        <v>2515</v>
      </c>
      <c r="AJ960" s="10"/>
      <c r="AK960" s="10"/>
      <c r="AL960" s="10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</row>
    <row r="961" spans="1:67" ht="12" customHeight="1" x14ac:dyDescent="0.25">
      <c r="A961" s="32"/>
      <c r="B961" s="19"/>
      <c r="C961" s="19"/>
      <c r="D961" s="19"/>
      <c r="E961" s="19"/>
      <c r="F961" s="50"/>
      <c r="G961" s="50"/>
      <c r="H961" s="50"/>
      <c r="I961" s="50"/>
      <c r="J961" s="50"/>
      <c r="K961" s="50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10"/>
      <c r="AH961" s="10"/>
      <c r="AI961" s="417" t="s">
        <v>2517</v>
      </c>
      <c r="AJ961" s="10"/>
      <c r="AK961" s="10"/>
      <c r="AL961" s="10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</row>
    <row r="962" spans="1:67" ht="12" customHeight="1" x14ac:dyDescent="0.25">
      <c r="A962" s="32"/>
      <c r="B962" s="19"/>
      <c r="C962" s="19"/>
      <c r="D962" s="19"/>
      <c r="E962" s="19"/>
      <c r="F962" s="50"/>
      <c r="G962" s="50"/>
      <c r="H962" s="50"/>
      <c r="I962" s="50"/>
      <c r="J962" s="50"/>
      <c r="K962" s="50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10"/>
      <c r="AH962" s="10"/>
      <c r="AI962" s="417" t="s">
        <v>2519</v>
      </c>
      <c r="AJ962" s="10"/>
      <c r="AK962" s="10"/>
      <c r="AL962" s="10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</row>
    <row r="963" spans="1:67" ht="12" customHeight="1" x14ac:dyDescent="0.25">
      <c r="A963" s="32"/>
      <c r="B963" s="19"/>
      <c r="C963" s="19"/>
      <c r="D963" s="19"/>
      <c r="E963" s="19"/>
      <c r="F963" s="50"/>
      <c r="G963" s="50"/>
      <c r="H963" s="50"/>
      <c r="I963" s="50"/>
      <c r="J963" s="50"/>
      <c r="K963" s="50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10"/>
      <c r="AH963" s="10"/>
      <c r="AI963" s="417" t="s">
        <v>2521</v>
      </c>
      <c r="AJ963" s="10"/>
      <c r="AK963" s="10"/>
      <c r="AL963" s="10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</row>
    <row r="964" spans="1:67" ht="12" customHeight="1" x14ac:dyDescent="0.25">
      <c r="A964" s="32"/>
      <c r="B964" s="19"/>
      <c r="C964" s="19"/>
      <c r="D964" s="19"/>
      <c r="E964" s="19"/>
      <c r="F964" s="50"/>
      <c r="G964" s="50"/>
      <c r="H964" s="50"/>
      <c r="I964" s="50"/>
      <c r="J964" s="50"/>
      <c r="K964" s="50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10"/>
      <c r="AH964" s="10"/>
      <c r="AI964" s="417" t="s">
        <v>2523</v>
      </c>
      <c r="AJ964" s="10"/>
      <c r="AK964" s="10"/>
      <c r="AL964" s="10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</row>
    <row r="965" spans="1:67" ht="12" customHeight="1" x14ac:dyDescent="0.25">
      <c r="A965" s="32"/>
      <c r="B965" s="19"/>
      <c r="C965" s="19"/>
      <c r="D965" s="19"/>
      <c r="E965" s="19"/>
      <c r="F965" s="50"/>
      <c r="G965" s="50"/>
      <c r="H965" s="50"/>
      <c r="I965" s="50"/>
      <c r="J965" s="50"/>
      <c r="K965" s="50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10"/>
      <c r="AH965" s="10"/>
      <c r="AI965" s="417" t="s">
        <v>2525</v>
      </c>
      <c r="AJ965" s="10"/>
      <c r="AK965" s="10"/>
      <c r="AL965" s="10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</row>
    <row r="966" spans="1:67" ht="12" customHeight="1" x14ac:dyDescent="0.25">
      <c r="A966" s="32"/>
      <c r="B966" s="19"/>
      <c r="C966" s="19"/>
      <c r="D966" s="19"/>
      <c r="E966" s="19"/>
      <c r="F966" s="50"/>
      <c r="G966" s="50"/>
      <c r="H966" s="50"/>
      <c r="I966" s="50"/>
      <c r="J966" s="50"/>
      <c r="K966" s="50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10"/>
      <c r="AH966" s="10"/>
      <c r="AI966" s="417" t="s">
        <v>2527</v>
      </c>
      <c r="AJ966" s="10"/>
      <c r="AK966" s="10"/>
      <c r="AL966" s="10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</row>
    <row r="967" spans="1:67" ht="12" customHeight="1" x14ac:dyDescent="0.25">
      <c r="A967" s="32"/>
      <c r="B967" s="19"/>
      <c r="C967" s="19"/>
      <c r="D967" s="19"/>
      <c r="E967" s="19"/>
      <c r="F967" s="50"/>
      <c r="G967" s="50"/>
      <c r="H967" s="50"/>
      <c r="I967" s="50"/>
      <c r="J967" s="50"/>
      <c r="K967" s="50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10"/>
      <c r="AH967" s="10"/>
      <c r="AI967" s="417" t="s">
        <v>2529</v>
      </c>
      <c r="AJ967" s="10"/>
      <c r="AK967" s="10"/>
      <c r="AL967" s="10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</row>
    <row r="968" spans="1:67" ht="12" customHeight="1" x14ac:dyDescent="0.25">
      <c r="A968" s="32"/>
      <c r="B968" s="19"/>
      <c r="C968" s="19"/>
      <c r="D968" s="19"/>
      <c r="E968" s="19"/>
      <c r="F968" s="50"/>
      <c r="G968" s="50"/>
      <c r="H968" s="50"/>
      <c r="I968" s="50"/>
      <c r="J968" s="50"/>
      <c r="K968" s="50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10"/>
      <c r="AH968" s="10"/>
      <c r="AI968" s="417" t="s">
        <v>2531</v>
      </c>
      <c r="AJ968" s="10"/>
      <c r="AK968" s="10"/>
      <c r="AL968" s="10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</row>
    <row r="969" spans="1:67" ht="12" customHeight="1" x14ac:dyDescent="0.25">
      <c r="A969" s="32"/>
      <c r="B969" s="19"/>
      <c r="C969" s="19"/>
      <c r="D969" s="19"/>
      <c r="E969" s="19"/>
      <c r="F969" s="50"/>
      <c r="G969" s="50"/>
      <c r="H969" s="50"/>
      <c r="I969" s="50"/>
      <c r="J969" s="50"/>
      <c r="K969" s="50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10"/>
      <c r="AH969" s="10"/>
      <c r="AI969" s="417" t="s">
        <v>2533</v>
      </c>
      <c r="AJ969" s="10"/>
      <c r="AK969" s="10"/>
      <c r="AL969" s="10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</row>
    <row r="970" spans="1:67" ht="12" customHeight="1" x14ac:dyDescent="0.25">
      <c r="A970" s="32"/>
      <c r="B970" s="19"/>
      <c r="C970" s="19"/>
      <c r="D970" s="19"/>
      <c r="E970" s="19"/>
      <c r="F970" s="50"/>
      <c r="G970" s="50"/>
      <c r="H970" s="50"/>
      <c r="I970" s="50"/>
      <c r="J970" s="50"/>
      <c r="K970" s="50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10"/>
      <c r="AH970" s="10"/>
      <c r="AI970" s="417" t="s">
        <v>2535</v>
      </c>
      <c r="AJ970" s="10"/>
      <c r="AK970" s="10"/>
      <c r="AL970" s="10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</row>
    <row r="971" spans="1:67" ht="12" customHeight="1" x14ac:dyDescent="0.25">
      <c r="A971" s="32"/>
      <c r="B971" s="19"/>
      <c r="C971" s="19"/>
      <c r="D971" s="19"/>
      <c r="E971" s="19"/>
      <c r="F971" s="50"/>
      <c r="G971" s="50"/>
      <c r="H971" s="50"/>
      <c r="I971" s="50"/>
      <c r="J971" s="50"/>
      <c r="K971" s="50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10"/>
      <c r="AH971" s="10"/>
      <c r="AI971" s="417" t="s">
        <v>2537</v>
      </c>
      <c r="AJ971" s="10"/>
      <c r="AK971" s="10"/>
      <c r="AL971" s="10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</row>
    <row r="972" spans="1:67" ht="12" customHeight="1" x14ac:dyDescent="0.25">
      <c r="A972" s="32"/>
      <c r="B972" s="19"/>
      <c r="C972" s="19"/>
      <c r="D972" s="19"/>
      <c r="E972" s="19"/>
      <c r="F972" s="50"/>
      <c r="G972" s="50"/>
      <c r="H972" s="50"/>
      <c r="I972" s="50"/>
      <c r="J972" s="50"/>
      <c r="K972" s="50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10"/>
      <c r="AH972" s="10"/>
      <c r="AI972" s="417" t="s">
        <v>2539</v>
      </c>
      <c r="AJ972" s="10"/>
      <c r="AK972" s="10"/>
      <c r="AL972" s="10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</row>
    <row r="973" spans="1:67" ht="12" customHeight="1" x14ac:dyDescent="0.25">
      <c r="A973" s="32"/>
      <c r="B973" s="19"/>
      <c r="C973" s="19"/>
      <c r="D973" s="19"/>
      <c r="E973" s="19"/>
      <c r="F973" s="50"/>
      <c r="G973" s="50"/>
      <c r="H973" s="50"/>
      <c r="I973" s="50"/>
      <c r="J973" s="50"/>
      <c r="K973" s="50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10"/>
      <c r="AH973" s="10"/>
      <c r="AI973" s="417" t="s">
        <v>2541</v>
      </c>
      <c r="AJ973" s="10"/>
      <c r="AK973" s="10"/>
      <c r="AL973" s="10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</row>
    <row r="974" spans="1:67" ht="12" customHeight="1" x14ac:dyDescent="0.25">
      <c r="A974" s="32"/>
      <c r="B974" s="19"/>
      <c r="C974" s="19"/>
      <c r="D974" s="19"/>
      <c r="E974" s="19"/>
      <c r="F974" s="50"/>
      <c r="G974" s="50"/>
      <c r="H974" s="50"/>
      <c r="I974" s="50"/>
      <c r="J974" s="50"/>
      <c r="K974" s="50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10"/>
      <c r="AH974" s="10"/>
      <c r="AI974" s="417" t="s">
        <v>2543</v>
      </c>
      <c r="AJ974" s="10"/>
      <c r="AK974" s="10"/>
      <c r="AL974" s="10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</row>
    <row r="975" spans="1:67" ht="12" customHeight="1" x14ac:dyDescent="0.25">
      <c r="A975" s="32"/>
      <c r="B975" s="19"/>
      <c r="C975" s="19"/>
      <c r="D975" s="19"/>
      <c r="E975" s="19"/>
      <c r="F975" s="50"/>
      <c r="G975" s="50"/>
      <c r="H975" s="50"/>
      <c r="I975" s="50"/>
      <c r="J975" s="50"/>
      <c r="K975" s="50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10"/>
      <c r="AH975" s="10"/>
      <c r="AI975" s="417" t="s">
        <v>2545</v>
      </c>
      <c r="AJ975" s="10"/>
      <c r="AK975" s="10"/>
      <c r="AL975" s="10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</row>
    <row r="976" spans="1:67" ht="12" customHeight="1" x14ac:dyDescent="0.25">
      <c r="A976" s="32"/>
      <c r="B976" s="19"/>
      <c r="C976" s="19"/>
      <c r="D976" s="19"/>
      <c r="E976" s="19"/>
      <c r="F976" s="50"/>
      <c r="G976" s="50"/>
      <c r="H976" s="50"/>
      <c r="I976" s="50"/>
      <c r="J976" s="50"/>
      <c r="K976" s="50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10"/>
      <c r="AH976" s="10"/>
      <c r="AI976" s="417" t="s">
        <v>2547</v>
      </c>
      <c r="AJ976" s="10"/>
      <c r="AK976" s="10"/>
      <c r="AL976" s="10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</row>
    <row r="977" spans="1:67" ht="12" customHeight="1" x14ac:dyDescent="0.25">
      <c r="A977" s="32"/>
      <c r="B977" s="19"/>
      <c r="C977" s="19"/>
      <c r="D977" s="19"/>
      <c r="E977" s="19"/>
      <c r="F977" s="50"/>
      <c r="G977" s="50"/>
      <c r="H977" s="50"/>
      <c r="I977" s="50"/>
      <c r="J977" s="50"/>
      <c r="K977" s="50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10"/>
      <c r="AH977" s="10"/>
      <c r="AI977" s="417" t="s">
        <v>2549</v>
      </c>
      <c r="AJ977" s="10"/>
      <c r="AK977" s="10"/>
      <c r="AL977" s="10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</row>
    <row r="978" spans="1:67" ht="12" customHeight="1" x14ac:dyDescent="0.25">
      <c r="A978" s="32"/>
      <c r="B978" s="19"/>
      <c r="C978" s="19"/>
      <c r="D978" s="19"/>
      <c r="E978" s="19"/>
      <c r="F978" s="50"/>
      <c r="G978" s="50"/>
      <c r="H978" s="50"/>
      <c r="I978" s="50"/>
      <c r="J978" s="50"/>
      <c r="K978" s="50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10"/>
      <c r="AH978" s="10"/>
      <c r="AI978" s="417" t="s">
        <v>2551</v>
      </c>
      <c r="AJ978" s="10"/>
      <c r="AK978" s="10"/>
      <c r="AL978" s="10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</row>
    <row r="979" spans="1:67" ht="12" customHeight="1" x14ac:dyDescent="0.25">
      <c r="A979" s="32"/>
      <c r="B979" s="19"/>
      <c r="C979" s="19"/>
      <c r="D979" s="19"/>
      <c r="E979" s="19"/>
      <c r="F979" s="50"/>
      <c r="G979" s="50"/>
      <c r="H979" s="50"/>
      <c r="I979" s="50"/>
      <c r="J979" s="50"/>
      <c r="K979" s="50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10"/>
      <c r="AH979" s="10"/>
      <c r="AI979" s="417" t="s">
        <v>2553</v>
      </c>
      <c r="AJ979" s="10"/>
      <c r="AK979" s="10"/>
      <c r="AL979" s="10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</row>
    <row r="980" spans="1:67" ht="12" customHeight="1" x14ac:dyDescent="0.25">
      <c r="A980" s="32"/>
      <c r="B980" s="19"/>
      <c r="C980" s="19"/>
      <c r="D980" s="19"/>
      <c r="E980" s="19"/>
      <c r="F980" s="50"/>
      <c r="G980" s="50"/>
      <c r="H980" s="50"/>
      <c r="I980" s="50"/>
      <c r="J980" s="50"/>
      <c r="K980" s="50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10"/>
      <c r="AH980" s="10"/>
      <c r="AI980" s="417" t="s">
        <v>2555</v>
      </c>
      <c r="AJ980" s="10"/>
      <c r="AK980" s="10"/>
      <c r="AL980" s="10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</row>
    <row r="981" spans="1:67" ht="12" customHeight="1" x14ac:dyDescent="0.25">
      <c r="A981" s="32"/>
      <c r="B981" s="19"/>
      <c r="C981" s="19"/>
      <c r="D981" s="19"/>
      <c r="E981" s="19"/>
      <c r="F981" s="50"/>
      <c r="G981" s="50"/>
      <c r="H981" s="50"/>
      <c r="I981" s="50"/>
      <c r="J981" s="50"/>
      <c r="K981" s="50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10"/>
      <c r="AH981" s="10"/>
      <c r="AI981" s="417" t="s">
        <v>2557</v>
      </c>
      <c r="AJ981" s="10"/>
      <c r="AK981" s="10"/>
      <c r="AL981" s="10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</row>
    <row r="982" spans="1:67" ht="12" customHeight="1" x14ac:dyDescent="0.25">
      <c r="A982" s="32"/>
      <c r="B982" s="19"/>
      <c r="C982" s="19"/>
      <c r="D982" s="19"/>
      <c r="E982" s="19"/>
      <c r="F982" s="50"/>
      <c r="G982" s="50"/>
      <c r="H982" s="50"/>
      <c r="I982" s="50"/>
      <c r="J982" s="50"/>
      <c r="K982" s="50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10"/>
      <c r="AH982" s="10"/>
      <c r="AI982" s="417" t="s">
        <v>2559</v>
      </c>
      <c r="AJ982" s="10"/>
      <c r="AK982" s="10"/>
      <c r="AL982" s="10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</row>
    <row r="983" spans="1:67" ht="12" customHeight="1" x14ac:dyDescent="0.25">
      <c r="A983" s="32"/>
      <c r="B983" s="19"/>
      <c r="C983" s="19"/>
      <c r="D983" s="19"/>
      <c r="E983" s="19"/>
      <c r="F983" s="50"/>
      <c r="G983" s="50"/>
      <c r="H983" s="50"/>
      <c r="I983" s="50"/>
      <c r="J983" s="50"/>
      <c r="K983" s="50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10"/>
      <c r="AH983" s="10"/>
      <c r="AI983" s="417" t="s">
        <v>2561</v>
      </c>
      <c r="AJ983" s="10"/>
      <c r="AK983" s="10"/>
      <c r="AL983" s="10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</row>
    <row r="984" spans="1:67" ht="12" customHeight="1" x14ac:dyDescent="0.25">
      <c r="A984" s="32"/>
      <c r="B984" s="19"/>
      <c r="C984" s="19"/>
      <c r="D984" s="19"/>
      <c r="E984" s="19"/>
      <c r="F984" s="50"/>
      <c r="G984" s="50"/>
      <c r="H984" s="50"/>
      <c r="I984" s="50"/>
      <c r="J984" s="50"/>
      <c r="K984" s="50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10"/>
      <c r="AH984" s="10"/>
      <c r="AI984" s="417" t="s">
        <v>2563</v>
      </c>
      <c r="AJ984" s="10"/>
      <c r="AK984" s="10"/>
      <c r="AL984" s="10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</row>
    <row r="985" spans="1:67" ht="12" customHeight="1" x14ac:dyDescent="0.25">
      <c r="A985" s="32"/>
      <c r="B985" s="19"/>
      <c r="C985" s="19"/>
      <c r="D985" s="19"/>
      <c r="E985" s="19"/>
      <c r="F985" s="50"/>
      <c r="G985" s="50"/>
      <c r="H985" s="50"/>
      <c r="I985" s="50"/>
      <c r="J985" s="50"/>
      <c r="K985" s="50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10"/>
      <c r="AH985" s="10"/>
      <c r="AI985" s="417" t="s">
        <v>2565</v>
      </c>
      <c r="AJ985" s="10"/>
      <c r="AK985" s="10"/>
      <c r="AL985" s="10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</row>
    <row r="986" spans="1:67" ht="12" customHeight="1" x14ac:dyDescent="0.25">
      <c r="A986" s="32"/>
      <c r="B986" s="19"/>
      <c r="C986" s="19"/>
      <c r="D986" s="19"/>
      <c r="E986" s="19"/>
      <c r="F986" s="50"/>
      <c r="G986" s="50"/>
      <c r="H986" s="50"/>
      <c r="I986" s="50"/>
      <c r="J986" s="50"/>
      <c r="K986" s="50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10"/>
      <c r="AH986" s="10"/>
      <c r="AI986" s="417" t="s">
        <v>2567</v>
      </c>
      <c r="AJ986" s="10"/>
      <c r="AK986" s="10"/>
      <c r="AL986" s="10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</row>
    <row r="987" spans="1:67" ht="12" customHeight="1" x14ac:dyDescent="0.25">
      <c r="A987" s="32"/>
      <c r="B987" s="19"/>
      <c r="C987" s="19"/>
      <c r="D987" s="19"/>
      <c r="E987" s="19"/>
      <c r="F987" s="50"/>
      <c r="G987" s="50"/>
      <c r="H987" s="50"/>
      <c r="I987" s="50"/>
      <c r="J987" s="50"/>
      <c r="K987" s="50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10"/>
      <c r="AH987" s="10"/>
      <c r="AI987" s="417" t="s">
        <v>2569</v>
      </c>
      <c r="AJ987" s="10"/>
      <c r="AK987" s="10"/>
      <c r="AL987" s="10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</row>
    <row r="988" spans="1:67" ht="12" customHeight="1" x14ac:dyDescent="0.25">
      <c r="A988" s="32"/>
      <c r="B988" s="19"/>
      <c r="C988" s="19"/>
      <c r="D988" s="19"/>
      <c r="E988" s="19"/>
      <c r="F988" s="50"/>
      <c r="G988" s="50"/>
      <c r="H988" s="50"/>
      <c r="I988" s="50"/>
      <c r="J988" s="50"/>
      <c r="K988" s="50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10"/>
      <c r="AH988" s="10"/>
      <c r="AI988" s="417" t="s">
        <v>2571</v>
      </c>
      <c r="AJ988" s="10"/>
      <c r="AK988" s="10"/>
      <c r="AL988" s="10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</row>
    <row r="989" spans="1:67" ht="12" customHeight="1" x14ac:dyDescent="0.25">
      <c r="A989" s="32"/>
      <c r="B989" s="19"/>
      <c r="C989" s="19"/>
      <c r="D989" s="19"/>
      <c r="E989" s="19"/>
      <c r="F989" s="50"/>
      <c r="G989" s="50"/>
      <c r="H989" s="50"/>
      <c r="I989" s="50"/>
      <c r="J989" s="50"/>
      <c r="K989" s="50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10"/>
      <c r="AH989" s="10"/>
      <c r="AI989" s="417" t="s">
        <v>2573</v>
      </c>
      <c r="AJ989" s="10"/>
      <c r="AK989" s="10"/>
      <c r="AL989" s="10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</row>
    <row r="990" spans="1:67" ht="12" customHeight="1" x14ac:dyDescent="0.25">
      <c r="A990" s="32"/>
      <c r="B990" s="19"/>
      <c r="C990" s="19"/>
      <c r="D990" s="19"/>
      <c r="E990" s="19"/>
      <c r="F990" s="50"/>
      <c r="G990" s="50"/>
      <c r="H990" s="50"/>
      <c r="I990" s="50"/>
      <c r="J990" s="50"/>
      <c r="K990" s="50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10"/>
      <c r="AH990" s="10"/>
      <c r="AI990" s="417" t="s">
        <v>2575</v>
      </c>
      <c r="AJ990" s="10"/>
      <c r="AK990" s="10"/>
      <c r="AL990" s="10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</row>
    <row r="991" spans="1:67" ht="12" customHeight="1" x14ac:dyDescent="0.25">
      <c r="A991" s="32"/>
      <c r="B991" s="19"/>
      <c r="C991" s="19"/>
      <c r="D991" s="19"/>
      <c r="E991" s="19"/>
      <c r="F991" s="50"/>
      <c r="G991" s="50"/>
      <c r="H991" s="50"/>
      <c r="I991" s="50"/>
      <c r="J991" s="50"/>
      <c r="K991" s="50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10"/>
      <c r="AH991" s="10"/>
      <c r="AI991" s="417" t="s">
        <v>2577</v>
      </c>
      <c r="AJ991" s="10"/>
      <c r="AK991" s="10"/>
      <c r="AL991" s="10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</row>
    <row r="992" spans="1:67" ht="12" customHeight="1" x14ac:dyDescent="0.25">
      <c r="A992" s="32"/>
      <c r="B992" s="19"/>
      <c r="C992" s="19"/>
      <c r="D992" s="19"/>
      <c r="E992" s="19"/>
      <c r="F992" s="50"/>
      <c r="G992" s="50"/>
      <c r="H992" s="50"/>
      <c r="I992" s="50"/>
      <c r="J992" s="50"/>
      <c r="K992" s="50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10"/>
      <c r="AH992" s="10"/>
      <c r="AI992" s="417" t="s">
        <v>2579</v>
      </c>
      <c r="AJ992" s="10"/>
      <c r="AK992" s="10"/>
      <c r="AL992" s="10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</row>
    <row r="993" spans="1:67" ht="12" customHeight="1" x14ac:dyDescent="0.25">
      <c r="A993" s="32"/>
      <c r="B993" s="19"/>
      <c r="C993" s="19"/>
      <c r="D993" s="19"/>
      <c r="E993" s="19"/>
      <c r="F993" s="50"/>
      <c r="G993" s="50"/>
      <c r="H993" s="50"/>
      <c r="I993" s="50"/>
      <c r="J993" s="50"/>
      <c r="K993" s="50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10"/>
      <c r="AH993" s="10"/>
      <c r="AI993" s="417" t="s">
        <v>2581</v>
      </c>
      <c r="AJ993" s="10"/>
      <c r="AK993" s="10"/>
      <c r="AL993" s="10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</row>
    <row r="994" spans="1:67" ht="12" customHeight="1" x14ac:dyDescent="0.25">
      <c r="A994" s="32"/>
      <c r="B994" s="19"/>
      <c r="C994" s="19"/>
      <c r="D994" s="19"/>
      <c r="E994" s="19"/>
      <c r="F994" s="50"/>
      <c r="G994" s="50"/>
      <c r="H994" s="50"/>
      <c r="I994" s="50"/>
      <c r="J994" s="50"/>
      <c r="K994" s="50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10"/>
      <c r="AH994" s="10"/>
      <c r="AI994" s="417" t="s">
        <v>2583</v>
      </c>
      <c r="AJ994" s="10"/>
      <c r="AK994" s="10"/>
      <c r="AL994" s="10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</row>
    <row r="995" spans="1:67" ht="12" customHeight="1" x14ac:dyDescent="0.25">
      <c r="A995" s="32"/>
      <c r="B995" s="19"/>
      <c r="C995" s="19"/>
      <c r="D995" s="19"/>
      <c r="E995" s="19"/>
      <c r="F995" s="50"/>
      <c r="G995" s="50"/>
      <c r="H995" s="50"/>
      <c r="I995" s="50"/>
      <c r="J995" s="50"/>
      <c r="K995" s="50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10"/>
      <c r="AH995" s="10"/>
      <c r="AI995" s="417" t="s">
        <v>2585</v>
      </c>
      <c r="AJ995" s="10"/>
      <c r="AK995" s="10"/>
      <c r="AL995" s="10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</row>
    <row r="996" spans="1:67" ht="12" customHeight="1" x14ac:dyDescent="0.25">
      <c r="A996" s="32"/>
      <c r="B996" s="19"/>
      <c r="C996" s="19"/>
      <c r="D996" s="19"/>
      <c r="E996" s="19"/>
      <c r="F996" s="50"/>
      <c r="G996" s="50"/>
      <c r="H996" s="50"/>
      <c r="I996" s="50"/>
      <c r="J996" s="50"/>
      <c r="K996" s="50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10"/>
      <c r="AH996" s="10"/>
      <c r="AI996" s="417" t="s">
        <v>2587</v>
      </c>
      <c r="AJ996" s="10"/>
      <c r="AK996" s="10"/>
      <c r="AL996" s="10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</row>
    <row r="997" spans="1:67" ht="12" customHeight="1" x14ac:dyDescent="0.25">
      <c r="A997" s="32"/>
      <c r="B997" s="19"/>
      <c r="C997" s="19"/>
      <c r="D997" s="19"/>
      <c r="E997" s="19"/>
      <c r="F997" s="50"/>
      <c r="G997" s="50"/>
      <c r="H997" s="50"/>
      <c r="I997" s="50"/>
      <c r="J997" s="50"/>
      <c r="K997" s="50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10"/>
      <c r="AH997" s="10"/>
      <c r="AI997" s="417" t="s">
        <v>2589</v>
      </c>
      <c r="AJ997" s="10"/>
      <c r="AK997" s="10"/>
      <c r="AL997" s="10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</row>
    <row r="998" spans="1:67" ht="12" customHeight="1" x14ac:dyDescent="0.25">
      <c r="A998" s="32"/>
      <c r="B998" s="19"/>
      <c r="C998" s="19"/>
      <c r="D998" s="19"/>
      <c r="E998" s="19"/>
      <c r="F998" s="50"/>
      <c r="G998" s="50"/>
      <c r="H998" s="50"/>
      <c r="I998" s="50"/>
      <c r="J998" s="50"/>
      <c r="K998" s="50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10"/>
      <c r="AH998" s="10"/>
      <c r="AI998" s="417" t="s">
        <v>2591</v>
      </c>
      <c r="AJ998" s="10"/>
      <c r="AK998" s="10"/>
      <c r="AL998" s="10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</row>
    <row r="999" spans="1:67" ht="12" customHeight="1" x14ac:dyDescent="0.25">
      <c r="A999" s="32"/>
      <c r="B999" s="19"/>
      <c r="C999" s="19"/>
      <c r="D999" s="19"/>
      <c r="E999" s="19"/>
      <c r="F999" s="50"/>
      <c r="G999" s="50"/>
      <c r="H999" s="50"/>
      <c r="I999" s="50"/>
      <c r="J999" s="50"/>
      <c r="K999" s="50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10"/>
      <c r="AH999" s="10"/>
      <c r="AI999" s="417" t="s">
        <v>2593</v>
      </c>
      <c r="AJ999" s="10"/>
      <c r="AK999" s="10"/>
      <c r="AL999" s="10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</row>
    <row r="1000" spans="1:67" ht="12" customHeight="1" x14ac:dyDescent="0.25">
      <c r="A1000" s="32"/>
      <c r="B1000" s="19"/>
      <c r="C1000" s="19"/>
      <c r="D1000" s="19"/>
      <c r="E1000" s="19"/>
      <c r="F1000" s="50"/>
      <c r="G1000" s="50"/>
      <c r="H1000" s="50"/>
      <c r="I1000" s="50"/>
      <c r="J1000" s="50"/>
      <c r="K1000" s="50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10"/>
      <c r="AH1000" s="10"/>
      <c r="AI1000" s="417" t="s">
        <v>2595</v>
      </c>
      <c r="AJ1000" s="10"/>
      <c r="AK1000" s="10"/>
      <c r="AL1000" s="10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</row>
    <row r="1001" spans="1:67" ht="12" customHeight="1" x14ac:dyDescent="0.25">
      <c r="A1001" s="32"/>
      <c r="B1001" s="19"/>
      <c r="C1001" s="19"/>
      <c r="D1001" s="19"/>
      <c r="E1001" s="19"/>
      <c r="F1001" s="50"/>
      <c r="G1001" s="50"/>
      <c r="H1001" s="50"/>
      <c r="I1001" s="50"/>
      <c r="J1001" s="50"/>
      <c r="K1001" s="50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10"/>
      <c r="AH1001" s="10"/>
      <c r="AI1001" s="417" t="s">
        <v>2597</v>
      </c>
      <c r="AJ1001" s="10"/>
      <c r="AK1001" s="10"/>
      <c r="AL1001" s="10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</row>
    <row r="1002" spans="1:67" ht="12" customHeight="1" x14ac:dyDescent="0.25">
      <c r="A1002" s="32"/>
      <c r="B1002" s="19"/>
      <c r="C1002" s="19"/>
      <c r="D1002" s="19"/>
      <c r="E1002" s="19"/>
      <c r="F1002" s="50"/>
      <c r="G1002" s="50"/>
      <c r="H1002" s="50"/>
      <c r="I1002" s="50"/>
      <c r="J1002" s="50"/>
      <c r="K1002" s="50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10"/>
      <c r="AH1002" s="10"/>
      <c r="AI1002" s="417" t="s">
        <v>2599</v>
      </c>
      <c r="AJ1002" s="10"/>
      <c r="AK1002" s="10"/>
      <c r="AL1002" s="10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</row>
    <row r="1003" spans="1:67" ht="12" customHeight="1" x14ac:dyDescent="0.25">
      <c r="A1003" s="32"/>
      <c r="B1003" s="19"/>
      <c r="C1003" s="19"/>
      <c r="D1003" s="19"/>
      <c r="E1003" s="19"/>
      <c r="F1003" s="50"/>
      <c r="G1003" s="50"/>
      <c r="H1003" s="50"/>
      <c r="I1003" s="50"/>
      <c r="J1003" s="50"/>
      <c r="K1003" s="50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10"/>
      <c r="AH1003" s="10"/>
      <c r="AI1003" s="417" t="s">
        <v>2601</v>
      </c>
      <c r="AJ1003" s="10"/>
      <c r="AK1003" s="10"/>
      <c r="AL1003" s="10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</row>
    <row r="1004" spans="1:67" ht="12" customHeight="1" x14ac:dyDescent="0.25">
      <c r="A1004" s="32"/>
      <c r="B1004" s="19"/>
      <c r="C1004" s="19"/>
      <c r="D1004" s="19"/>
      <c r="E1004" s="19"/>
      <c r="F1004" s="50"/>
      <c r="G1004" s="50"/>
      <c r="H1004" s="50"/>
      <c r="I1004" s="50"/>
      <c r="J1004" s="50"/>
      <c r="K1004" s="50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10"/>
      <c r="AH1004" s="10"/>
      <c r="AI1004" s="417" t="s">
        <v>2603</v>
      </c>
      <c r="AJ1004" s="10"/>
      <c r="AK1004" s="10"/>
      <c r="AL1004" s="10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</row>
    <row r="1005" spans="1:67" ht="12" customHeight="1" x14ac:dyDescent="0.25">
      <c r="A1005" s="32"/>
      <c r="B1005" s="19"/>
      <c r="C1005" s="19"/>
      <c r="D1005" s="19"/>
      <c r="E1005" s="19"/>
      <c r="F1005" s="50"/>
      <c r="G1005" s="50"/>
      <c r="H1005" s="50"/>
      <c r="I1005" s="50"/>
      <c r="J1005" s="50"/>
      <c r="K1005" s="50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10"/>
      <c r="AH1005" s="10"/>
      <c r="AI1005" s="417" t="s">
        <v>2605</v>
      </c>
      <c r="AJ1005" s="10"/>
      <c r="AK1005" s="10"/>
      <c r="AL1005" s="10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</row>
    <row r="1006" spans="1:67" ht="12" customHeight="1" x14ac:dyDescent="0.25">
      <c r="A1006" s="32"/>
      <c r="B1006" s="19"/>
      <c r="C1006" s="19"/>
      <c r="D1006" s="19"/>
      <c r="E1006" s="19"/>
      <c r="F1006" s="50"/>
      <c r="G1006" s="50"/>
      <c r="H1006" s="50"/>
      <c r="I1006" s="50"/>
      <c r="J1006" s="50"/>
      <c r="K1006" s="50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10"/>
      <c r="AH1006" s="10"/>
      <c r="AI1006" s="417" t="s">
        <v>2607</v>
      </c>
      <c r="AJ1006" s="10"/>
      <c r="AK1006" s="10"/>
      <c r="AL1006" s="10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</row>
    <row r="1007" spans="1:67" ht="12" customHeight="1" x14ac:dyDescent="0.25">
      <c r="A1007" s="32"/>
      <c r="B1007" s="19"/>
      <c r="C1007" s="19"/>
      <c r="D1007" s="19"/>
      <c r="E1007" s="19"/>
      <c r="F1007" s="50"/>
      <c r="G1007" s="50"/>
      <c r="H1007" s="50"/>
      <c r="I1007" s="50"/>
      <c r="J1007" s="50"/>
      <c r="K1007" s="50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10"/>
      <c r="AH1007" s="10"/>
      <c r="AI1007" s="417" t="s">
        <v>2609</v>
      </c>
      <c r="AJ1007" s="10"/>
      <c r="AK1007" s="10"/>
      <c r="AL1007" s="10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</row>
    <row r="1008" spans="1:67" ht="12" customHeight="1" x14ac:dyDescent="0.25">
      <c r="A1008" s="32"/>
      <c r="B1008" s="19"/>
      <c r="C1008" s="19"/>
      <c r="D1008" s="19"/>
      <c r="E1008" s="19"/>
      <c r="F1008" s="50"/>
      <c r="G1008" s="50"/>
      <c r="H1008" s="50"/>
      <c r="I1008" s="50"/>
      <c r="J1008" s="50"/>
      <c r="K1008" s="50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10"/>
      <c r="AH1008" s="10"/>
      <c r="AI1008" s="417" t="s">
        <v>2611</v>
      </c>
      <c r="AJ1008" s="10"/>
      <c r="AK1008" s="10"/>
      <c r="AL1008" s="10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</row>
    <row r="1009" spans="1:67" ht="12" customHeight="1" x14ac:dyDescent="0.25">
      <c r="A1009" s="32"/>
      <c r="B1009" s="19"/>
      <c r="C1009" s="19"/>
      <c r="D1009" s="19"/>
      <c r="E1009" s="19"/>
      <c r="F1009" s="50"/>
      <c r="G1009" s="50"/>
      <c r="H1009" s="50"/>
      <c r="I1009" s="50"/>
      <c r="J1009" s="50"/>
      <c r="K1009" s="50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10"/>
      <c r="AH1009" s="10"/>
      <c r="AI1009" s="417" t="s">
        <v>2613</v>
      </c>
      <c r="AJ1009" s="10"/>
      <c r="AK1009" s="10"/>
      <c r="AL1009" s="10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</row>
    <row r="1010" spans="1:67" ht="12" customHeight="1" x14ac:dyDescent="0.25">
      <c r="A1010" s="32"/>
      <c r="B1010" s="19"/>
      <c r="C1010" s="19"/>
      <c r="D1010" s="19"/>
      <c r="E1010" s="19"/>
      <c r="F1010" s="50"/>
      <c r="G1010" s="50"/>
      <c r="H1010" s="50"/>
      <c r="I1010" s="50"/>
      <c r="J1010" s="50"/>
      <c r="K1010" s="50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10"/>
      <c r="AH1010" s="10"/>
      <c r="AI1010" s="417" t="s">
        <v>2615</v>
      </c>
      <c r="AJ1010" s="10"/>
      <c r="AK1010" s="10"/>
      <c r="AL1010" s="10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</row>
    <row r="1011" spans="1:67" ht="12" customHeight="1" x14ac:dyDescent="0.25">
      <c r="A1011" s="32"/>
      <c r="B1011" s="19"/>
      <c r="C1011" s="19"/>
      <c r="D1011" s="19"/>
      <c r="E1011" s="19"/>
      <c r="F1011" s="50"/>
      <c r="G1011" s="50"/>
      <c r="H1011" s="50"/>
      <c r="I1011" s="50"/>
      <c r="J1011" s="50"/>
      <c r="K1011" s="50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10"/>
      <c r="AH1011" s="10"/>
      <c r="AI1011" s="417" t="s">
        <v>2617</v>
      </c>
      <c r="AJ1011" s="10"/>
      <c r="AK1011" s="10"/>
      <c r="AL1011" s="10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</row>
    <row r="1012" spans="1:67" ht="12" customHeight="1" x14ac:dyDescent="0.25">
      <c r="A1012" s="32"/>
      <c r="B1012" s="19"/>
      <c r="C1012" s="19"/>
      <c r="D1012" s="19"/>
      <c r="E1012" s="19"/>
      <c r="F1012" s="50"/>
      <c r="G1012" s="50"/>
      <c r="H1012" s="50"/>
      <c r="I1012" s="50"/>
      <c r="J1012" s="50"/>
      <c r="K1012" s="50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10"/>
      <c r="AH1012" s="10"/>
      <c r="AI1012" s="417" t="s">
        <v>2619</v>
      </c>
      <c r="AJ1012" s="10"/>
      <c r="AK1012" s="10"/>
      <c r="AL1012" s="10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</row>
    <row r="1013" spans="1:67" ht="12" customHeight="1" x14ac:dyDescent="0.25">
      <c r="A1013" s="32"/>
      <c r="B1013" s="19"/>
      <c r="C1013" s="19"/>
      <c r="D1013" s="19"/>
      <c r="E1013" s="19"/>
      <c r="F1013" s="50"/>
      <c r="G1013" s="50"/>
      <c r="H1013" s="50"/>
      <c r="I1013" s="50"/>
      <c r="J1013" s="50"/>
      <c r="K1013" s="50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10"/>
      <c r="AH1013" s="10"/>
      <c r="AI1013" s="417" t="s">
        <v>2621</v>
      </c>
      <c r="AJ1013" s="10"/>
      <c r="AK1013" s="10"/>
      <c r="AL1013" s="10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</row>
    <row r="1014" spans="1:67" ht="12" customHeight="1" x14ac:dyDescent="0.25">
      <c r="A1014" s="32"/>
      <c r="B1014" s="19"/>
      <c r="C1014" s="19"/>
      <c r="D1014" s="19"/>
      <c r="E1014" s="19"/>
      <c r="F1014" s="50"/>
      <c r="G1014" s="50"/>
      <c r="H1014" s="50"/>
      <c r="I1014" s="50"/>
      <c r="J1014" s="50"/>
      <c r="K1014" s="50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10"/>
      <c r="AH1014" s="10"/>
      <c r="AI1014" s="417" t="s">
        <v>2623</v>
      </c>
      <c r="AJ1014" s="10"/>
      <c r="AK1014" s="10"/>
      <c r="AL1014" s="10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</row>
    <row r="1015" spans="1:67" ht="12" customHeight="1" x14ac:dyDescent="0.25">
      <c r="A1015" s="32"/>
      <c r="B1015" s="19"/>
      <c r="C1015" s="19"/>
      <c r="D1015" s="19"/>
      <c r="E1015" s="19"/>
      <c r="F1015" s="50"/>
      <c r="G1015" s="50"/>
      <c r="H1015" s="50"/>
      <c r="I1015" s="50"/>
      <c r="J1015" s="50"/>
      <c r="K1015" s="50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10"/>
      <c r="AH1015" s="10"/>
      <c r="AI1015" s="417" t="s">
        <v>2625</v>
      </c>
      <c r="AJ1015" s="10"/>
      <c r="AK1015" s="10"/>
      <c r="AL1015" s="10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</row>
    <row r="1016" spans="1:67" ht="12" customHeight="1" x14ac:dyDescent="0.25">
      <c r="A1016" s="32"/>
      <c r="B1016" s="19"/>
      <c r="C1016" s="19"/>
      <c r="D1016" s="19"/>
      <c r="E1016" s="19"/>
      <c r="F1016" s="50"/>
      <c r="G1016" s="50"/>
      <c r="H1016" s="50"/>
      <c r="I1016" s="50"/>
      <c r="J1016" s="50"/>
      <c r="K1016" s="50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10"/>
      <c r="AH1016" s="10"/>
      <c r="AI1016" s="417" t="s">
        <v>2627</v>
      </c>
      <c r="AJ1016" s="10"/>
      <c r="AK1016" s="10"/>
      <c r="AL1016" s="10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</row>
    <row r="1017" spans="1:67" ht="12" customHeight="1" x14ac:dyDescent="0.25">
      <c r="A1017" s="32"/>
      <c r="B1017" s="19"/>
      <c r="C1017" s="19"/>
      <c r="D1017" s="19"/>
      <c r="E1017" s="19"/>
      <c r="F1017" s="50"/>
      <c r="G1017" s="50"/>
      <c r="H1017" s="50"/>
      <c r="I1017" s="50"/>
      <c r="J1017" s="50"/>
      <c r="K1017" s="50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10"/>
      <c r="AH1017" s="10"/>
      <c r="AI1017" s="417" t="s">
        <v>2629</v>
      </c>
      <c r="AJ1017" s="10"/>
      <c r="AK1017" s="10"/>
      <c r="AL1017" s="10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</row>
    <row r="1018" spans="1:67" ht="12" customHeight="1" x14ac:dyDescent="0.25">
      <c r="A1018" s="32"/>
      <c r="B1018" s="19"/>
      <c r="C1018" s="19"/>
      <c r="D1018" s="19"/>
      <c r="E1018" s="19"/>
      <c r="F1018" s="50"/>
      <c r="G1018" s="50"/>
      <c r="H1018" s="50"/>
      <c r="I1018" s="50"/>
      <c r="J1018" s="50"/>
      <c r="K1018" s="50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10"/>
      <c r="AH1018" s="10"/>
      <c r="AI1018" s="417" t="s">
        <v>2631</v>
      </c>
      <c r="AJ1018" s="10"/>
      <c r="AK1018" s="10"/>
      <c r="AL1018" s="10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</row>
    <row r="1019" spans="1:67" ht="12" customHeight="1" x14ac:dyDescent="0.25">
      <c r="A1019" s="32"/>
      <c r="B1019" s="19"/>
      <c r="C1019" s="19"/>
      <c r="D1019" s="19"/>
      <c r="E1019" s="19"/>
      <c r="F1019" s="50"/>
      <c r="G1019" s="50"/>
      <c r="H1019" s="50"/>
      <c r="I1019" s="50"/>
      <c r="J1019" s="50"/>
      <c r="K1019" s="50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10"/>
      <c r="AH1019" s="10"/>
      <c r="AI1019" s="417" t="s">
        <v>2633</v>
      </c>
      <c r="AJ1019" s="10"/>
      <c r="AK1019" s="10"/>
      <c r="AL1019" s="10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</row>
    <row r="1020" spans="1:67" ht="12" customHeight="1" x14ac:dyDescent="0.25">
      <c r="A1020" s="32"/>
      <c r="B1020" s="19"/>
      <c r="C1020" s="19"/>
      <c r="D1020" s="19"/>
      <c r="E1020" s="19"/>
      <c r="F1020" s="50"/>
      <c r="G1020" s="50"/>
      <c r="H1020" s="50"/>
      <c r="I1020" s="50"/>
      <c r="J1020" s="50"/>
      <c r="K1020" s="50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10"/>
      <c r="AH1020" s="10"/>
      <c r="AI1020" s="417" t="s">
        <v>2635</v>
      </c>
      <c r="AJ1020" s="10"/>
      <c r="AK1020" s="10"/>
      <c r="AL1020" s="10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</row>
    <row r="1021" spans="1:67" ht="12" customHeight="1" x14ac:dyDescent="0.25">
      <c r="A1021" s="32"/>
      <c r="B1021" s="19"/>
      <c r="C1021" s="19"/>
      <c r="D1021" s="19"/>
      <c r="E1021" s="19"/>
      <c r="F1021" s="50"/>
      <c r="G1021" s="50"/>
      <c r="H1021" s="50"/>
      <c r="I1021" s="50"/>
      <c r="J1021" s="50"/>
      <c r="K1021" s="50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10"/>
      <c r="AH1021" s="10"/>
      <c r="AI1021" s="417" t="s">
        <v>2637</v>
      </c>
      <c r="AJ1021" s="10"/>
      <c r="AK1021" s="10"/>
      <c r="AL1021" s="10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</row>
    <row r="1022" spans="1:67" ht="12" customHeight="1" x14ac:dyDescent="0.25">
      <c r="A1022" s="32"/>
      <c r="B1022" s="19"/>
      <c r="C1022" s="19"/>
      <c r="D1022" s="19"/>
      <c r="E1022" s="19"/>
      <c r="F1022" s="50"/>
      <c r="G1022" s="50"/>
      <c r="H1022" s="50"/>
      <c r="I1022" s="50"/>
      <c r="J1022" s="50"/>
      <c r="K1022" s="50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10"/>
      <c r="AH1022" s="10"/>
      <c r="AI1022" s="417" t="s">
        <v>2639</v>
      </c>
      <c r="AJ1022" s="10"/>
      <c r="AK1022" s="10"/>
      <c r="AL1022" s="10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</row>
    <row r="1023" spans="1:67" ht="12" customHeight="1" x14ac:dyDescent="0.25">
      <c r="A1023" s="32"/>
      <c r="B1023" s="19"/>
      <c r="C1023" s="19"/>
      <c r="D1023" s="19"/>
      <c r="E1023" s="19"/>
      <c r="F1023" s="50"/>
      <c r="G1023" s="50"/>
      <c r="H1023" s="50"/>
      <c r="I1023" s="50"/>
      <c r="J1023" s="50"/>
      <c r="K1023" s="50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10"/>
      <c r="AH1023" s="10"/>
      <c r="AI1023" s="417" t="s">
        <v>2641</v>
      </c>
      <c r="AJ1023" s="10"/>
      <c r="AK1023" s="10"/>
      <c r="AL1023" s="10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</row>
    <row r="1024" spans="1:67" ht="12" customHeight="1" x14ac:dyDescent="0.25">
      <c r="A1024" s="32"/>
      <c r="B1024" s="19"/>
      <c r="C1024" s="19"/>
      <c r="D1024" s="19"/>
      <c r="E1024" s="19"/>
      <c r="F1024" s="50"/>
      <c r="G1024" s="50"/>
      <c r="H1024" s="50"/>
      <c r="I1024" s="50"/>
      <c r="J1024" s="50"/>
      <c r="K1024" s="50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10"/>
      <c r="AH1024" s="10"/>
      <c r="AI1024" s="417" t="s">
        <v>2643</v>
      </c>
      <c r="AJ1024" s="10"/>
      <c r="AK1024" s="10"/>
      <c r="AL1024" s="10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</row>
    <row r="1025" spans="1:67" ht="12" customHeight="1" x14ac:dyDescent="0.25">
      <c r="A1025" s="32"/>
      <c r="B1025" s="19"/>
      <c r="C1025" s="19"/>
      <c r="D1025" s="19"/>
      <c r="E1025" s="19"/>
      <c r="F1025" s="50"/>
      <c r="G1025" s="50"/>
      <c r="H1025" s="50"/>
      <c r="I1025" s="50"/>
      <c r="J1025" s="50"/>
      <c r="K1025" s="50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10"/>
      <c r="AH1025" s="10"/>
      <c r="AI1025" s="417" t="s">
        <v>2645</v>
      </c>
      <c r="AJ1025" s="10"/>
      <c r="AK1025" s="10"/>
      <c r="AL1025" s="10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</row>
    <row r="1026" spans="1:67" ht="12" customHeight="1" x14ac:dyDescent="0.25">
      <c r="A1026" s="32"/>
      <c r="B1026" s="19"/>
      <c r="C1026" s="19"/>
      <c r="D1026" s="19"/>
      <c r="E1026" s="19"/>
      <c r="F1026" s="50"/>
      <c r="G1026" s="50"/>
      <c r="H1026" s="50"/>
      <c r="I1026" s="50"/>
      <c r="J1026" s="50"/>
      <c r="K1026" s="50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10"/>
      <c r="AH1026" s="10"/>
      <c r="AI1026" s="417" t="s">
        <v>2647</v>
      </c>
      <c r="AJ1026" s="10"/>
      <c r="AK1026" s="10"/>
      <c r="AL1026" s="10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</row>
    <row r="1027" spans="1:67" ht="12" customHeight="1" x14ac:dyDescent="0.25">
      <c r="A1027" s="32"/>
      <c r="B1027" s="19"/>
      <c r="C1027" s="19"/>
      <c r="D1027" s="19"/>
      <c r="E1027" s="19"/>
      <c r="F1027" s="50"/>
      <c r="G1027" s="50"/>
      <c r="H1027" s="50"/>
      <c r="I1027" s="50"/>
      <c r="J1027" s="50"/>
      <c r="K1027" s="50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10"/>
      <c r="AH1027" s="10"/>
      <c r="AI1027" s="417" t="s">
        <v>2649</v>
      </c>
      <c r="AJ1027" s="10"/>
      <c r="AK1027" s="10"/>
      <c r="AL1027" s="10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</row>
    <row r="1028" spans="1:67" ht="15" customHeight="1" x14ac:dyDescent="0.25">
      <c r="AI1028" s="417" t="s">
        <v>2651</v>
      </c>
    </row>
    <row r="1029" spans="1:67" ht="15" customHeight="1" x14ac:dyDescent="0.25">
      <c r="AI1029" s="417" t="s">
        <v>2653</v>
      </c>
    </row>
    <row r="1030" spans="1:67" ht="15" customHeight="1" x14ac:dyDescent="0.25">
      <c r="AI1030" s="417" t="s">
        <v>2655</v>
      </c>
    </row>
    <row r="1031" spans="1:67" ht="15" customHeight="1" x14ac:dyDescent="0.25">
      <c r="AI1031" s="417" t="s">
        <v>2657</v>
      </c>
    </row>
    <row r="1032" spans="1:67" ht="15" customHeight="1" x14ac:dyDescent="0.25">
      <c r="AI1032" s="417" t="s">
        <v>2659</v>
      </c>
    </row>
    <row r="1033" spans="1:67" ht="15" customHeight="1" x14ac:dyDescent="0.25">
      <c r="AI1033" s="417" t="s">
        <v>2661</v>
      </c>
    </row>
    <row r="1034" spans="1:67" ht="15" customHeight="1" x14ac:dyDescent="0.25">
      <c r="AI1034" s="417" t="s">
        <v>2663</v>
      </c>
    </row>
    <row r="1035" spans="1:67" ht="15" customHeight="1" x14ac:dyDescent="0.25">
      <c r="AI1035" s="417" t="s">
        <v>2665</v>
      </c>
    </row>
    <row r="1036" spans="1:67" ht="15" customHeight="1" x14ac:dyDescent="0.25">
      <c r="AI1036" s="417" t="s">
        <v>2667</v>
      </c>
    </row>
    <row r="1037" spans="1:67" ht="15" customHeight="1" x14ac:dyDescent="0.25">
      <c r="AI1037" s="417" t="s">
        <v>2669</v>
      </c>
    </row>
    <row r="1038" spans="1:67" ht="15" customHeight="1" x14ac:dyDescent="0.25">
      <c r="AI1038" s="417" t="s">
        <v>2671</v>
      </c>
    </row>
    <row r="1039" spans="1:67" ht="15" customHeight="1" x14ac:dyDescent="0.25">
      <c r="AI1039" s="417" t="s">
        <v>2673</v>
      </c>
    </row>
    <row r="1040" spans="1:67" ht="15" customHeight="1" x14ac:dyDescent="0.25">
      <c r="AI1040" s="417" t="s">
        <v>2675</v>
      </c>
    </row>
    <row r="1041" spans="35:35" ht="15" customHeight="1" x14ac:dyDescent="0.25">
      <c r="AI1041" s="417" t="s">
        <v>2677</v>
      </c>
    </row>
    <row r="1042" spans="35:35" ht="15" customHeight="1" x14ac:dyDescent="0.25">
      <c r="AI1042" s="417" t="s">
        <v>2679</v>
      </c>
    </row>
    <row r="1043" spans="35:35" ht="15" customHeight="1" x14ac:dyDescent="0.25">
      <c r="AI1043" s="417" t="s">
        <v>2681</v>
      </c>
    </row>
    <row r="1044" spans="35:35" ht="15" customHeight="1" x14ac:dyDescent="0.25">
      <c r="AI1044" s="417" t="s">
        <v>2683</v>
      </c>
    </row>
    <row r="1045" spans="35:35" ht="15" customHeight="1" x14ac:dyDescent="0.25">
      <c r="AI1045" s="417" t="s">
        <v>2685</v>
      </c>
    </row>
    <row r="1046" spans="35:35" ht="15" customHeight="1" x14ac:dyDescent="0.25">
      <c r="AI1046" s="417" t="s">
        <v>2687</v>
      </c>
    </row>
    <row r="1047" spans="35:35" ht="15" customHeight="1" x14ac:dyDescent="0.25">
      <c r="AI1047" s="417" t="s">
        <v>2689</v>
      </c>
    </row>
    <row r="1048" spans="35:35" ht="15" customHeight="1" x14ac:dyDescent="0.25">
      <c r="AI1048" s="417" t="s">
        <v>2691</v>
      </c>
    </row>
    <row r="1049" spans="35:35" ht="15" customHeight="1" x14ac:dyDescent="0.25">
      <c r="AI1049" s="417" t="s">
        <v>2693</v>
      </c>
    </row>
    <row r="1050" spans="35:35" ht="15" customHeight="1" x14ac:dyDescent="0.25">
      <c r="AI1050" s="417" t="s">
        <v>2695</v>
      </c>
    </row>
    <row r="1051" spans="35:35" ht="15" customHeight="1" x14ac:dyDescent="0.25">
      <c r="AI1051" s="417" t="s">
        <v>2697</v>
      </c>
    </row>
    <row r="1052" spans="35:35" ht="15" customHeight="1" x14ac:dyDescent="0.25">
      <c r="AI1052" s="417" t="s">
        <v>2699</v>
      </c>
    </row>
    <row r="1053" spans="35:35" ht="15" customHeight="1" x14ac:dyDescent="0.25">
      <c r="AI1053" s="417" t="s">
        <v>2701</v>
      </c>
    </row>
    <row r="1054" spans="35:35" ht="15" customHeight="1" x14ac:dyDescent="0.25">
      <c r="AI1054" s="417" t="s">
        <v>2703</v>
      </c>
    </row>
    <row r="1055" spans="35:35" ht="15" customHeight="1" x14ac:dyDescent="0.25">
      <c r="AI1055" s="417" t="s">
        <v>2705</v>
      </c>
    </row>
    <row r="1056" spans="35:35" ht="15" customHeight="1" x14ac:dyDescent="0.25">
      <c r="AI1056" s="417" t="s">
        <v>2707</v>
      </c>
    </row>
    <row r="1057" spans="35:35" ht="15" customHeight="1" x14ac:dyDescent="0.25">
      <c r="AI1057" s="417" t="s">
        <v>2709</v>
      </c>
    </row>
    <row r="1058" spans="35:35" ht="15" customHeight="1" x14ac:dyDescent="0.25">
      <c r="AI1058" s="417" t="s">
        <v>2711</v>
      </c>
    </row>
    <row r="1059" spans="35:35" ht="15" customHeight="1" x14ac:dyDescent="0.25">
      <c r="AI1059" s="417" t="s">
        <v>2713</v>
      </c>
    </row>
    <row r="1060" spans="35:35" ht="15" customHeight="1" x14ac:dyDescent="0.25">
      <c r="AI1060" s="417" t="s">
        <v>2715</v>
      </c>
    </row>
    <row r="1061" spans="35:35" ht="15" customHeight="1" x14ac:dyDescent="0.25">
      <c r="AI1061" s="417" t="s">
        <v>2717</v>
      </c>
    </row>
    <row r="1062" spans="35:35" ht="15" customHeight="1" x14ac:dyDescent="0.25">
      <c r="AI1062" s="417" t="s">
        <v>2719</v>
      </c>
    </row>
    <row r="1063" spans="35:35" ht="15" customHeight="1" x14ac:dyDescent="0.25">
      <c r="AI1063" s="417" t="s">
        <v>2721</v>
      </c>
    </row>
    <row r="1064" spans="35:35" ht="15" customHeight="1" x14ac:dyDescent="0.25">
      <c r="AI1064" s="417" t="s">
        <v>2723</v>
      </c>
    </row>
    <row r="1065" spans="35:35" ht="15" customHeight="1" x14ac:dyDescent="0.25">
      <c r="AI1065" s="417" t="s">
        <v>2725</v>
      </c>
    </row>
    <row r="1066" spans="35:35" ht="15" customHeight="1" x14ac:dyDescent="0.25">
      <c r="AI1066" s="417" t="s">
        <v>2727</v>
      </c>
    </row>
    <row r="1067" spans="35:35" ht="15" customHeight="1" x14ac:dyDescent="0.25">
      <c r="AI1067" s="417" t="s">
        <v>2729</v>
      </c>
    </row>
    <row r="1068" spans="35:35" ht="15" customHeight="1" x14ac:dyDescent="0.25">
      <c r="AI1068" s="417" t="s">
        <v>2731</v>
      </c>
    </row>
    <row r="1069" spans="35:35" ht="15" customHeight="1" x14ac:dyDescent="0.25">
      <c r="AI1069" s="417" t="s">
        <v>2733</v>
      </c>
    </row>
    <row r="1070" spans="35:35" ht="15" customHeight="1" x14ac:dyDescent="0.25">
      <c r="AI1070" s="417" t="s">
        <v>2735</v>
      </c>
    </row>
    <row r="1071" spans="35:35" ht="15" customHeight="1" x14ac:dyDescent="0.25">
      <c r="AI1071" s="417" t="s">
        <v>2736</v>
      </c>
    </row>
    <row r="1072" spans="35:35" ht="15" customHeight="1" x14ac:dyDescent="0.25">
      <c r="AI1072" s="417" t="s">
        <v>2738</v>
      </c>
    </row>
    <row r="1073" spans="35:35" ht="15" customHeight="1" x14ac:dyDescent="0.25">
      <c r="AI1073" s="417" t="s">
        <v>2740</v>
      </c>
    </row>
    <row r="1074" spans="35:35" ht="15" customHeight="1" x14ac:dyDescent="0.25">
      <c r="AI1074" s="417" t="s">
        <v>2742</v>
      </c>
    </row>
    <row r="1075" spans="35:35" ht="15" customHeight="1" x14ac:dyDescent="0.25">
      <c r="AI1075" s="417" t="s">
        <v>2744</v>
      </c>
    </row>
    <row r="1076" spans="35:35" ht="15" customHeight="1" x14ac:dyDescent="0.25">
      <c r="AI1076" s="417" t="s">
        <v>2746</v>
      </c>
    </row>
    <row r="1077" spans="35:35" ht="15" customHeight="1" x14ac:dyDescent="0.25">
      <c r="AI1077" s="417" t="s">
        <v>2748</v>
      </c>
    </row>
    <row r="1078" spans="35:35" ht="15" customHeight="1" x14ac:dyDescent="0.25">
      <c r="AI1078" s="417" t="s">
        <v>2750</v>
      </c>
    </row>
    <row r="1079" spans="35:35" ht="15" customHeight="1" x14ac:dyDescent="0.25">
      <c r="AI1079" s="417" t="s">
        <v>2752</v>
      </c>
    </row>
    <row r="1080" spans="35:35" ht="15" customHeight="1" x14ac:dyDescent="0.25">
      <c r="AI1080" s="417" t="s">
        <v>2753</v>
      </c>
    </row>
    <row r="1081" spans="35:35" ht="15" customHeight="1" x14ac:dyDescent="0.25">
      <c r="AI1081" s="417" t="s">
        <v>2755</v>
      </c>
    </row>
    <row r="1082" spans="35:35" ht="15" customHeight="1" x14ac:dyDescent="0.25">
      <c r="AI1082" s="417" t="s">
        <v>2757</v>
      </c>
    </row>
    <row r="1083" spans="35:35" ht="15" customHeight="1" x14ac:dyDescent="0.25">
      <c r="AI1083" s="417" t="s">
        <v>2759</v>
      </c>
    </row>
    <row r="1084" spans="35:35" ht="15" customHeight="1" x14ac:dyDescent="0.25">
      <c r="AI1084" s="417" t="s">
        <v>2761</v>
      </c>
    </row>
    <row r="1085" spans="35:35" ht="15" customHeight="1" x14ac:dyDescent="0.25">
      <c r="AI1085" s="417" t="s">
        <v>2763</v>
      </c>
    </row>
    <row r="1086" spans="35:35" ht="15" customHeight="1" x14ac:dyDescent="0.25">
      <c r="AI1086" s="417" t="s">
        <v>2764</v>
      </c>
    </row>
    <row r="1087" spans="35:35" ht="15" customHeight="1" x14ac:dyDescent="0.25">
      <c r="AI1087" s="417" t="s">
        <v>2766</v>
      </c>
    </row>
    <row r="1088" spans="35:35" ht="15" customHeight="1" x14ac:dyDescent="0.25">
      <c r="AI1088" s="417" t="s">
        <v>2768</v>
      </c>
    </row>
    <row r="1089" spans="35:35" ht="15" customHeight="1" x14ac:dyDescent="0.25">
      <c r="AI1089" s="417" t="s">
        <v>2770</v>
      </c>
    </row>
    <row r="1090" spans="35:35" ht="15" customHeight="1" x14ac:dyDescent="0.25">
      <c r="AI1090" s="417" t="s">
        <v>2772</v>
      </c>
    </row>
    <row r="1091" spans="35:35" ht="15" customHeight="1" x14ac:dyDescent="0.25">
      <c r="AI1091" s="417" t="s">
        <v>2774</v>
      </c>
    </row>
    <row r="1092" spans="35:35" ht="15" customHeight="1" x14ac:dyDescent="0.25">
      <c r="AI1092" s="417" t="s">
        <v>2776</v>
      </c>
    </row>
    <row r="1093" spans="35:35" ht="15" customHeight="1" x14ac:dyDescent="0.25">
      <c r="AI1093" s="417" t="s">
        <v>2778</v>
      </c>
    </row>
    <row r="1094" spans="35:35" ht="15" customHeight="1" x14ac:dyDescent="0.25">
      <c r="AI1094" s="417" t="s">
        <v>2780</v>
      </c>
    </row>
    <row r="1095" spans="35:35" ht="15" customHeight="1" x14ac:dyDescent="0.25">
      <c r="AI1095" s="417" t="s">
        <v>2782</v>
      </c>
    </row>
    <row r="1096" spans="35:35" ht="15" customHeight="1" x14ac:dyDescent="0.25">
      <c r="AI1096" s="417" t="s">
        <v>2784</v>
      </c>
    </row>
    <row r="1097" spans="35:35" ht="15" customHeight="1" x14ac:dyDescent="0.25">
      <c r="AI1097" s="417" t="s">
        <v>2786</v>
      </c>
    </row>
    <row r="1098" spans="35:35" ht="15" customHeight="1" x14ac:dyDescent="0.25">
      <c r="AI1098" s="417" t="s">
        <v>2788</v>
      </c>
    </row>
    <row r="1099" spans="35:35" ht="15" customHeight="1" x14ac:dyDescent="0.25">
      <c r="AI1099" s="417" t="s">
        <v>2790</v>
      </c>
    </row>
    <row r="1100" spans="35:35" ht="15" customHeight="1" x14ac:dyDescent="0.25">
      <c r="AI1100" s="417" t="s">
        <v>2792</v>
      </c>
    </row>
    <row r="1101" spans="35:35" ht="15" customHeight="1" x14ac:dyDescent="0.25">
      <c r="AI1101" s="417" t="s">
        <v>2794</v>
      </c>
    </row>
    <row r="1102" spans="35:35" ht="15" customHeight="1" x14ac:dyDescent="0.25">
      <c r="AI1102" s="417" t="s">
        <v>2796</v>
      </c>
    </row>
    <row r="1103" spans="35:35" ht="15" customHeight="1" x14ac:dyDescent="0.25">
      <c r="AI1103" s="417" t="s">
        <v>2798</v>
      </c>
    </row>
    <row r="1104" spans="35:35" ht="15" customHeight="1" x14ac:dyDescent="0.25">
      <c r="AI1104" s="417" t="s">
        <v>2800</v>
      </c>
    </row>
    <row r="1105" spans="35:35" ht="15" customHeight="1" x14ac:dyDescent="0.25">
      <c r="AI1105" s="417" t="s">
        <v>2802</v>
      </c>
    </row>
    <row r="1106" spans="35:35" ht="15" customHeight="1" x14ac:dyDescent="0.25">
      <c r="AI1106" s="417" t="s">
        <v>2804</v>
      </c>
    </row>
    <row r="1107" spans="35:35" ht="15" customHeight="1" x14ac:dyDescent="0.25">
      <c r="AI1107" s="417" t="s">
        <v>2806</v>
      </c>
    </row>
    <row r="1108" spans="35:35" ht="15" customHeight="1" x14ac:dyDescent="0.25">
      <c r="AI1108" s="417" t="s">
        <v>2808</v>
      </c>
    </row>
    <row r="1109" spans="35:35" ht="15" customHeight="1" x14ac:dyDescent="0.25">
      <c r="AI1109" s="417" t="s">
        <v>2810</v>
      </c>
    </row>
  </sheetData>
  <mergeCells count="138">
    <mergeCell ref="B44:D44"/>
    <mergeCell ref="B52:D52"/>
    <mergeCell ref="O40:U40"/>
    <mergeCell ref="O41:U41"/>
    <mergeCell ref="O42:U42"/>
    <mergeCell ref="O43:U43"/>
    <mergeCell ref="O44:U44"/>
    <mergeCell ref="B49:D49"/>
    <mergeCell ref="F49:G49"/>
    <mergeCell ref="B40:D40"/>
    <mergeCell ref="B41:D41"/>
    <mergeCell ref="B42:D42"/>
    <mergeCell ref="B43:D43"/>
    <mergeCell ref="L40:N40"/>
    <mergeCell ref="L41:N41"/>
    <mergeCell ref="L42:N42"/>
    <mergeCell ref="L43:N43"/>
    <mergeCell ref="L44:N44"/>
    <mergeCell ref="F41:G41"/>
    <mergeCell ref="F42:G42"/>
    <mergeCell ref="F40:G40"/>
    <mergeCell ref="F43:G43"/>
    <mergeCell ref="I59:J59"/>
    <mergeCell ref="I60:J60"/>
    <mergeCell ref="L63:U63"/>
    <mergeCell ref="A64:V64"/>
    <mergeCell ref="L59:U59"/>
    <mergeCell ref="L60:U60"/>
    <mergeCell ref="I61:J61"/>
    <mergeCell ref="L61:U61"/>
    <mergeCell ref="I62:J62"/>
    <mergeCell ref="L62:U62"/>
    <mergeCell ref="I63:J63"/>
    <mergeCell ref="B62:D62"/>
    <mergeCell ref="B63:D63"/>
    <mergeCell ref="B59:D59"/>
    <mergeCell ref="B60:D60"/>
    <mergeCell ref="B61:D61"/>
    <mergeCell ref="F59:G59"/>
    <mergeCell ref="F60:G60"/>
    <mergeCell ref="F61:G61"/>
    <mergeCell ref="F62:G62"/>
    <mergeCell ref="F63:G63"/>
    <mergeCell ref="A1:D1"/>
    <mergeCell ref="E1:M1"/>
    <mergeCell ref="N1:P1"/>
    <mergeCell ref="B2:P2"/>
    <mergeCell ref="C3:P3"/>
    <mergeCell ref="C4:P4"/>
    <mergeCell ref="C5:P5"/>
    <mergeCell ref="C6:P6"/>
    <mergeCell ref="B8:V8"/>
    <mergeCell ref="A9:F9"/>
    <mergeCell ref="K9:N9"/>
    <mergeCell ref="O9:R9"/>
    <mergeCell ref="S9:U9"/>
    <mergeCell ref="V9:V10"/>
    <mergeCell ref="L33:N33"/>
    <mergeCell ref="O33:U33"/>
    <mergeCell ref="B31:V31"/>
    <mergeCell ref="B32:D32"/>
    <mergeCell ref="F32:G32"/>
    <mergeCell ref="L32:N32"/>
    <mergeCell ref="O32:U32"/>
    <mergeCell ref="B33:D33"/>
    <mergeCell ref="F33:G33"/>
    <mergeCell ref="B34:D34"/>
    <mergeCell ref="F38:G38"/>
    <mergeCell ref="F39:G39"/>
    <mergeCell ref="L34:N34"/>
    <mergeCell ref="O34:U34"/>
    <mergeCell ref="L35:N35"/>
    <mergeCell ref="O35:U35"/>
    <mergeCell ref="L36:N36"/>
    <mergeCell ref="O36:U36"/>
    <mergeCell ref="O37:U37"/>
    <mergeCell ref="F34:G34"/>
    <mergeCell ref="B35:D35"/>
    <mergeCell ref="F35:G35"/>
    <mergeCell ref="B36:D36"/>
    <mergeCell ref="F36:G36"/>
    <mergeCell ref="F37:G37"/>
    <mergeCell ref="O38:U38"/>
    <mergeCell ref="O39:U39"/>
    <mergeCell ref="B37:D37"/>
    <mergeCell ref="B38:D38"/>
    <mergeCell ref="B39:D39"/>
    <mergeCell ref="L37:N37"/>
    <mergeCell ref="L38:N38"/>
    <mergeCell ref="L39:N39"/>
    <mergeCell ref="B53:D53"/>
    <mergeCell ref="F44:G44"/>
    <mergeCell ref="B46:D46"/>
    <mergeCell ref="F46:G46"/>
    <mergeCell ref="F47:G47"/>
    <mergeCell ref="B47:D47"/>
    <mergeCell ref="B48:D48"/>
    <mergeCell ref="F48:G48"/>
    <mergeCell ref="B45:V45"/>
    <mergeCell ref="I46:J46"/>
    <mergeCell ref="L46:U46"/>
    <mergeCell ref="I47:J47"/>
    <mergeCell ref="L47:U47"/>
    <mergeCell ref="I48:J48"/>
    <mergeCell ref="I50:J50"/>
    <mergeCell ref="L50:U50"/>
    <mergeCell ref="I51:J51"/>
    <mergeCell ref="L51:U51"/>
    <mergeCell ref="L52:U52"/>
    <mergeCell ref="I52:J52"/>
    <mergeCell ref="I53:J53"/>
    <mergeCell ref="L53:U53"/>
    <mergeCell ref="B50:D50"/>
    <mergeCell ref="B51:D51"/>
    <mergeCell ref="F55:G55"/>
    <mergeCell ref="F56:G56"/>
    <mergeCell ref="F58:G58"/>
    <mergeCell ref="I49:J49"/>
    <mergeCell ref="L48:U48"/>
    <mergeCell ref="L49:U49"/>
    <mergeCell ref="F50:G50"/>
    <mergeCell ref="F51:G51"/>
    <mergeCell ref="F52:G52"/>
    <mergeCell ref="F53:G53"/>
    <mergeCell ref="F54:G54"/>
    <mergeCell ref="L55:U55"/>
    <mergeCell ref="L56:U56"/>
    <mergeCell ref="B57:V57"/>
    <mergeCell ref="I58:J58"/>
    <mergeCell ref="L58:U58"/>
    <mergeCell ref="I54:J54"/>
    <mergeCell ref="L54:U54"/>
    <mergeCell ref="I55:J55"/>
    <mergeCell ref="I56:J56"/>
    <mergeCell ref="B54:D54"/>
    <mergeCell ref="B55:D55"/>
    <mergeCell ref="B56:D56"/>
    <mergeCell ref="B58:D58"/>
  </mergeCells>
  <dataValidations count="25">
    <dataValidation type="list" allowBlank="1" showErrorMessage="1" sqref="S11:S30">
      <formula1>$AN$2:$AN$3</formula1>
    </dataValidation>
    <dataValidation type="decimal" allowBlank="1" showErrorMessage="1" sqref="I33:I44">
      <formula1>100</formula1>
      <formula2>3000</formula2>
    </dataValidation>
    <dataValidation type="list" allowBlank="1" showErrorMessage="1" sqref="F11:F30 H33 H47:H56">
      <formula1>$AH$2:$AH$23</formula1>
    </dataValidation>
    <dataValidation type="list" allowBlank="1" showErrorMessage="1" sqref="H11:H30">
      <formula1>$AK$2:$AK$5</formula1>
    </dataValidation>
    <dataValidation type="decimal" allowBlank="1" showErrorMessage="1" sqref="J33:J44">
      <formula1>100</formula1>
      <formula2>600</formula2>
    </dataValidation>
    <dataValidation type="list" allowBlank="1" showErrorMessage="1" sqref="I12:I30">
      <formula1>$AJ$2:$AJ$45</formula1>
    </dataValidation>
    <dataValidation type="list" allowBlank="1" showErrorMessage="1" sqref="E12:E30">
      <formula1>$AW$2:$AW$13</formula1>
    </dataValidation>
    <dataValidation type="list" allowBlank="1" showErrorMessage="1" sqref="T12:T30">
      <formula1>$AZ$2:$AZ$13</formula1>
    </dataValidation>
    <dataValidation type="list" allowBlank="1" showErrorMessage="1" sqref="L11:L30 P11:P30">
      <formula1>$AL$2:$AL$3</formula1>
    </dataValidation>
    <dataValidation type="list" allowBlank="1" showErrorMessage="1" sqref="N11:N30 R11:R30">
      <formula1>$AY$2:$AY$9</formula1>
    </dataValidation>
    <dataValidation type="list" allowBlank="1" showErrorMessage="1" sqref="B11:B30">
      <formula1>$AG$2:$AG$318</formula1>
    </dataValidation>
    <dataValidation type="list" allowBlank="1" showErrorMessage="1" sqref="E44">
      <formula1>$AS$2:$AS$5</formula1>
    </dataValidation>
    <dataValidation type="list" allowBlank="1" showErrorMessage="1" sqref="G12:G30">
      <formula1>$AI$2:$AI$1019</formula1>
    </dataValidation>
    <dataValidation type="list" allowBlank="1" showErrorMessage="1" sqref="E34:E35">
      <formula1>$AT$2:$AT$21</formula1>
    </dataValidation>
    <dataValidation type="list" allowBlank="1" showErrorMessage="1" sqref="E40:E41">
      <formula1>$AU$2:$AU$16</formula1>
    </dataValidation>
    <dataValidation type="list" allowBlank="1" showErrorMessage="1" sqref="M11:M30 Q11:Q30">
      <formula1>$AM$2:$AM$3</formula1>
    </dataValidation>
    <dataValidation type="list" allowBlank="1" showErrorMessage="1" sqref="J11:J30">
      <formula1>"16,19,22"</formula1>
    </dataValidation>
    <dataValidation type="list" allowBlank="1" showErrorMessage="1" sqref="E43">
      <formula1>$AR$2:$AR$16</formula1>
    </dataValidation>
    <dataValidation type="list" allowBlank="1" showErrorMessage="1" sqref="E11">
      <formula1>$AW$2:$AW$9</formula1>
    </dataValidation>
    <dataValidation type="list" allowBlank="1" showErrorMessage="1" sqref="G11">
      <formula1>$AI$2:$AI$1109</formula1>
    </dataValidation>
    <dataValidation type="list" allowBlank="1" showErrorMessage="1" sqref="I11">
      <formula1>$AJ$2:$AJ$51</formula1>
    </dataValidation>
    <dataValidation type="list" allowBlank="1" showErrorMessage="1" sqref="T11">
      <formula1>$AZ$2:$AZ$10</formula1>
    </dataValidation>
    <dataValidation type="list" allowBlank="1" showErrorMessage="1" sqref="E33">
      <formula1>$AT$2:$AT$19</formula1>
    </dataValidation>
    <dataValidation type="list" allowBlank="1" showErrorMessage="1" sqref="E39">
      <formula1>$AU$2:$AU$17</formula1>
    </dataValidation>
    <dataValidation type="list" allowBlank="1" showErrorMessage="1" sqref="E47:E56">
      <formula1>$BA$2:$BA$30</formula1>
    </dataValidation>
  </dataValidations>
  <pageMargins left="0.19685039370078741" right="0.19685039370078741" top="0.19685039370078741" bottom="0.19685039370078741" header="0" footer="0"/>
  <pageSetup paperSize="9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'БД Категории пленок+ списки'!$A$3:$A$13</xm:f>
          </x14:formula1>
          <xm:sqref>H34:H44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F30" sqref="F30"/>
    </sheetView>
  </sheetViews>
  <sheetFormatPr defaultColWidth="14.42578125" defaultRowHeight="15" customHeight="1" x14ac:dyDescent="0.25"/>
  <cols>
    <col min="1" max="1" width="53.42578125" customWidth="1"/>
    <col min="2" max="2" width="36" customWidth="1"/>
    <col min="3" max="8" width="14.140625" customWidth="1"/>
    <col min="9" max="9" width="9.28515625" customWidth="1"/>
    <col min="10" max="26" width="9.140625" customWidth="1"/>
  </cols>
  <sheetData>
    <row r="1" spans="1:26" ht="12" customHeight="1" x14ac:dyDescent="0.25">
      <c r="A1" s="527" t="s">
        <v>763</v>
      </c>
      <c r="B1" s="99" t="s">
        <v>764</v>
      </c>
      <c r="C1" s="528" t="s">
        <v>765</v>
      </c>
      <c r="D1" s="482"/>
      <c r="E1" s="483"/>
      <c r="F1" s="529" t="s">
        <v>766</v>
      </c>
      <c r="G1" s="452"/>
      <c r="H1" s="453"/>
      <c r="I1" s="100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2" customHeight="1" x14ac:dyDescent="0.25">
      <c r="A2" s="504"/>
      <c r="B2" s="102" t="s">
        <v>767</v>
      </c>
      <c r="C2" s="103" t="s">
        <v>768</v>
      </c>
      <c r="D2" s="104" t="s">
        <v>769</v>
      </c>
      <c r="E2" s="105" t="s">
        <v>770</v>
      </c>
      <c r="F2" s="103" t="s">
        <v>768</v>
      </c>
      <c r="G2" s="104" t="s">
        <v>769</v>
      </c>
      <c r="H2" s="105" t="s">
        <v>770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12" customHeight="1" x14ac:dyDescent="0.25">
      <c r="A3" s="504"/>
      <c r="B3" s="106" t="s">
        <v>771</v>
      </c>
      <c r="C3" s="107">
        <v>3311</v>
      </c>
      <c r="D3" s="108">
        <v>4378</v>
      </c>
      <c r="E3" s="109">
        <v>6013</v>
      </c>
      <c r="F3" s="107">
        <v>3515</v>
      </c>
      <c r="G3" s="108">
        <v>4575</v>
      </c>
      <c r="H3" s="109">
        <v>6210</v>
      </c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2" customHeight="1" x14ac:dyDescent="0.25">
      <c r="A4" s="512"/>
      <c r="B4" s="110" t="s">
        <v>772</v>
      </c>
      <c r="C4" s="111">
        <f t="shared" ref="C4:H4" si="0">C3+2000</f>
        <v>5311</v>
      </c>
      <c r="D4" s="112">
        <f t="shared" si="0"/>
        <v>6378</v>
      </c>
      <c r="E4" s="113">
        <f t="shared" si="0"/>
        <v>8013</v>
      </c>
      <c r="F4" s="111">
        <f t="shared" si="0"/>
        <v>5515</v>
      </c>
      <c r="G4" s="112">
        <f t="shared" si="0"/>
        <v>6575</v>
      </c>
      <c r="H4" s="113">
        <f t="shared" si="0"/>
        <v>8210</v>
      </c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2" customHeight="1" x14ac:dyDescent="0.25">
      <c r="A5" s="530" t="s">
        <v>773</v>
      </c>
      <c r="B5" s="114" t="s">
        <v>764</v>
      </c>
      <c r="C5" s="531" t="s">
        <v>765</v>
      </c>
      <c r="D5" s="474"/>
      <c r="E5" s="507"/>
      <c r="F5" s="532" t="s">
        <v>766</v>
      </c>
      <c r="G5" s="471"/>
      <c r="H5" s="472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2" customHeight="1" x14ac:dyDescent="0.25">
      <c r="A6" s="504"/>
      <c r="B6" s="114" t="s">
        <v>767</v>
      </c>
      <c r="C6" s="115" t="s">
        <v>768</v>
      </c>
      <c r="D6" s="116" t="s">
        <v>769</v>
      </c>
      <c r="E6" s="117" t="s">
        <v>770</v>
      </c>
      <c r="F6" s="115" t="s">
        <v>768</v>
      </c>
      <c r="G6" s="116" t="s">
        <v>769</v>
      </c>
      <c r="H6" s="117" t="s">
        <v>770</v>
      </c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12" customHeight="1" x14ac:dyDescent="0.25">
      <c r="A7" s="504"/>
      <c r="B7" s="118" t="s">
        <v>771</v>
      </c>
      <c r="C7" s="119">
        <v>3564</v>
      </c>
      <c r="D7" s="120">
        <v>4590</v>
      </c>
      <c r="E7" s="121">
        <v>6278</v>
      </c>
      <c r="F7" s="119">
        <v>3765</v>
      </c>
      <c r="G7" s="120">
        <v>4823</v>
      </c>
      <c r="H7" s="121">
        <v>6474</v>
      </c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12" customHeight="1" x14ac:dyDescent="0.25">
      <c r="A8" s="512"/>
      <c r="B8" s="122" t="s">
        <v>772</v>
      </c>
      <c r="C8" s="123">
        <f t="shared" ref="C8:H8" si="1">C7+2000</f>
        <v>5564</v>
      </c>
      <c r="D8" s="124">
        <f t="shared" si="1"/>
        <v>6590</v>
      </c>
      <c r="E8" s="125">
        <f t="shared" si="1"/>
        <v>8278</v>
      </c>
      <c r="F8" s="123">
        <f t="shared" si="1"/>
        <v>5765</v>
      </c>
      <c r="G8" s="124">
        <f t="shared" si="1"/>
        <v>6823</v>
      </c>
      <c r="H8" s="125">
        <f t="shared" si="1"/>
        <v>8474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12" customHeight="1" x14ac:dyDescent="0.25">
      <c r="A9" s="503" t="s">
        <v>774</v>
      </c>
      <c r="B9" s="126" t="s">
        <v>764</v>
      </c>
      <c r="C9" s="506" t="s">
        <v>765</v>
      </c>
      <c r="D9" s="474"/>
      <c r="E9" s="507"/>
      <c r="F9" s="526" t="s">
        <v>766</v>
      </c>
      <c r="G9" s="471"/>
      <c r="H9" s="472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2" customHeight="1" x14ac:dyDescent="0.25">
      <c r="A10" s="504"/>
      <c r="B10" s="126" t="s">
        <v>767</v>
      </c>
      <c r="C10" s="127" t="s">
        <v>768</v>
      </c>
      <c r="D10" s="128" t="s">
        <v>769</v>
      </c>
      <c r="E10" s="129" t="s">
        <v>770</v>
      </c>
      <c r="F10" s="127" t="s">
        <v>768</v>
      </c>
      <c r="G10" s="128" t="s">
        <v>769</v>
      </c>
      <c r="H10" s="129" t="s">
        <v>770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12" customHeight="1" x14ac:dyDescent="0.25">
      <c r="A11" s="504"/>
      <c r="B11" s="130" t="s">
        <v>771</v>
      </c>
      <c r="C11" s="131">
        <v>3551</v>
      </c>
      <c r="D11" s="132">
        <v>4614</v>
      </c>
      <c r="E11" s="133">
        <v>6265</v>
      </c>
      <c r="F11" s="131">
        <v>3753</v>
      </c>
      <c r="G11" s="132">
        <v>4810</v>
      </c>
      <c r="H11" s="133">
        <v>6461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12" customHeight="1" x14ac:dyDescent="0.25">
      <c r="A12" s="512"/>
      <c r="B12" s="134" t="s">
        <v>772</v>
      </c>
      <c r="C12" s="135">
        <f t="shared" ref="C12:H12" si="2">C11+2000</f>
        <v>5551</v>
      </c>
      <c r="D12" s="136">
        <f t="shared" si="2"/>
        <v>6614</v>
      </c>
      <c r="E12" s="137">
        <f t="shared" si="2"/>
        <v>8265</v>
      </c>
      <c r="F12" s="135">
        <f t="shared" si="2"/>
        <v>5753</v>
      </c>
      <c r="G12" s="136">
        <f t="shared" si="2"/>
        <v>6810</v>
      </c>
      <c r="H12" s="137">
        <f t="shared" si="2"/>
        <v>8461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ht="12" customHeight="1" x14ac:dyDescent="0.25">
      <c r="A13" s="509" t="s">
        <v>775</v>
      </c>
      <c r="B13" s="138" t="s">
        <v>764</v>
      </c>
      <c r="C13" s="510" t="s">
        <v>776</v>
      </c>
      <c r="D13" s="474"/>
      <c r="E13" s="507"/>
      <c r="F13" s="520" t="s">
        <v>777</v>
      </c>
      <c r="G13" s="471"/>
      <c r="H13" s="472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ht="12" customHeight="1" x14ac:dyDescent="0.25">
      <c r="A14" s="504"/>
      <c r="B14" s="138" t="s">
        <v>767</v>
      </c>
      <c r="C14" s="139" t="s">
        <v>768</v>
      </c>
      <c r="D14" s="140" t="s">
        <v>769</v>
      </c>
      <c r="E14" s="141" t="s">
        <v>770</v>
      </c>
      <c r="F14" s="139" t="s">
        <v>768</v>
      </c>
      <c r="G14" s="140" t="s">
        <v>769</v>
      </c>
      <c r="H14" s="141" t="s">
        <v>770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ht="12" customHeight="1" x14ac:dyDescent="0.25">
      <c r="A15" s="504"/>
      <c r="B15" s="142" t="s">
        <v>771</v>
      </c>
      <c r="C15" s="143">
        <v>3881</v>
      </c>
      <c r="D15" s="144">
        <v>4860</v>
      </c>
      <c r="E15" s="145">
        <v>6581</v>
      </c>
      <c r="F15" s="143">
        <v>4336</v>
      </c>
      <c r="G15" s="144">
        <v>5450</v>
      </c>
      <c r="H15" s="145">
        <v>7198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12" customHeight="1" x14ac:dyDescent="0.25">
      <c r="A16" s="505"/>
      <c r="B16" s="146" t="s">
        <v>772</v>
      </c>
      <c r="C16" s="147">
        <f t="shared" ref="C16:H16" si="3">C15+2000</f>
        <v>5881</v>
      </c>
      <c r="D16" s="148">
        <f t="shared" si="3"/>
        <v>6860</v>
      </c>
      <c r="E16" s="149">
        <f t="shared" si="3"/>
        <v>8581</v>
      </c>
      <c r="F16" s="147">
        <f t="shared" si="3"/>
        <v>6336</v>
      </c>
      <c r="G16" s="148">
        <f t="shared" si="3"/>
        <v>7450</v>
      </c>
      <c r="H16" s="149">
        <f t="shared" si="3"/>
        <v>9198</v>
      </c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ht="12" customHeight="1" x14ac:dyDescent="0.25">
      <c r="A17" s="511" t="s">
        <v>778</v>
      </c>
      <c r="B17" s="150" t="s">
        <v>764</v>
      </c>
      <c r="C17" s="513" t="s">
        <v>776</v>
      </c>
      <c r="D17" s="474"/>
      <c r="E17" s="507"/>
      <c r="F17" s="514" t="s">
        <v>777</v>
      </c>
      <c r="G17" s="471"/>
      <c r="H17" s="472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12" customHeight="1" x14ac:dyDescent="0.25">
      <c r="A18" s="504"/>
      <c r="B18" s="150" t="s">
        <v>767</v>
      </c>
      <c r="C18" s="151" t="s">
        <v>768</v>
      </c>
      <c r="D18" s="152" t="s">
        <v>769</v>
      </c>
      <c r="E18" s="153" t="s">
        <v>770</v>
      </c>
      <c r="F18" s="151" t="s">
        <v>768</v>
      </c>
      <c r="G18" s="152" t="s">
        <v>769</v>
      </c>
      <c r="H18" s="153" t="s">
        <v>770</v>
      </c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ht="12" customHeight="1" x14ac:dyDescent="0.25">
      <c r="A19" s="504"/>
      <c r="B19" s="154" t="s">
        <v>771</v>
      </c>
      <c r="C19" s="155">
        <v>4643</v>
      </c>
      <c r="D19" s="156">
        <v>5501</v>
      </c>
      <c r="E19" s="157">
        <v>7501</v>
      </c>
      <c r="F19" s="155">
        <v>5000</v>
      </c>
      <c r="G19" s="156">
        <v>6000</v>
      </c>
      <c r="H19" s="158">
        <v>7933</v>
      </c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ht="44.25" customHeight="1" x14ac:dyDescent="0.25">
      <c r="A20" s="512"/>
      <c r="B20" s="159" t="s">
        <v>772</v>
      </c>
      <c r="C20" s="160">
        <f t="shared" ref="C20:H20" si="4">C19+2000</f>
        <v>6643</v>
      </c>
      <c r="D20" s="161">
        <f t="shared" si="4"/>
        <v>7501</v>
      </c>
      <c r="E20" s="162">
        <f t="shared" si="4"/>
        <v>9501</v>
      </c>
      <c r="F20" s="160">
        <f t="shared" si="4"/>
        <v>7000</v>
      </c>
      <c r="G20" s="161">
        <f t="shared" si="4"/>
        <v>8000</v>
      </c>
      <c r="H20" s="163">
        <f t="shared" si="4"/>
        <v>9933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ht="44.25" customHeight="1" x14ac:dyDescent="0.25">
      <c r="A21" s="515" t="s">
        <v>779</v>
      </c>
      <c r="B21" s="164" t="s">
        <v>764</v>
      </c>
      <c r="C21" s="518" t="s">
        <v>777</v>
      </c>
      <c r="D21" s="474"/>
      <c r="E21" s="507"/>
      <c r="F21" s="165"/>
      <c r="G21" s="166"/>
      <c r="H21" s="167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ht="12" customHeight="1" x14ac:dyDescent="0.25">
      <c r="A22" s="516"/>
      <c r="B22" s="168" t="s">
        <v>767</v>
      </c>
      <c r="C22" s="169" t="s">
        <v>768</v>
      </c>
      <c r="D22" s="170" t="s">
        <v>769</v>
      </c>
      <c r="E22" s="171" t="s">
        <v>770</v>
      </c>
      <c r="F22" s="172"/>
      <c r="G22" s="173"/>
      <c r="H22" s="174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ht="12" customHeight="1" x14ac:dyDescent="0.25">
      <c r="A23" s="516"/>
      <c r="B23" s="175" t="s">
        <v>771</v>
      </c>
      <c r="C23" s="176">
        <v>4419</v>
      </c>
      <c r="D23" s="177">
        <v>5397</v>
      </c>
      <c r="E23" s="178">
        <v>7247</v>
      </c>
      <c r="F23" s="179"/>
      <c r="G23" s="180"/>
      <c r="H23" s="18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12" customHeight="1" x14ac:dyDescent="0.25">
      <c r="A24" s="517"/>
      <c r="B24" s="182" t="s">
        <v>772</v>
      </c>
      <c r="C24" s="183">
        <f t="shared" ref="C24:E24" si="5">C23+2000</f>
        <v>6419</v>
      </c>
      <c r="D24" s="184">
        <f t="shared" si="5"/>
        <v>7397</v>
      </c>
      <c r="E24" s="185">
        <f t="shared" si="5"/>
        <v>9247</v>
      </c>
      <c r="F24" s="186"/>
      <c r="G24" s="187"/>
      <c r="H24" s="188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12" customHeight="1" x14ac:dyDescent="0.25">
      <c r="A25" s="521" t="s">
        <v>3181</v>
      </c>
      <c r="B25" s="189" t="s">
        <v>764</v>
      </c>
      <c r="C25" s="522" t="s">
        <v>777</v>
      </c>
      <c r="D25" s="474"/>
      <c r="E25" s="507"/>
      <c r="F25" s="519" t="s">
        <v>780</v>
      </c>
      <c r="G25" s="471"/>
      <c r="H25" s="472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ht="12" customHeight="1" x14ac:dyDescent="0.25">
      <c r="A26" s="504"/>
      <c r="B26" s="189" t="s">
        <v>767</v>
      </c>
      <c r="C26" s="190" t="s">
        <v>768</v>
      </c>
      <c r="D26" s="191" t="s">
        <v>769</v>
      </c>
      <c r="E26" s="192" t="s">
        <v>770</v>
      </c>
      <c r="F26" s="190" t="s">
        <v>768</v>
      </c>
      <c r="G26" s="191" t="s">
        <v>769</v>
      </c>
      <c r="H26" s="192" t="s">
        <v>770</v>
      </c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12" customHeight="1" x14ac:dyDescent="0.25">
      <c r="A27" s="512"/>
      <c r="B27" s="193" t="s">
        <v>781</v>
      </c>
      <c r="C27" s="194">
        <v>8727</v>
      </c>
      <c r="D27" s="195">
        <v>10340</v>
      </c>
      <c r="E27" s="196">
        <v>14099</v>
      </c>
      <c r="F27" s="197">
        <v>9005</v>
      </c>
      <c r="G27" s="198">
        <v>11080</v>
      </c>
      <c r="H27" s="199">
        <v>14353</v>
      </c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ht="12" customHeight="1" x14ac:dyDescent="0.25">
      <c r="A28" s="523" t="s">
        <v>782</v>
      </c>
      <c r="B28" s="200" t="s">
        <v>764</v>
      </c>
      <c r="C28" s="524" t="s">
        <v>777</v>
      </c>
      <c r="D28" s="474"/>
      <c r="E28" s="507"/>
      <c r="F28" s="525" t="s">
        <v>780</v>
      </c>
      <c r="G28" s="471"/>
      <c r="H28" s="472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ht="12" customHeight="1" x14ac:dyDescent="0.25">
      <c r="A29" s="504"/>
      <c r="B29" s="200" t="s">
        <v>767</v>
      </c>
      <c r="C29" s="201" t="s">
        <v>768</v>
      </c>
      <c r="D29" s="202" t="s">
        <v>769</v>
      </c>
      <c r="E29" s="203" t="s">
        <v>770</v>
      </c>
      <c r="F29" s="201" t="s">
        <v>768</v>
      </c>
      <c r="G29" s="202" t="s">
        <v>769</v>
      </c>
      <c r="H29" s="203" t="s">
        <v>770</v>
      </c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ht="12" customHeight="1" x14ac:dyDescent="0.25">
      <c r="A30" s="512"/>
      <c r="B30" s="204" t="s">
        <v>781</v>
      </c>
      <c r="C30" s="205">
        <v>4648</v>
      </c>
      <c r="D30" s="206">
        <v>5900</v>
      </c>
      <c r="E30" s="207">
        <v>7939</v>
      </c>
      <c r="F30" s="208">
        <v>4955</v>
      </c>
      <c r="G30" s="209">
        <v>6194</v>
      </c>
      <c r="H30" s="210">
        <v>8232</v>
      </c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ht="15.75" customHeight="1" x14ac:dyDescent="0.25">
      <c r="A31" s="503" t="s">
        <v>783</v>
      </c>
      <c r="B31" s="126" t="s">
        <v>764</v>
      </c>
      <c r="C31" s="506" t="s">
        <v>777</v>
      </c>
      <c r="D31" s="474"/>
      <c r="E31" s="507"/>
      <c r="F31" s="508" t="s">
        <v>780</v>
      </c>
      <c r="G31" s="492"/>
      <c r="H31" s="493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ht="15.75" customHeight="1" x14ac:dyDescent="0.25">
      <c r="A32" s="504"/>
      <c r="B32" s="126" t="s">
        <v>767</v>
      </c>
      <c r="C32" s="211" t="s">
        <v>768</v>
      </c>
      <c r="D32" s="212" t="s">
        <v>769</v>
      </c>
      <c r="E32" s="213" t="s">
        <v>770</v>
      </c>
      <c r="F32" s="211" t="s">
        <v>768</v>
      </c>
      <c r="G32" s="212" t="s">
        <v>769</v>
      </c>
      <c r="H32" s="213" t="s">
        <v>770</v>
      </c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ht="15.75" customHeight="1" x14ac:dyDescent="0.25">
      <c r="A33" s="505"/>
      <c r="B33" s="214" t="s">
        <v>771</v>
      </c>
      <c r="C33" s="215">
        <v>3753</v>
      </c>
      <c r="D33" s="216">
        <v>4810</v>
      </c>
      <c r="E33" s="217">
        <v>6461</v>
      </c>
      <c r="F33" s="131">
        <v>3999</v>
      </c>
      <c r="G33" s="218">
        <v>5046</v>
      </c>
      <c r="H33" s="133">
        <v>6698</v>
      </c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ht="15.75" customHeight="1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ht="15.75" customHeight="1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ht="15.75" customHeight="1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ht="15.75" customHeight="1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ht="15.75" customHeight="1" x14ac:dyDescent="0.2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ht="15.75" customHeight="1" x14ac:dyDescent="0.25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15.75" customHeight="1" x14ac:dyDescent="0.25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spans="1:26" ht="15.75" customHeight="1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6" ht="15.75" customHeight="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spans="1:26" ht="15.75" customHeigh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spans="1:26" ht="15.75" customHeigh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ht="15.75" customHeigh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spans="1:26" ht="15.75" customHeigh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26" ht="15.75" customHeigh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5.75" customHeigh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5.75" customHeigh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5.75" customHeigh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5.75" customHeigh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15.75" customHeigh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26" ht="15.75" customHeigh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6" ht="15.75" customHeigh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26" ht="15.75" customHeigh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26" ht="15.75" customHeigh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spans="1:26" ht="15.75" customHeigh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spans="1:26" ht="15.75" customHeigh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26" ht="15.75" customHeight="1" x14ac:dyDescent="0.25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26" ht="15.75" customHeight="1" x14ac:dyDescent="0.25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26" ht="15.75" customHeight="1" x14ac:dyDescent="0.2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26" ht="15.75" customHeight="1" x14ac:dyDescent="0.2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26" ht="15.75" customHeight="1" x14ac:dyDescent="0.2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spans="1:26" ht="15.75" customHeight="1" x14ac:dyDescent="0.2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spans="1:26" ht="15.75" customHeight="1" x14ac:dyDescent="0.2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spans="1:26" ht="15.75" customHeight="1" x14ac:dyDescent="0.2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spans="1:26" ht="15.75" customHeight="1" x14ac:dyDescent="0.2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spans="1:26" ht="15.75" customHeight="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spans="1:26" ht="15.75" customHeight="1" x14ac:dyDescent="0.2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spans="1:26" ht="15.75" customHeight="1" x14ac:dyDescent="0.25">
      <c r="A70" s="101"/>
      <c r="B70" s="101"/>
      <c r="C70" s="219"/>
      <c r="D70" s="219"/>
      <c r="E70" s="219"/>
      <c r="F70" s="219"/>
      <c r="G70" s="219"/>
      <c r="H70" s="219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spans="1:26" ht="15.75" customHeight="1" x14ac:dyDescent="0.25">
      <c r="A71" s="101"/>
      <c r="B71" s="101"/>
      <c r="C71" s="219"/>
      <c r="D71" s="219"/>
      <c r="E71" s="219"/>
      <c r="F71" s="219"/>
      <c r="G71" s="219"/>
      <c r="H71" s="219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spans="1:26" ht="15.75" customHeight="1" x14ac:dyDescent="0.25">
      <c r="A72" s="101"/>
      <c r="B72" s="101"/>
      <c r="C72" s="219"/>
      <c r="D72" s="219"/>
      <c r="E72" s="219"/>
      <c r="F72" s="219"/>
      <c r="G72" s="219"/>
      <c r="H72" s="219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spans="1:26" ht="15.75" customHeight="1" x14ac:dyDescent="0.25">
      <c r="A73" s="101"/>
      <c r="B73" s="101"/>
      <c r="C73" s="219"/>
      <c r="D73" s="219"/>
      <c r="E73" s="219"/>
      <c r="F73" s="219"/>
      <c r="G73" s="219"/>
      <c r="H73" s="219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spans="1:26" ht="15.75" customHeight="1" x14ac:dyDescent="0.25">
      <c r="A74" s="101"/>
      <c r="B74" s="101"/>
      <c r="C74" s="219"/>
      <c r="D74" s="219"/>
      <c r="E74" s="219"/>
      <c r="F74" s="219"/>
      <c r="G74" s="219"/>
      <c r="H74" s="219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spans="1:26" ht="15.75" customHeight="1" x14ac:dyDescent="0.25">
      <c r="A75" s="101"/>
      <c r="B75" s="101"/>
      <c r="C75" s="219"/>
      <c r="D75" s="219"/>
      <c r="E75" s="219"/>
      <c r="F75" s="219"/>
      <c r="G75" s="219"/>
      <c r="H75" s="219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spans="1:26" ht="15.75" customHeight="1" x14ac:dyDescent="0.25">
      <c r="A76" s="101"/>
      <c r="B76" s="101"/>
      <c r="C76" s="219"/>
      <c r="D76" s="219"/>
      <c r="E76" s="219"/>
      <c r="F76" s="219"/>
      <c r="G76" s="219"/>
      <c r="H76" s="219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spans="1:26" ht="15.75" customHeight="1" x14ac:dyDescent="0.25">
      <c r="A77" s="101"/>
      <c r="B77" s="101"/>
      <c r="C77" s="219"/>
      <c r="D77" s="219"/>
      <c r="E77" s="219"/>
      <c r="F77" s="219"/>
      <c r="G77" s="219"/>
      <c r="H77" s="219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spans="1:26" ht="15.75" customHeight="1" x14ac:dyDescent="0.25">
      <c r="A78" s="101"/>
      <c r="B78" s="101"/>
      <c r="C78" s="219"/>
      <c r="D78" s="219"/>
      <c r="E78" s="219"/>
      <c r="F78" s="219"/>
      <c r="G78" s="219"/>
      <c r="H78" s="219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spans="1:26" ht="15.75" customHeight="1" x14ac:dyDescent="0.25">
      <c r="A79" s="101"/>
      <c r="B79" s="101"/>
      <c r="C79" s="219"/>
      <c r="D79" s="219"/>
      <c r="E79" s="219"/>
      <c r="F79" s="219"/>
      <c r="G79" s="219"/>
      <c r="H79" s="219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spans="1:26" ht="15.75" customHeight="1" x14ac:dyDescent="0.25">
      <c r="A80" s="101"/>
      <c r="B80" s="101"/>
      <c r="C80" s="219"/>
      <c r="D80" s="219"/>
      <c r="E80" s="219"/>
      <c r="F80" s="219"/>
      <c r="G80" s="219"/>
      <c r="H80" s="219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spans="1:26" ht="15.75" customHeight="1" x14ac:dyDescent="0.25">
      <c r="A81" s="101"/>
      <c r="B81" s="101"/>
      <c r="C81" s="219"/>
      <c r="D81" s="219"/>
      <c r="E81" s="219"/>
      <c r="F81" s="219"/>
      <c r="G81" s="219"/>
      <c r="H81" s="219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spans="1:26" ht="15.75" customHeight="1" x14ac:dyDescent="0.25">
      <c r="A82" s="101"/>
      <c r="B82" s="101"/>
      <c r="C82" s="219"/>
      <c r="D82" s="219"/>
      <c r="E82" s="219"/>
      <c r="F82" s="219"/>
      <c r="G82" s="219"/>
      <c r="H82" s="219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spans="1:26" ht="15.75" customHeight="1" x14ac:dyDescent="0.25">
      <c r="A83" s="101"/>
      <c r="B83" s="101"/>
      <c r="C83" s="219"/>
      <c r="D83" s="219"/>
      <c r="E83" s="219"/>
      <c r="F83" s="219"/>
      <c r="G83" s="219"/>
      <c r="H83" s="219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spans="1:26" ht="15.75" customHeight="1" x14ac:dyDescent="0.25">
      <c r="A84" s="101"/>
      <c r="B84" s="101"/>
      <c r="C84" s="219"/>
      <c r="D84" s="219"/>
      <c r="E84" s="219"/>
      <c r="F84" s="219"/>
      <c r="G84" s="219"/>
      <c r="H84" s="219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spans="1:26" ht="15.75" customHeight="1" x14ac:dyDescent="0.25">
      <c r="A85" s="101"/>
      <c r="B85" s="101"/>
      <c r="C85" s="219"/>
      <c r="D85" s="219"/>
      <c r="E85" s="219"/>
      <c r="F85" s="219"/>
      <c r="G85" s="219"/>
      <c r="H85" s="219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spans="1:26" ht="15.75" customHeight="1" x14ac:dyDescent="0.25">
      <c r="A86" s="101"/>
      <c r="B86" s="101"/>
      <c r="C86" s="219"/>
      <c r="D86" s="219"/>
      <c r="E86" s="219"/>
      <c r="F86" s="219"/>
      <c r="G86" s="219"/>
      <c r="H86" s="219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spans="1:26" ht="15.75" customHeight="1" x14ac:dyDescent="0.25">
      <c r="A87" s="101"/>
      <c r="B87" s="101"/>
      <c r="C87" s="219"/>
      <c r="D87" s="219"/>
      <c r="E87" s="219"/>
      <c r="F87" s="219"/>
      <c r="G87" s="219"/>
      <c r="H87" s="219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spans="1:26" ht="15.75" customHeight="1" x14ac:dyDescent="0.25">
      <c r="A88" s="101"/>
      <c r="B88" s="101"/>
      <c r="C88" s="219"/>
      <c r="D88" s="219"/>
      <c r="E88" s="219"/>
      <c r="F88" s="219"/>
      <c r="G88" s="219"/>
      <c r="H88" s="219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spans="1:26" ht="15.75" customHeight="1" x14ac:dyDescent="0.25">
      <c r="A89" s="101"/>
      <c r="B89" s="101"/>
      <c r="C89" s="219"/>
      <c r="D89" s="219"/>
      <c r="E89" s="219"/>
      <c r="F89" s="219"/>
      <c r="G89" s="219"/>
      <c r="H89" s="219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spans="1:26" ht="15.75" customHeight="1" x14ac:dyDescent="0.25">
      <c r="A90" s="101"/>
      <c r="B90" s="101"/>
      <c r="C90" s="219"/>
      <c r="D90" s="219"/>
      <c r="E90" s="219"/>
      <c r="F90" s="219"/>
      <c r="G90" s="219"/>
      <c r="H90" s="219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spans="1:26" ht="15.75" customHeight="1" x14ac:dyDescent="0.25">
      <c r="A91" s="101"/>
      <c r="B91" s="101"/>
      <c r="C91" s="219"/>
      <c r="D91" s="219"/>
      <c r="E91" s="219"/>
      <c r="F91" s="219"/>
      <c r="G91" s="219"/>
      <c r="H91" s="219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spans="1:26" ht="15.75" customHeight="1" x14ac:dyDescent="0.25">
      <c r="A92" s="101"/>
      <c r="B92" s="101"/>
      <c r="C92" s="219"/>
      <c r="D92" s="219"/>
      <c r="E92" s="219"/>
      <c r="F92" s="219"/>
      <c r="G92" s="219"/>
      <c r="H92" s="219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ht="15.75" customHeight="1" x14ac:dyDescent="0.25">
      <c r="A93" s="101"/>
      <c r="B93" s="101"/>
      <c r="C93" s="219"/>
      <c r="D93" s="219"/>
      <c r="E93" s="219"/>
      <c r="F93" s="219"/>
      <c r="G93" s="219"/>
      <c r="H93" s="219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spans="1:26" ht="15.75" customHeight="1" x14ac:dyDescent="0.25">
      <c r="A94" s="101"/>
      <c r="B94" s="101"/>
      <c r="C94" s="219"/>
      <c r="D94" s="219"/>
      <c r="E94" s="219"/>
      <c r="F94" s="219"/>
      <c r="G94" s="219"/>
      <c r="H94" s="219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spans="1:26" ht="15.75" customHeight="1" x14ac:dyDescent="0.25">
      <c r="A95" s="101"/>
      <c r="B95" s="101"/>
      <c r="C95" s="219"/>
      <c r="D95" s="219"/>
      <c r="E95" s="219"/>
      <c r="F95" s="219"/>
      <c r="G95" s="219"/>
      <c r="H95" s="219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spans="1:26" ht="15.75" customHeight="1" x14ac:dyDescent="0.25">
      <c r="A96" s="101"/>
      <c r="B96" s="101"/>
      <c r="C96" s="219"/>
      <c r="D96" s="219"/>
      <c r="E96" s="219"/>
      <c r="F96" s="219"/>
      <c r="G96" s="219"/>
      <c r="H96" s="219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spans="1:26" ht="15.75" customHeight="1" x14ac:dyDescent="0.25">
      <c r="A97" s="101"/>
      <c r="B97" s="101"/>
      <c r="C97" s="219"/>
      <c r="D97" s="219"/>
      <c r="E97" s="219"/>
      <c r="F97" s="219"/>
      <c r="G97" s="219"/>
      <c r="H97" s="219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spans="1:26" ht="15.75" customHeight="1" x14ac:dyDescent="0.25">
      <c r="A98" s="101"/>
      <c r="B98" s="101"/>
      <c r="C98" s="219"/>
      <c r="D98" s="219"/>
      <c r="E98" s="219"/>
      <c r="F98" s="219"/>
      <c r="G98" s="219"/>
      <c r="H98" s="219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spans="1:26" ht="15.75" customHeight="1" x14ac:dyDescent="0.25">
      <c r="A99" s="101"/>
      <c r="B99" s="101"/>
      <c r="C99" s="219"/>
      <c r="D99" s="219"/>
      <c r="E99" s="219"/>
      <c r="F99" s="219"/>
      <c r="G99" s="219"/>
      <c r="H99" s="219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spans="1:26" ht="15.75" customHeight="1" x14ac:dyDescent="0.25">
      <c r="A100" s="101"/>
      <c r="B100" s="101"/>
      <c r="C100" s="219"/>
      <c r="D100" s="219"/>
      <c r="E100" s="219"/>
      <c r="F100" s="219"/>
      <c r="G100" s="219"/>
      <c r="H100" s="219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spans="1:26" ht="15.75" customHeight="1" x14ac:dyDescent="0.25">
      <c r="A101" s="101"/>
      <c r="B101" s="101"/>
      <c r="C101" s="219"/>
      <c r="D101" s="219"/>
      <c r="E101" s="219"/>
      <c r="F101" s="219"/>
      <c r="G101" s="219"/>
      <c r="H101" s="219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spans="1:26" ht="15.75" customHeight="1" x14ac:dyDescent="0.25">
      <c r="A102" s="101"/>
      <c r="B102" s="101"/>
      <c r="C102" s="219"/>
      <c r="D102" s="219"/>
      <c r="E102" s="219"/>
      <c r="F102" s="219"/>
      <c r="G102" s="219"/>
      <c r="H102" s="219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spans="1:26" ht="15.75" customHeight="1" x14ac:dyDescent="0.25">
      <c r="A103" s="101"/>
      <c r="B103" s="101"/>
      <c r="C103" s="219"/>
      <c r="D103" s="219"/>
      <c r="E103" s="219"/>
      <c r="F103" s="219"/>
      <c r="G103" s="219"/>
      <c r="H103" s="219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spans="1:26" ht="15.75" customHeight="1" x14ac:dyDescent="0.25">
      <c r="A104" s="101"/>
      <c r="B104" s="101"/>
      <c r="C104" s="219"/>
      <c r="D104" s="219"/>
      <c r="E104" s="219"/>
      <c r="F104" s="219"/>
      <c r="G104" s="219"/>
      <c r="H104" s="219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spans="1:26" ht="15.75" customHeight="1" x14ac:dyDescent="0.25">
      <c r="A105" s="101"/>
      <c r="B105" s="101"/>
      <c r="C105" s="219"/>
      <c r="D105" s="219"/>
      <c r="E105" s="219"/>
      <c r="F105" s="219"/>
      <c r="G105" s="219"/>
      <c r="H105" s="219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spans="1:26" ht="15.75" customHeight="1" x14ac:dyDescent="0.25">
      <c r="A106" s="101"/>
      <c r="B106" s="101"/>
      <c r="C106" s="219"/>
      <c r="D106" s="219"/>
      <c r="E106" s="219"/>
      <c r="F106" s="219"/>
      <c r="G106" s="219"/>
      <c r="H106" s="219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spans="1:26" ht="15.75" customHeight="1" x14ac:dyDescent="0.25">
      <c r="A107" s="101"/>
      <c r="B107" s="101"/>
      <c r="C107" s="219"/>
      <c r="D107" s="219"/>
      <c r="E107" s="219"/>
      <c r="F107" s="219"/>
      <c r="G107" s="219"/>
      <c r="H107" s="219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spans="1:26" ht="15.75" customHeight="1" x14ac:dyDescent="0.25">
      <c r="A108" s="101"/>
      <c r="B108" s="101"/>
      <c r="C108" s="219"/>
      <c r="D108" s="219"/>
      <c r="E108" s="219"/>
      <c r="F108" s="219"/>
      <c r="G108" s="219"/>
      <c r="H108" s="219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6" ht="15.75" customHeight="1" x14ac:dyDescent="0.25">
      <c r="A109" s="101"/>
      <c r="B109" s="101"/>
      <c r="C109" s="219"/>
      <c r="D109" s="219"/>
      <c r="E109" s="219"/>
      <c r="F109" s="219"/>
      <c r="G109" s="219"/>
      <c r="H109" s="219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spans="1:26" ht="15.75" customHeight="1" x14ac:dyDescent="0.25">
      <c r="A110" s="101"/>
      <c r="B110" s="101"/>
      <c r="C110" s="219"/>
      <c r="D110" s="219"/>
      <c r="E110" s="219"/>
      <c r="F110" s="219"/>
      <c r="G110" s="219"/>
      <c r="H110" s="219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spans="1:26" ht="15.75" customHeight="1" x14ac:dyDescent="0.25">
      <c r="A111" s="101"/>
      <c r="B111" s="101"/>
      <c r="C111" s="219"/>
      <c r="D111" s="219"/>
      <c r="E111" s="219"/>
      <c r="F111" s="219"/>
      <c r="G111" s="219"/>
      <c r="H111" s="219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spans="1:26" ht="15.75" customHeight="1" x14ac:dyDescent="0.25">
      <c r="A112" s="101"/>
      <c r="B112" s="101"/>
      <c r="C112" s="219"/>
      <c r="D112" s="219"/>
      <c r="E112" s="219"/>
      <c r="F112" s="219"/>
      <c r="G112" s="219"/>
      <c r="H112" s="219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spans="1:26" ht="15.75" customHeight="1" x14ac:dyDescent="0.25">
      <c r="A113" s="101"/>
      <c r="B113" s="101"/>
      <c r="C113" s="219"/>
      <c r="D113" s="219"/>
      <c r="E113" s="219"/>
      <c r="F113" s="219"/>
      <c r="G113" s="219"/>
      <c r="H113" s="219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spans="1:26" ht="15.75" customHeight="1" x14ac:dyDescent="0.25">
      <c r="A114" s="101"/>
      <c r="B114" s="101"/>
      <c r="C114" s="219"/>
      <c r="D114" s="219"/>
      <c r="E114" s="219"/>
      <c r="F114" s="219"/>
      <c r="G114" s="219"/>
      <c r="H114" s="219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spans="1:26" ht="15.75" customHeight="1" x14ac:dyDescent="0.25">
      <c r="A115" s="101"/>
      <c r="B115" s="101"/>
      <c r="C115" s="219"/>
      <c r="D115" s="219"/>
      <c r="E115" s="219"/>
      <c r="F115" s="219"/>
      <c r="G115" s="219"/>
      <c r="H115" s="219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spans="1:26" ht="15.75" customHeight="1" x14ac:dyDescent="0.25">
      <c r="A116" s="101"/>
      <c r="B116" s="101"/>
      <c r="C116" s="219"/>
      <c r="D116" s="219"/>
      <c r="E116" s="219"/>
      <c r="F116" s="219"/>
      <c r="G116" s="219"/>
      <c r="H116" s="219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spans="1:26" ht="15.75" customHeight="1" x14ac:dyDescent="0.25">
      <c r="A117" s="101"/>
      <c r="B117" s="101"/>
      <c r="C117" s="219"/>
      <c r="D117" s="219"/>
      <c r="E117" s="219"/>
      <c r="F117" s="219"/>
      <c r="G117" s="219"/>
      <c r="H117" s="219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spans="1:26" ht="15.75" customHeight="1" x14ac:dyDescent="0.25">
      <c r="A118" s="101"/>
      <c r="B118" s="101"/>
      <c r="C118" s="219"/>
      <c r="D118" s="219"/>
      <c r="E118" s="219"/>
      <c r="F118" s="219"/>
      <c r="G118" s="219"/>
      <c r="H118" s="219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spans="1:26" ht="15.75" customHeight="1" x14ac:dyDescent="0.25">
      <c r="A119" s="101"/>
      <c r="B119" s="101"/>
      <c r="C119" s="219"/>
      <c r="D119" s="219"/>
      <c r="E119" s="219"/>
      <c r="F119" s="219"/>
      <c r="G119" s="219"/>
      <c r="H119" s="219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spans="1:26" ht="15.75" customHeight="1" x14ac:dyDescent="0.25">
      <c r="A120" s="101"/>
      <c r="B120" s="101"/>
      <c r="C120" s="219"/>
      <c r="D120" s="219"/>
      <c r="E120" s="219"/>
      <c r="F120" s="219"/>
      <c r="G120" s="219"/>
      <c r="H120" s="219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spans="1:26" ht="15.75" customHeight="1" x14ac:dyDescent="0.25">
      <c r="A121" s="101"/>
      <c r="B121" s="101"/>
      <c r="C121" s="219"/>
      <c r="D121" s="219"/>
      <c r="E121" s="219"/>
      <c r="F121" s="219"/>
      <c r="G121" s="219"/>
      <c r="H121" s="219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spans="1:26" ht="15.75" customHeight="1" x14ac:dyDescent="0.25">
      <c r="A122" s="101"/>
      <c r="B122" s="101"/>
      <c r="C122" s="219"/>
      <c r="D122" s="219"/>
      <c r="E122" s="219"/>
      <c r="F122" s="219"/>
      <c r="G122" s="219"/>
      <c r="H122" s="219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spans="1:26" ht="15.75" customHeight="1" x14ac:dyDescent="0.25">
      <c r="A123" s="101"/>
      <c r="B123" s="101"/>
      <c r="C123" s="219"/>
      <c r="D123" s="219"/>
      <c r="E123" s="219"/>
      <c r="F123" s="219"/>
      <c r="G123" s="219"/>
      <c r="H123" s="219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spans="1:26" ht="15.75" customHeight="1" x14ac:dyDescent="0.25">
      <c r="A124" s="101"/>
      <c r="B124" s="101"/>
      <c r="C124" s="219"/>
      <c r="D124" s="219"/>
      <c r="E124" s="219"/>
      <c r="F124" s="219"/>
      <c r="G124" s="219"/>
      <c r="H124" s="219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spans="1:26" ht="15.75" customHeight="1" x14ac:dyDescent="0.25">
      <c r="A125" s="101"/>
      <c r="B125" s="101"/>
      <c r="C125" s="219"/>
      <c r="D125" s="219"/>
      <c r="E125" s="219"/>
      <c r="F125" s="219"/>
      <c r="G125" s="219"/>
      <c r="H125" s="219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spans="1:26" ht="15.75" customHeight="1" x14ac:dyDescent="0.25">
      <c r="A126" s="101"/>
      <c r="B126" s="101"/>
      <c r="C126" s="219"/>
      <c r="D126" s="219"/>
      <c r="E126" s="219"/>
      <c r="F126" s="219"/>
      <c r="G126" s="219"/>
      <c r="H126" s="219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spans="1:26" ht="15.75" customHeight="1" x14ac:dyDescent="0.25">
      <c r="A127" s="101"/>
      <c r="B127" s="101"/>
      <c r="C127" s="219"/>
      <c r="D127" s="219"/>
      <c r="E127" s="219"/>
      <c r="F127" s="219"/>
      <c r="G127" s="219"/>
      <c r="H127" s="219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spans="1:26" ht="15.75" customHeight="1" x14ac:dyDescent="0.25">
      <c r="A128" s="101"/>
      <c r="B128" s="101"/>
      <c r="C128" s="219"/>
      <c r="D128" s="219"/>
      <c r="E128" s="219"/>
      <c r="F128" s="219"/>
      <c r="G128" s="219"/>
      <c r="H128" s="219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spans="1:26" ht="15.75" customHeight="1" x14ac:dyDescent="0.25">
      <c r="A129" s="101"/>
      <c r="B129" s="101"/>
      <c r="C129" s="219"/>
      <c r="D129" s="219"/>
      <c r="E129" s="219"/>
      <c r="F129" s="219"/>
      <c r="G129" s="219"/>
      <c r="H129" s="219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spans="1:26" ht="15.75" customHeight="1" x14ac:dyDescent="0.25">
      <c r="A130" s="101"/>
      <c r="B130" s="101"/>
      <c r="C130" s="219"/>
      <c r="D130" s="219"/>
      <c r="E130" s="219"/>
      <c r="F130" s="219"/>
      <c r="G130" s="219"/>
      <c r="H130" s="219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spans="1:26" ht="15.75" customHeight="1" x14ac:dyDescent="0.25">
      <c r="A131" s="101"/>
      <c r="B131" s="101"/>
      <c r="C131" s="219"/>
      <c r="D131" s="219"/>
      <c r="E131" s="219"/>
      <c r="F131" s="219"/>
      <c r="G131" s="219"/>
      <c r="H131" s="219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spans="1:26" ht="15.75" customHeight="1" x14ac:dyDescent="0.25">
      <c r="A132" s="101"/>
      <c r="B132" s="101"/>
      <c r="C132" s="219"/>
      <c r="D132" s="219"/>
      <c r="E132" s="219"/>
      <c r="F132" s="219"/>
      <c r="G132" s="219"/>
      <c r="H132" s="219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spans="1:26" ht="15.75" customHeight="1" x14ac:dyDescent="0.25">
      <c r="A133" s="101"/>
      <c r="B133" s="101"/>
      <c r="C133" s="219"/>
      <c r="D133" s="219"/>
      <c r="E133" s="219"/>
      <c r="F133" s="219"/>
      <c r="G133" s="219"/>
      <c r="H133" s="219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spans="1:26" ht="15.75" customHeight="1" x14ac:dyDescent="0.25">
      <c r="A134" s="101"/>
      <c r="B134" s="101"/>
      <c r="C134" s="219"/>
      <c r="D134" s="219"/>
      <c r="E134" s="219"/>
      <c r="F134" s="219"/>
      <c r="G134" s="219"/>
      <c r="H134" s="219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spans="1:26" ht="15.75" customHeight="1" x14ac:dyDescent="0.25">
      <c r="A135" s="101"/>
      <c r="B135" s="101"/>
      <c r="C135" s="219"/>
      <c r="D135" s="219"/>
      <c r="E135" s="219"/>
      <c r="F135" s="219"/>
      <c r="G135" s="219"/>
      <c r="H135" s="219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spans="1:26" ht="15.75" customHeight="1" x14ac:dyDescent="0.25">
      <c r="A136" s="101"/>
      <c r="B136" s="101"/>
      <c r="C136" s="219"/>
      <c r="D136" s="219"/>
      <c r="E136" s="219"/>
      <c r="F136" s="219"/>
      <c r="G136" s="219"/>
      <c r="H136" s="219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spans="1:26" ht="15.75" customHeight="1" x14ac:dyDescent="0.25">
      <c r="A137" s="101"/>
      <c r="B137" s="101"/>
      <c r="C137" s="219"/>
      <c r="D137" s="219"/>
      <c r="E137" s="219"/>
      <c r="F137" s="219"/>
      <c r="G137" s="219"/>
      <c r="H137" s="219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spans="1:26" ht="15.75" customHeight="1" x14ac:dyDescent="0.25">
      <c r="A138" s="101"/>
      <c r="B138" s="101"/>
      <c r="C138" s="219"/>
      <c r="D138" s="219"/>
      <c r="E138" s="219"/>
      <c r="F138" s="219"/>
      <c r="G138" s="219"/>
      <c r="H138" s="219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spans="1:26" ht="15.75" customHeight="1" x14ac:dyDescent="0.25">
      <c r="A139" s="101"/>
      <c r="B139" s="101"/>
      <c r="C139" s="219"/>
      <c r="D139" s="219"/>
      <c r="E139" s="219"/>
      <c r="F139" s="219"/>
      <c r="G139" s="219"/>
      <c r="H139" s="219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spans="1:26" ht="15.75" customHeight="1" x14ac:dyDescent="0.25">
      <c r="A140" s="101"/>
      <c r="B140" s="101"/>
      <c r="C140" s="219"/>
      <c r="D140" s="219"/>
      <c r="E140" s="219"/>
      <c r="F140" s="219"/>
      <c r="G140" s="219"/>
      <c r="H140" s="219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spans="1:26" ht="15.75" customHeight="1" x14ac:dyDescent="0.25">
      <c r="A141" s="101"/>
      <c r="B141" s="101"/>
      <c r="C141" s="219"/>
      <c r="D141" s="219"/>
      <c r="E141" s="219"/>
      <c r="F141" s="219"/>
      <c r="G141" s="219"/>
      <c r="H141" s="219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spans="1:26" ht="15.75" customHeight="1" x14ac:dyDescent="0.25">
      <c r="A142" s="101"/>
      <c r="B142" s="101"/>
      <c r="C142" s="219"/>
      <c r="D142" s="219"/>
      <c r="E142" s="219"/>
      <c r="F142" s="219"/>
      <c r="G142" s="219"/>
      <c r="H142" s="219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spans="1:26" ht="15.75" customHeight="1" x14ac:dyDescent="0.25">
      <c r="A143" s="101"/>
      <c r="B143" s="101"/>
      <c r="C143" s="219"/>
      <c r="D143" s="219"/>
      <c r="E143" s="219"/>
      <c r="F143" s="219"/>
      <c r="G143" s="219"/>
      <c r="H143" s="219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spans="1:26" ht="15.75" customHeight="1" x14ac:dyDescent="0.25">
      <c r="A144" s="101"/>
      <c r="B144" s="101"/>
      <c r="C144" s="219"/>
      <c r="D144" s="219"/>
      <c r="E144" s="219"/>
      <c r="F144" s="219"/>
      <c r="G144" s="219"/>
      <c r="H144" s="219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spans="1:26" ht="15.75" customHeight="1" x14ac:dyDescent="0.25">
      <c r="A145" s="101"/>
      <c r="B145" s="101"/>
      <c r="C145" s="219"/>
      <c r="D145" s="219"/>
      <c r="E145" s="219"/>
      <c r="F145" s="219"/>
      <c r="G145" s="219"/>
      <c r="H145" s="219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spans="1:26" ht="15.75" customHeight="1" x14ac:dyDescent="0.25">
      <c r="A146" s="101"/>
      <c r="B146" s="101"/>
      <c r="C146" s="219"/>
      <c r="D146" s="219"/>
      <c r="E146" s="219"/>
      <c r="F146" s="219"/>
      <c r="G146" s="219"/>
      <c r="H146" s="219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spans="1:26" ht="15.75" customHeight="1" x14ac:dyDescent="0.25">
      <c r="A147" s="101"/>
      <c r="B147" s="101"/>
      <c r="C147" s="219"/>
      <c r="D147" s="219"/>
      <c r="E147" s="219"/>
      <c r="F147" s="219"/>
      <c r="G147" s="219"/>
      <c r="H147" s="219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spans="1:26" ht="15.75" customHeight="1" x14ac:dyDescent="0.25">
      <c r="A148" s="101"/>
      <c r="B148" s="101"/>
      <c r="C148" s="219"/>
      <c r="D148" s="219"/>
      <c r="E148" s="219"/>
      <c r="F148" s="219"/>
      <c r="G148" s="219"/>
      <c r="H148" s="219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spans="1:26" ht="15.75" customHeight="1" x14ac:dyDescent="0.25">
      <c r="A149" s="101"/>
      <c r="B149" s="101"/>
      <c r="C149" s="219"/>
      <c r="D149" s="219"/>
      <c r="E149" s="219"/>
      <c r="F149" s="219"/>
      <c r="G149" s="219"/>
      <c r="H149" s="219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spans="1:26" ht="15.75" customHeight="1" x14ac:dyDescent="0.25">
      <c r="A150" s="101"/>
      <c r="B150" s="101"/>
      <c r="C150" s="219"/>
      <c r="D150" s="219"/>
      <c r="E150" s="219"/>
      <c r="F150" s="219"/>
      <c r="G150" s="219"/>
      <c r="H150" s="219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spans="1:26" ht="15.75" customHeight="1" x14ac:dyDescent="0.25">
      <c r="A151" s="101"/>
      <c r="B151" s="101"/>
      <c r="C151" s="219"/>
      <c r="D151" s="219"/>
      <c r="E151" s="219"/>
      <c r="F151" s="219"/>
      <c r="G151" s="219"/>
      <c r="H151" s="219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spans="1:26" ht="15.75" customHeight="1" x14ac:dyDescent="0.25">
      <c r="A152" s="101"/>
      <c r="B152" s="101"/>
      <c r="C152" s="219"/>
      <c r="D152" s="219"/>
      <c r="E152" s="219"/>
      <c r="F152" s="219"/>
      <c r="G152" s="219"/>
      <c r="H152" s="219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spans="1:26" ht="15.75" customHeight="1" x14ac:dyDescent="0.25">
      <c r="A153" s="101"/>
      <c r="B153" s="101"/>
      <c r="C153" s="219"/>
      <c r="D153" s="219"/>
      <c r="E153" s="219"/>
      <c r="F153" s="219"/>
      <c r="G153" s="219"/>
      <c r="H153" s="219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spans="1:26" ht="15.75" customHeight="1" x14ac:dyDescent="0.25">
      <c r="A154" s="101"/>
      <c r="B154" s="101"/>
      <c r="C154" s="219"/>
      <c r="D154" s="219"/>
      <c r="E154" s="219"/>
      <c r="F154" s="219"/>
      <c r="G154" s="219"/>
      <c r="H154" s="219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spans="1:26" ht="15.75" customHeight="1" x14ac:dyDescent="0.25">
      <c r="A155" s="101"/>
      <c r="B155" s="101"/>
      <c r="C155" s="219"/>
      <c r="D155" s="219"/>
      <c r="E155" s="219"/>
      <c r="F155" s="219"/>
      <c r="G155" s="219"/>
      <c r="H155" s="219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spans="1:26" ht="15.75" customHeight="1" x14ac:dyDescent="0.25">
      <c r="A156" s="101"/>
      <c r="B156" s="101"/>
      <c r="C156" s="219"/>
      <c r="D156" s="219"/>
      <c r="E156" s="219"/>
      <c r="F156" s="219"/>
      <c r="G156" s="219"/>
      <c r="H156" s="219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spans="1:26" ht="15.75" customHeight="1" x14ac:dyDescent="0.25">
      <c r="A157" s="101"/>
      <c r="B157" s="101"/>
      <c r="C157" s="219"/>
      <c r="D157" s="219"/>
      <c r="E157" s="219"/>
      <c r="F157" s="219"/>
      <c r="G157" s="219"/>
      <c r="H157" s="219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spans="1:26" ht="15.75" customHeight="1" x14ac:dyDescent="0.25">
      <c r="A158" s="101"/>
      <c r="B158" s="101"/>
      <c r="C158" s="219"/>
      <c r="D158" s="219"/>
      <c r="E158" s="219"/>
      <c r="F158" s="219"/>
      <c r="G158" s="219"/>
      <c r="H158" s="219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spans="1:26" ht="15.75" customHeight="1" x14ac:dyDescent="0.25">
      <c r="A159" s="101"/>
      <c r="B159" s="101"/>
      <c r="C159" s="219"/>
      <c r="D159" s="219"/>
      <c r="E159" s="219"/>
      <c r="F159" s="219"/>
      <c r="G159" s="219"/>
      <c r="H159" s="219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spans="1:26" ht="15.75" customHeight="1" x14ac:dyDescent="0.25">
      <c r="A160" s="101"/>
      <c r="B160" s="101"/>
      <c r="C160" s="219"/>
      <c r="D160" s="219"/>
      <c r="E160" s="219"/>
      <c r="F160" s="219"/>
      <c r="G160" s="219"/>
      <c r="H160" s="219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spans="1:26" ht="15.75" customHeight="1" x14ac:dyDescent="0.25">
      <c r="A161" s="101"/>
      <c r="B161" s="101"/>
      <c r="C161" s="219"/>
      <c r="D161" s="219"/>
      <c r="E161" s="219"/>
      <c r="F161" s="219"/>
      <c r="G161" s="219"/>
      <c r="H161" s="219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spans="1:26" ht="15.75" customHeight="1" x14ac:dyDescent="0.25">
      <c r="A162" s="101"/>
      <c r="B162" s="101"/>
      <c r="C162" s="219"/>
      <c r="D162" s="219"/>
      <c r="E162" s="219"/>
      <c r="F162" s="219"/>
      <c r="G162" s="219"/>
      <c r="H162" s="219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spans="1:26" ht="15.75" customHeight="1" x14ac:dyDescent="0.25">
      <c r="A163" s="101"/>
      <c r="B163" s="101"/>
      <c r="C163" s="219"/>
      <c r="D163" s="219"/>
      <c r="E163" s="219"/>
      <c r="F163" s="219"/>
      <c r="G163" s="219"/>
      <c r="H163" s="219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spans="1:26" ht="15.75" customHeight="1" x14ac:dyDescent="0.25">
      <c r="A164" s="101"/>
      <c r="B164" s="101"/>
      <c r="C164" s="219"/>
      <c r="D164" s="219"/>
      <c r="E164" s="219"/>
      <c r="F164" s="219"/>
      <c r="G164" s="219"/>
      <c r="H164" s="219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spans="1:26" ht="15.75" customHeight="1" x14ac:dyDescent="0.25">
      <c r="A165" s="101"/>
      <c r="B165" s="101"/>
      <c r="C165" s="219"/>
      <c r="D165" s="219"/>
      <c r="E165" s="219"/>
      <c r="F165" s="219"/>
      <c r="G165" s="219"/>
      <c r="H165" s="219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spans="1:26" ht="15.75" customHeight="1" x14ac:dyDescent="0.25">
      <c r="A166" s="101"/>
      <c r="B166" s="101"/>
      <c r="C166" s="219"/>
      <c r="D166" s="219"/>
      <c r="E166" s="219"/>
      <c r="F166" s="219"/>
      <c r="G166" s="219"/>
      <c r="H166" s="219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spans="1:26" ht="15.75" customHeight="1" x14ac:dyDescent="0.25">
      <c r="A167" s="101"/>
      <c r="B167" s="101"/>
      <c r="C167" s="219"/>
      <c r="D167" s="219"/>
      <c r="E167" s="219"/>
      <c r="F167" s="219"/>
      <c r="G167" s="219"/>
      <c r="H167" s="219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spans="1:26" ht="15.75" customHeight="1" x14ac:dyDescent="0.25">
      <c r="A168" s="101"/>
      <c r="B168" s="101"/>
      <c r="C168" s="219"/>
      <c r="D168" s="219"/>
      <c r="E168" s="219"/>
      <c r="F168" s="219"/>
      <c r="G168" s="219"/>
      <c r="H168" s="219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spans="1:26" ht="15.75" customHeight="1" x14ac:dyDescent="0.25">
      <c r="A169" s="101"/>
      <c r="B169" s="101"/>
      <c r="C169" s="219"/>
      <c r="D169" s="219"/>
      <c r="E169" s="219"/>
      <c r="F169" s="219"/>
      <c r="G169" s="219"/>
      <c r="H169" s="219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spans="1:26" ht="15.75" customHeight="1" x14ac:dyDescent="0.25">
      <c r="A170" s="101"/>
      <c r="B170" s="101"/>
      <c r="C170" s="219"/>
      <c r="D170" s="219"/>
      <c r="E170" s="219"/>
      <c r="F170" s="219"/>
      <c r="G170" s="219"/>
      <c r="H170" s="219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spans="1:26" ht="15.75" customHeight="1" x14ac:dyDescent="0.25">
      <c r="A171" s="101"/>
      <c r="B171" s="101"/>
      <c r="C171" s="219"/>
      <c r="D171" s="219"/>
      <c r="E171" s="219"/>
      <c r="F171" s="219"/>
      <c r="G171" s="219"/>
      <c r="H171" s="219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spans="1:26" ht="15.75" customHeight="1" x14ac:dyDescent="0.25">
      <c r="A172" s="101"/>
      <c r="B172" s="101"/>
      <c r="C172" s="219"/>
      <c r="D172" s="219"/>
      <c r="E172" s="219"/>
      <c r="F172" s="219"/>
      <c r="G172" s="219"/>
      <c r="H172" s="219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spans="1:26" ht="15.75" customHeight="1" x14ac:dyDescent="0.25">
      <c r="A173" s="101"/>
      <c r="B173" s="101"/>
      <c r="C173" s="219"/>
      <c r="D173" s="219"/>
      <c r="E173" s="219"/>
      <c r="F173" s="219"/>
      <c r="G173" s="219"/>
      <c r="H173" s="219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spans="1:26" ht="15.75" customHeight="1" x14ac:dyDescent="0.25">
      <c r="A174" s="101"/>
      <c r="B174" s="101"/>
      <c r="C174" s="219"/>
      <c r="D174" s="219"/>
      <c r="E174" s="219"/>
      <c r="F174" s="219"/>
      <c r="G174" s="219"/>
      <c r="H174" s="219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spans="1:26" ht="15.75" customHeight="1" x14ac:dyDescent="0.25">
      <c r="A175" s="101"/>
      <c r="B175" s="101"/>
      <c r="C175" s="219"/>
      <c r="D175" s="219"/>
      <c r="E175" s="219"/>
      <c r="F175" s="219"/>
      <c r="G175" s="219"/>
      <c r="H175" s="219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spans="1:26" ht="15.75" customHeight="1" x14ac:dyDescent="0.25">
      <c r="A176" s="101"/>
      <c r="B176" s="101"/>
      <c r="C176" s="219"/>
      <c r="D176" s="219"/>
      <c r="E176" s="219"/>
      <c r="F176" s="219"/>
      <c r="G176" s="219"/>
      <c r="H176" s="219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spans="1:26" ht="15.75" customHeight="1" x14ac:dyDescent="0.25">
      <c r="A177" s="101"/>
      <c r="B177" s="101"/>
      <c r="C177" s="219"/>
      <c r="D177" s="219"/>
      <c r="E177" s="219"/>
      <c r="F177" s="219"/>
      <c r="G177" s="219"/>
      <c r="H177" s="219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spans="1:26" ht="15.75" customHeight="1" x14ac:dyDescent="0.25">
      <c r="A178" s="101"/>
      <c r="B178" s="101"/>
      <c r="C178" s="219"/>
      <c r="D178" s="219"/>
      <c r="E178" s="219"/>
      <c r="F178" s="219"/>
      <c r="G178" s="219"/>
      <c r="H178" s="219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spans="1:26" ht="15.75" customHeight="1" x14ac:dyDescent="0.25">
      <c r="A179" s="101"/>
      <c r="B179" s="101"/>
      <c r="C179" s="219"/>
      <c r="D179" s="219"/>
      <c r="E179" s="219"/>
      <c r="F179" s="219"/>
      <c r="G179" s="219"/>
      <c r="H179" s="219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spans="1:26" ht="15.75" customHeight="1" x14ac:dyDescent="0.25">
      <c r="A180" s="101"/>
      <c r="B180" s="101"/>
      <c r="C180" s="219"/>
      <c r="D180" s="219"/>
      <c r="E180" s="219"/>
      <c r="F180" s="219"/>
      <c r="G180" s="219"/>
      <c r="H180" s="219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spans="1:26" ht="15.75" customHeight="1" x14ac:dyDescent="0.25">
      <c r="A181" s="101"/>
      <c r="B181" s="101"/>
      <c r="C181" s="219"/>
      <c r="D181" s="219"/>
      <c r="E181" s="219"/>
      <c r="F181" s="219"/>
      <c r="G181" s="219"/>
      <c r="H181" s="219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spans="1:26" ht="15.75" customHeight="1" x14ac:dyDescent="0.25">
      <c r="A182" s="101"/>
      <c r="B182" s="101"/>
      <c r="C182" s="219"/>
      <c r="D182" s="219"/>
      <c r="E182" s="219"/>
      <c r="F182" s="219"/>
      <c r="G182" s="219"/>
      <c r="H182" s="219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spans="1:26" ht="15.75" customHeight="1" x14ac:dyDescent="0.25">
      <c r="A183" s="101"/>
      <c r="B183" s="101"/>
      <c r="C183" s="219"/>
      <c r="D183" s="219"/>
      <c r="E183" s="219"/>
      <c r="F183" s="219"/>
      <c r="G183" s="219"/>
      <c r="H183" s="219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spans="1:26" ht="15.75" customHeight="1" x14ac:dyDescent="0.25">
      <c r="A184" s="101"/>
      <c r="B184" s="101"/>
      <c r="C184" s="219"/>
      <c r="D184" s="219"/>
      <c r="E184" s="219"/>
      <c r="F184" s="219"/>
      <c r="G184" s="219"/>
      <c r="H184" s="219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spans="1:26" ht="15.75" customHeight="1" x14ac:dyDescent="0.25">
      <c r="A185" s="101"/>
      <c r="B185" s="101"/>
      <c r="C185" s="219"/>
      <c r="D185" s="219"/>
      <c r="E185" s="219"/>
      <c r="F185" s="219"/>
      <c r="G185" s="219"/>
      <c r="H185" s="219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spans="1:26" ht="15.75" customHeight="1" x14ac:dyDescent="0.25">
      <c r="A186" s="101"/>
      <c r="B186" s="101"/>
      <c r="C186" s="219"/>
      <c r="D186" s="219"/>
      <c r="E186" s="219"/>
      <c r="F186" s="219"/>
      <c r="G186" s="219"/>
      <c r="H186" s="219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spans="1:26" ht="15.75" customHeight="1" x14ac:dyDescent="0.25">
      <c r="A187" s="101"/>
      <c r="B187" s="101"/>
      <c r="C187" s="219"/>
      <c r="D187" s="219"/>
      <c r="E187" s="219"/>
      <c r="F187" s="219"/>
      <c r="G187" s="219"/>
      <c r="H187" s="219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spans="1:26" ht="15.75" customHeight="1" x14ac:dyDescent="0.25">
      <c r="A188" s="101"/>
      <c r="B188" s="101"/>
      <c r="C188" s="219"/>
      <c r="D188" s="219"/>
      <c r="E188" s="219"/>
      <c r="F188" s="219"/>
      <c r="G188" s="219"/>
      <c r="H188" s="219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spans="1:26" ht="15.75" customHeight="1" x14ac:dyDescent="0.25">
      <c r="A189" s="101"/>
      <c r="B189" s="101"/>
      <c r="C189" s="219"/>
      <c r="D189" s="219"/>
      <c r="E189" s="219"/>
      <c r="F189" s="219"/>
      <c r="G189" s="219"/>
      <c r="H189" s="219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spans="1:26" ht="15.75" customHeight="1" x14ac:dyDescent="0.25">
      <c r="A190" s="101"/>
      <c r="B190" s="101"/>
      <c r="C190" s="219"/>
      <c r="D190" s="219"/>
      <c r="E190" s="219"/>
      <c r="F190" s="219"/>
      <c r="G190" s="219"/>
      <c r="H190" s="219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spans="1:26" ht="15.75" customHeight="1" x14ac:dyDescent="0.25">
      <c r="A191" s="101"/>
      <c r="B191" s="101"/>
      <c r="C191" s="219"/>
      <c r="D191" s="219"/>
      <c r="E191" s="219"/>
      <c r="F191" s="219"/>
      <c r="G191" s="219"/>
      <c r="H191" s="219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spans="1:26" ht="15.75" customHeight="1" x14ac:dyDescent="0.25">
      <c r="A192" s="101"/>
      <c r="B192" s="101"/>
      <c r="C192" s="219"/>
      <c r="D192" s="219"/>
      <c r="E192" s="219"/>
      <c r="F192" s="219"/>
      <c r="G192" s="219"/>
      <c r="H192" s="219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spans="1:26" ht="15.75" customHeight="1" x14ac:dyDescent="0.25">
      <c r="A193" s="101"/>
      <c r="B193" s="101"/>
      <c r="C193" s="219"/>
      <c r="D193" s="219"/>
      <c r="E193" s="219"/>
      <c r="F193" s="219"/>
      <c r="G193" s="219"/>
      <c r="H193" s="219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spans="1:26" ht="15.75" customHeight="1" x14ac:dyDescent="0.25">
      <c r="A194" s="101"/>
      <c r="B194" s="101"/>
      <c r="C194" s="219"/>
      <c r="D194" s="219"/>
      <c r="E194" s="219"/>
      <c r="F194" s="219"/>
      <c r="G194" s="219"/>
      <c r="H194" s="219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spans="1:26" ht="15.75" customHeight="1" x14ac:dyDescent="0.25">
      <c r="A195" s="101"/>
      <c r="B195" s="101"/>
      <c r="C195" s="219"/>
      <c r="D195" s="219"/>
      <c r="E195" s="219"/>
      <c r="F195" s="219"/>
      <c r="G195" s="219"/>
      <c r="H195" s="219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spans="1:26" ht="15.75" customHeight="1" x14ac:dyDescent="0.25">
      <c r="A196" s="101"/>
      <c r="B196" s="101"/>
      <c r="C196" s="219"/>
      <c r="D196" s="219"/>
      <c r="E196" s="219"/>
      <c r="F196" s="219"/>
      <c r="G196" s="219"/>
      <c r="H196" s="219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spans="1:26" ht="15.75" customHeight="1" x14ac:dyDescent="0.25">
      <c r="A197" s="101"/>
      <c r="B197" s="101"/>
      <c r="C197" s="219"/>
      <c r="D197" s="219"/>
      <c r="E197" s="219"/>
      <c r="F197" s="219"/>
      <c r="G197" s="219"/>
      <c r="H197" s="219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spans="1:26" ht="15.75" customHeight="1" x14ac:dyDescent="0.25">
      <c r="A198" s="101"/>
      <c r="B198" s="101"/>
      <c r="C198" s="219"/>
      <c r="D198" s="219"/>
      <c r="E198" s="219"/>
      <c r="F198" s="219"/>
      <c r="G198" s="219"/>
      <c r="H198" s="219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spans="1:26" ht="15.75" customHeight="1" x14ac:dyDescent="0.25">
      <c r="A199" s="101"/>
      <c r="B199" s="101"/>
      <c r="C199" s="219"/>
      <c r="D199" s="219"/>
      <c r="E199" s="219"/>
      <c r="F199" s="219"/>
      <c r="G199" s="219"/>
      <c r="H199" s="219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spans="1:26" ht="15.75" customHeight="1" x14ac:dyDescent="0.25">
      <c r="A200" s="101"/>
      <c r="B200" s="101"/>
      <c r="C200" s="219"/>
      <c r="D200" s="219"/>
      <c r="E200" s="219"/>
      <c r="F200" s="219"/>
      <c r="G200" s="219"/>
      <c r="H200" s="219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spans="1:26" ht="15.75" customHeight="1" x14ac:dyDescent="0.25">
      <c r="A201" s="101"/>
      <c r="B201" s="101"/>
      <c r="C201" s="219"/>
      <c r="D201" s="219"/>
      <c r="E201" s="219"/>
      <c r="F201" s="219"/>
      <c r="G201" s="219"/>
      <c r="H201" s="219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spans="1:26" ht="15.75" customHeight="1" x14ac:dyDescent="0.25">
      <c r="A202" s="101"/>
      <c r="B202" s="101"/>
      <c r="C202" s="219"/>
      <c r="D202" s="219"/>
      <c r="E202" s="219"/>
      <c r="F202" s="219"/>
      <c r="G202" s="219"/>
      <c r="H202" s="219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spans="1:26" ht="15.75" customHeight="1" x14ac:dyDescent="0.25">
      <c r="A203" s="101"/>
      <c r="B203" s="101"/>
      <c r="C203" s="219"/>
      <c r="D203" s="219"/>
      <c r="E203" s="219"/>
      <c r="F203" s="219"/>
      <c r="G203" s="219"/>
      <c r="H203" s="219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spans="1:26" ht="15.75" customHeight="1" x14ac:dyDescent="0.25">
      <c r="A204" s="101"/>
      <c r="B204" s="101"/>
      <c r="C204" s="219"/>
      <c r="D204" s="219"/>
      <c r="E204" s="219"/>
      <c r="F204" s="219"/>
      <c r="G204" s="219"/>
      <c r="H204" s="219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spans="1:26" ht="15.75" customHeight="1" x14ac:dyDescent="0.25">
      <c r="A205" s="101"/>
      <c r="B205" s="101"/>
      <c r="C205" s="219"/>
      <c r="D205" s="219"/>
      <c r="E205" s="219"/>
      <c r="F205" s="219"/>
      <c r="G205" s="219"/>
      <c r="H205" s="219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spans="1:26" ht="15.75" customHeight="1" x14ac:dyDescent="0.25">
      <c r="A206" s="101"/>
      <c r="B206" s="101"/>
      <c r="C206" s="219"/>
      <c r="D206" s="219"/>
      <c r="E206" s="219"/>
      <c r="F206" s="219"/>
      <c r="G206" s="219"/>
      <c r="H206" s="219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spans="1:26" ht="15.75" customHeight="1" x14ac:dyDescent="0.25">
      <c r="A207" s="101"/>
      <c r="B207" s="101"/>
      <c r="C207" s="219"/>
      <c r="D207" s="219"/>
      <c r="E207" s="219"/>
      <c r="F207" s="219"/>
      <c r="G207" s="219"/>
      <c r="H207" s="219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spans="1:26" ht="15.75" customHeight="1" x14ac:dyDescent="0.25">
      <c r="A208" s="101"/>
      <c r="B208" s="101"/>
      <c r="C208" s="219"/>
      <c r="D208" s="219"/>
      <c r="E208" s="219"/>
      <c r="F208" s="219"/>
      <c r="G208" s="219"/>
      <c r="H208" s="219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spans="1:26" ht="15.75" customHeight="1" x14ac:dyDescent="0.25">
      <c r="A209" s="101"/>
      <c r="B209" s="101"/>
      <c r="C209" s="219"/>
      <c r="D209" s="219"/>
      <c r="E209" s="219"/>
      <c r="F209" s="219"/>
      <c r="G209" s="219"/>
      <c r="H209" s="219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spans="1:26" ht="15.75" customHeight="1" x14ac:dyDescent="0.25">
      <c r="A210" s="101"/>
      <c r="B210" s="101"/>
      <c r="C210" s="219"/>
      <c r="D210" s="219"/>
      <c r="E210" s="219"/>
      <c r="F210" s="219"/>
      <c r="G210" s="219"/>
      <c r="H210" s="219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spans="1:26" ht="15.75" customHeight="1" x14ac:dyDescent="0.25">
      <c r="A211" s="101"/>
      <c r="B211" s="101"/>
      <c r="C211" s="219"/>
      <c r="D211" s="219"/>
      <c r="E211" s="219"/>
      <c r="F211" s="219"/>
      <c r="G211" s="219"/>
      <c r="H211" s="219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spans="1:26" ht="15.75" customHeight="1" x14ac:dyDescent="0.25">
      <c r="A212" s="101"/>
      <c r="B212" s="101"/>
      <c r="C212" s="219"/>
      <c r="D212" s="219"/>
      <c r="E212" s="219"/>
      <c r="F212" s="219"/>
      <c r="G212" s="219"/>
      <c r="H212" s="219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spans="1:26" ht="15.75" customHeight="1" x14ac:dyDescent="0.25">
      <c r="A213" s="101"/>
      <c r="B213" s="101"/>
      <c r="C213" s="219"/>
      <c r="D213" s="219"/>
      <c r="E213" s="219"/>
      <c r="F213" s="219"/>
      <c r="G213" s="219"/>
      <c r="H213" s="219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spans="1:26" ht="15.75" customHeight="1" x14ac:dyDescent="0.25">
      <c r="A214" s="101"/>
      <c r="B214" s="101"/>
      <c r="C214" s="219"/>
      <c r="D214" s="219"/>
      <c r="E214" s="219"/>
      <c r="F214" s="219"/>
      <c r="G214" s="219"/>
      <c r="H214" s="219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spans="1:26" ht="15.75" customHeight="1" x14ac:dyDescent="0.25">
      <c r="A215" s="101"/>
      <c r="B215" s="101"/>
      <c r="C215" s="219"/>
      <c r="D215" s="219"/>
      <c r="E215" s="219"/>
      <c r="F215" s="219"/>
      <c r="G215" s="219"/>
      <c r="H215" s="219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spans="1:26" ht="15.75" customHeight="1" x14ac:dyDescent="0.25">
      <c r="A216" s="101"/>
      <c r="B216" s="101"/>
      <c r="C216" s="219"/>
      <c r="D216" s="219"/>
      <c r="E216" s="219"/>
      <c r="F216" s="219"/>
      <c r="G216" s="219"/>
      <c r="H216" s="219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spans="1:26" ht="15.75" customHeight="1" x14ac:dyDescent="0.25">
      <c r="A217" s="101"/>
      <c r="B217" s="101"/>
      <c r="C217" s="219"/>
      <c r="D217" s="219"/>
      <c r="E217" s="219"/>
      <c r="F217" s="219"/>
      <c r="G217" s="219"/>
      <c r="H217" s="219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spans="1:26" ht="15.75" customHeight="1" x14ac:dyDescent="0.25">
      <c r="A218" s="101"/>
      <c r="B218" s="101"/>
      <c r="C218" s="219"/>
      <c r="D218" s="219"/>
      <c r="E218" s="219"/>
      <c r="F218" s="219"/>
      <c r="G218" s="219"/>
      <c r="H218" s="219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spans="1:26" ht="15.75" customHeight="1" x14ac:dyDescent="0.25">
      <c r="A219" s="101"/>
      <c r="B219" s="101"/>
      <c r="C219" s="219"/>
      <c r="D219" s="219"/>
      <c r="E219" s="219"/>
      <c r="F219" s="219"/>
      <c r="G219" s="219"/>
      <c r="H219" s="219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spans="1:26" ht="15.75" customHeight="1" x14ac:dyDescent="0.25">
      <c r="A220" s="101"/>
      <c r="B220" s="101"/>
      <c r="C220" s="219"/>
      <c r="D220" s="219"/>
      <c r="E220" s="219"/>
      <c r="F220" s="219"/>
      <c r="G220" s="219"/>
      <c r="H220" s="219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spans="1:26" ht="15.75" customHeight="1" x14ac:dyDescent="0.25">
      <c r="A221" s="101"/>
      <c r="B221" s="101"/>
      <c r="C221" s="219"/>
      <c r="D221" s="219"/>
      <c r="E221" s="219"/>
      <c r="F221" s="219"/>
      <c r="G221" s="219"/>
      <c r="H221" s="219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spans="1:26" ht="15.75" customHeight="1" x14ac:dyDescent="0.25">
      <c r="A222" s="101"/>
      <c r="B222" s="101"/>
      <c r="C222" s="219"/>
      <c r="D222" s="219"/>
      <c r="E222" s="219"/>
      <c r="F222" s="219"/>
      <c r="G222" s="219"/>
      <c r="H222" s="219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spans="1:26" ht="15.75" customHeight="1" x14ac:dyDescent="0.25">
      <c r="A223" s="101"/>
      <c r="B223" s="101"/>
      <c r="C223" s="219"/>
      <c r="D223" s="219"/>
      <c r="E223" s="219"/>
      <c r="F223" s="219"/>
      <c r="G223" s="219"/>
      <c r="H223" s="219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spans="1:26" ht="15.75" customHeight="1" x14ac:dyDescent="0.25">
      <c r="A224" s="101"/>
      <c r="B224" s="101"/>
      <c r="C224" s="219"/>
      <c r="D224" s="219"/>
      <c r="E224" s="219"/>
      <c r="F224" s="219"/>
      <c r="G224" s="219"/>
      <c r="H224" s="219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spans="1:26" ht="15.75" customHeight="1" x14ac:dyDescent="0.25">
      <c r="A225" s="101"/>
      <c r="B225" s="101"/>
      <c r="C225" s="219"/>
      <c r="D225" s="219"/>
      <c r="E225" s="219"/>
      <c r="F225" s="219"/>
      <c r="G225" s="219"/>
      <c r="H225" s="219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spans="1:26" ht="15.75" customHeight="1" x14ac:dyDescent="0.25">
      <c r="A226" s="101"/>
      <c r="B226" s="101"/>
      <c r="C226" s="219"/>
      <c r="D226" s="219"/>
      <c r="E226" s="219"/>
      <c r="F226" s="219"/>
      <c r="G226" s="219"/>
      <c r="H226" s="219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spans="1:26" ht="15.75" customHeight="1" x14ac:dyDescent="0.25">
      <c r="A227" s="101"/>
      <c r="B227" s="101"/>
      <c r="C227" s="219"/>
      <c r="D227" s="219"/>
      <c r="E227" s="219"/>
      <c r="F227" s="219"/>
      <c r="G227" s="219"/>
      <c r="H227" s="219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spans="1:26" ht="15.75" customHeight="1" x14ac:dyDescent="0.25">
      <c r="A228" s="101"/>
      <c r="B228" s="101"/>
      <c r="C228" s="219"/>
      <c r="D228" s="219"/>
      <c r="E228" s="219"/>
      <c r="F228" s="219"/>
      <c r="G228" s="219"/>
      <c r="H228" s="219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spans="1:26" ht="15.75" customHeight="1" x14ac:dyDescent="0.25">
      <c r="A229" s="101"/>
      <c r="B229" s="101"/>
      <c r="C229" s="219"/>
      <c r="D229" s="219"/>
      <c r="E229" s="219"/>
      <c r="F229" s="219"/>
      <c r="G229" s="219"/>
      <c r="H229" s="219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spans="1:26" ht="15.75" customHeight="1" x14ac:dyDescent="0.25">
      <c r="A230" s="101"/>
      <c r="B230" s="101"/>
      <c r="C230" s="219"/>
      <c r="D230" s="219"/>
      <c r="E230" s="219"/>
      <c r="F230" s="219"/>
      <c r="G230" s="219"/>
      <c r="H230" s="219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spans="1:26" ht="15.75" customHeight="1" x14ac:dyDescent="0.25">
      <c r="A231" s="101"/>
      <c r="B231" s="101"/>
      <c r="C231" s="219"/>
      <c r="D231" s="219"/>
      <c r="E231" s="219"/>
      <c r="F231" s="219"/>
      <c r="G231" s="219"/>
      <c r="H231" s="219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spans="1:26" ht="15.75" customHeight="1" x14ac:dyDescent="0.25">
      <c r="A232" s="101"/>
      <c r="B232" s="101"/>
      <c r="C232" s="219"/>
      <c r="D232" s="219"/>
      <c r="E232" s="219"/>
      <c r="F232" s="219"/>
      <c r="G232" s="219"/>
      <c r="H232" s="219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spans="1:26" ht="15.75" customHeight="1" x14ac:dyDescent="0.25">
      <c r="A233" s="101"/>
      <c r="B233" s="101"/>
      <c r="C233" s="219"/>
      <c r="D233" s="219"/>
      <c r="E233" s="219"/>
      <c r="F233" s="219"/>
      <c r="G233" s="219"/>
      <c r="H233" s="219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spans="1:26" ht="15.75" customHeight="1" x14ac:dyDescent="0.25">
      <c r="A234" s="101"/>
      <c r="B234" s="101"/>
      <c r="C234" s="219"/>
      <c r="D234" s="219"/>
      <c r="E234" s="219"/>
      <c r="F234" s="219"/>
      <c r="G234" s="219"/>
      <c r="H234" s="219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spans="1:26" ht="15.75" customHeight="1" x14ac:dyDescent="0.25">
      <c r="A235" s="101"/>
      <c r="B235" s="101"/>
      <c r="C235" s="219"/>
      <c r="D235" s="219"/>
      <c r="E235" s="219"/>
      <c r="F235" s="219"/>
      <c r="G235" s="219"/>
      <c r="H235" s="219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spans="1:26" ht="15.75" customHeight="1" x14ac:dyDescent="0.25">
      <c r="A236" s="101"/>
      <c r="B236" s="101"/>
      <c r="C236" s="219"/>
      <c r="D236" s="219"/>
      <c r="E236" s="219"/>
      <c r="F236" s="219"/>
      <c r="G236" s="219"/>
      <c r="H236" s="219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spans="1:26" ht="15.75" customHeight="1" x14ac:dyDescent="0.25">
      <c r="A237" s="101"/>
      <c r="B237" s="101"/>
      <c r="C237" s="219"/>
      <c r="D237" s="219"/>
      <c r="E237" s="219"/>
      <c r="F237" s="219"/>
      <c r="G237" s="219"/>
      <c r="H237" s="219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spans="1:26" ht="15.75" customHeight="1" x14ac:dyDescent="0.25">
      <c r="A238" s="101"/>
      <c r="B238" s="101"/>
      <c r="C238" s="219"/>
      <c r="D238" s="219"/>
      <c r="E238" s="219"/>
      <c r="F238" s="219"/>
      <c r="G238" s="219"/>
      <c r="H238" s="219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spans="1:26" ht="15.75" customHeight="1" x14ac:dyDescent="0.25">
      <c r="A239" s="101"/>
      <c r="B239" s="101"/>
      <c r="C239" s="219"/>
      <c r="D239" s="219"/>
      <c r="E239" s="219"/>
      <c r="F239" s="219"/>
      <c r="G239" s="219"/>
      <c r="H239" s="219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spans="1:26" ht="15.75" customHeight="1" x14ac:dyDescent="0.25">
      <c r="A240" s="101"/>
      <c r="B240" s="101"/>
      <c r="C240" s="219"/>
      <c r="D240" s="219"/>
      <c r="E240" s="219"/>
      <c r="F240" s="219"/>
      <c r="G240" s="219"/>
      <c r="H240" s="219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spans="1:26" ht="15.75" customHeight="1" x14ac:dyDescent="0.25">
      <c r="A241" s="101"/>
      <c r="B241" s="101"/>
      <c r="C241" s="219"/>
      <c r="D241" s="219"/>
      <c r="E241" s="219"/>
      <c r="F241" s="219"/>
      <c r="G241" s="219"/>
      <c r="H241" s="219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spans="1:26" ht="15.75" customHeight="1" x14ac:dyDescent="0.25">
      <c r="A242" s="101"/>
      <c r="B242" s="101"/>
      <c r="C242" s="219"/>
      <c r="D242" s="219"/>
      <c r="E242" s="219"/>
      <c r="F242" s="219"/>
      <c r="G242" s="219"/>
      <c r="H242" s="219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spans="1:26" ht="15.75" customHeight="1" x14ac:dyDescent="0.25">
      <c r="A243" s="101"/>
      <c r="B243" s="101"/>
      <c r="C243" s="219"/>
      <c r="D243" s="219"/>
      <c r="E243" s="219"/>
      <c r="F243" s="219"/>
      <c r="G243" s="219"/>
      <c r="H243" s="219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spans="1:26" ht="15.75" customHeight="1" x14ac:dyDescent="0.25">
      <c r="A244" s="101"/>
      <c r="B244" s="101"/>
      <c r="C244" s="219"/>
      <c r="D244" s="219"/>
      <c r="E244" s="219"/>
      <c r="F244" s="219"/>
      <c r="G244" s="219"/>
      <c r="H244" s="219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spans="1:26" ht="15.75" customHeight="1" x14ac:dyDescent="0.25">
      <c r="A245" s="101"/>
      <c r="B245" s="101"/>
      <c r="C245" s="219"/>
      <c r="D245" s="219"/>
      <c r="E245" s="219"/>
      <c r="F245" s="219"/>
      <c r="G245" s="219"/>
      <c r="H245" s="219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spans="1:26" ht="15.75" customHeight="1" x14ac:dyDescent="0.25">
      <c r="A246" s="101"/>
      <c r="B246" s="101"/>
      <c r="C246" s="219"/>
      <c r="D246" s="219"/>
      <c r="E246" s="219"/>
      <c r="F246" s="219"/>
      <c r="G246" s="219"/>
      <c r="H246" s="219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spans="1:26" ht="15.75" customHeight="1" x14ac:dyDescent="0.25">
      <c r="A247" s="101"/>
      <c r="B247" s="101"/>
      <c r="C247" s="219"/>
      <c r="D247" s="219"/>
      <c r="E247" s="219"/>
      <c r="F247" s="219"/>
      <c r="G247" s="219"/>
      <c r="H247" s="219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spans="1:26" ht="15.75" customHeight="1" x14ac:dyDescent="0.25">
      <c r="A248" s="101"/>
      <c r="B248" s="101"/>
      <c r="C248" s="219"/>
      <c r="D248" s="219"/>
      <c r="E248" s="219"/>
      <c r="F248" s="219"/>
      <c r="G248" s="219"/>
      <c r="H248" s="219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spans="1:26" ht="15.75" customHeight="1" x14ac:dyDescent="0.25">
      <c r="A249" s="101"/>
      <c r="B249" s="101"/>
      <c r="C249" s="219"/>
      <c r="D249" s="219"/>
      <c r="E249" s="219"/>
      <c r="F249" s="219"/>
      <c r="G249" s="219"/>
      <c r="H249" s="219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spans="1:26" ht="15.75" customHeight="1" x14ac:dyDescent="0.25">
      <c r="A250" s="101"/>
      <c r="B250" s="101"/>
      <c r="C250" s="219"/>
      <c r="D250" s="219"/>
      <c r="E250" s="219"/>
      <c r="F250" s="219"/>
      <c r="G250" s="219"/>
      <c r="H250" s="219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spans="1:26" ht="15.75" customHeight="1" x14ac:dyDescent="0.25">
      <c r="A251" s="101"/>
      <c r="B251" s="101"/>
      <c r="C251" s="219"/>
      <c r="D251" s="219"/>
      <c r="E251" s="219"/>
      <c r="F251" s="219"/>
      <c r="G251" s="219"/>
      <c r="H251" s="219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spans="1:26" ht="15.75" customHeight="1" x14ac:dyDescent="0.25">
      <c r="A252" s="101"/>
      <c r="B252" s="101"/>
      <c r="C252" s="219"/>
      <c r="D252" s="219"/>
      <c r="E252" s="219"/>
      <c r="F252" s="219"/>
      <c r="G252" s="219"/>
      <c r="H252" s="219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spans="1:26" ht="15.75" customHeight="1" x14ac:dyDescent="0.25">
      <c r="A253" s="101"/>
      <c r="B253" s="101"/>
      <c r="C253" s="219"/>
      <c r="D253" s="219"/>
      <c r="E253" s="219"/>
      <c r="F253" s="219"/>
      <c r="G253" s="219"/>
      <c r="H253" s="219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spans="1:26" ht="15.75" customHeight="1" x14ac:dyDescent="0.25">
      <c r="A254" s="101"/>
      <c r="B254" s="101"/>
      <c r="C254" s="219"/>
      <c r="D254" s="219"/>
      <c r="E254" s="219"/>
      <c r="F254" s="219"/>
      <c r="G254" s="219"/>
      <c r="H254" s="219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spans="1:26" ht="15.75" customHeight="1" x14ac:dyDescent="0.25">
      <c r="A255" s="101"/>
      <c r="B255" s="101"/>
      <c r="C255" s="219"/>
      <c r="D255" s="219"/>
      <c r="E255" s="219"/>
      <c r="F255" s="219"/>
      <c r="G255" s="219"/>
      <c r="H255" s="219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spans="1:26" ht="15.75" customHeight="1" x14ac:dyDescent="0.25">
      <c r="A256" s="101"/>
      <c r="B256" s="101"/>
      <c r="C256" s="219"/>
      <c r="D256" s="219"/>
      <c r="E256" s="219"/>
      <c r="F256" s="219"/>
      <c r="G256" s="219"/>
      <c r="H256" s="219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spans="1:26" ht="15.75" customHeight="1" x14ac:dyDescent="0.25">
      <c r="A257" s="101"/>
      <c r="B257" s="101"/>
      <c r="C257" s="219"/>
      <c r="D257" s="219"/>
      <c r="E257" s="219"/>
      <c r="F257" s="219"/>
      <c r="G257" s="219"/>
      <c r="H257" s="219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spans="1:26" ht="15.75" customHeight="1" x14ac:dyDescent="0.25">
      <c r="A258" s="101"/>
      <c r="B258" s="101"/>
      <c r="C258" s="219"/>
      <c r="D258" s="219"/>
      <c r="E258" s="219"/>
      <c r="F258" s="219"/>
      <c r="G258" s="219"/>
      <c r="H258" s="219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spans="1:26" ht="15.75" customHeight="1" x14ac:dyDescent="0.25">
      <c r="A259" s="101"/>
      <c r="B259" s="101"/>
      <c r="C259" s="219"/>
      <c r="D259" s="219"/>
      <c r="E259" s="219"/>
      <c r="F259" s="219"/>
      <c r="G259" s="219"/>
      <c r="H259" s="219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spans="1:26" ht="15.75" customHeight="1" x14ac:dyDescent="0.25">
      <c r="A260" s="101"/>
      <c r="B260" s="101"/>
      <c r="C260" s="219"/>
      <c r="D260" s="219"/>
      <c r="E260" s="219"/>
      <c r="F260" s="219"/>
      <c r="G260" s="219"/>
      <c r="H260" s="219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spans="1:26" ht="15.75" customHeight="1" x14ac:dyDescent="0.25">
      <c r="A261" s="101"/>
      <c r="B261" s="101"/>
      <c r="C261" s="219"/>
      <c r="D261" s="219"/>
      <c r="E261" s="219"/>
      <c r="F261" s="219"/>
      <c r="G261" s="219"/>
      <c r="H261" s="219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spans="1:26" ht="15.75" customHeight="1" x14ac:dyDescent="0.25">
      <c r="A262" s="101"/>
      <c r="B262" s="101"/>
      <c r="C262" s="219"/>
      <c r="D262" s="219"/>
      <c r="E262" s="219"/>
      <c r="F262" s="219"/>
      <c r="G262" s="219"/>
      <c r="H262" s="219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spans="1:26" ht="15.75" customHeight="1" x14ac:dyDescent="0.25">
      <c r="A263" s="101"/>
      <c r="B263" s="101"/>
      <c r="C263" s="219"/>
      <c r="D263" s="219"/>
      <c r="E263" s="219"/>
      <c r="F263" s="219"/>
      <c r="G263" s="219"/>
      <c r="H263" s="219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spans="1:26" ht="15.75" customHeight="1" x14ac:dyDescent="0.25">
      <c r="A264" s="101"/>
      <c r="B264" s="101"/>
      <c r="C264" s="219"/>
      <c r="D264" s="219"/>
      <c r="E264" s="219"/>
      <c r="F264" s="219"/>
      <c r="G264" s="219"/>
      <c r="H264" s="219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spans="1:26" ht="15.75" customHeight="1" x14ac:dyDescent="0.25">
      <c r="A265" s="101"/>
      <c r="B265" s="101"/>
      <c r="C265" s="219"/>
      <c r="D265" s="219"/>
      <c r="E265" s="219"/>
      <c r="F265" s="219"/>
      <c r="G265" s="219"/>
      <c r="H265" s="219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spans="1:26" ht="15.75" customHeight="1" x14ac:dyDescent="0.25">
      <c r="A266" s="101"/>
      <c r="B266" s="101"/>
      <c r="C266" s="219"/>
      <c r="D266" s="219"/>
      <c r="E266" s="219"/>
      <c r="F266" s="219"/>
      <c r="G266" s="219"/>
      <c r="H266" s="219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spans="1:26" ht="15.75" customHeight="1" x14ac:dyDescent="0.25">
      <c r="A267" s="101"/>
      <c r="B267" s="101"/>
      <c r="C267" s="219"/>
      <c r="D267" s="219"/>
      <c r="E267" s="219"/>
      <c r="F267" s="219"/>
      <c r="G267" s="219"/>
      <c r="H267" s="219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spans="1:26" ht="15.75" customHeight="1" x14ac:dyDescent="0.25">
      <c r="A268" s="101"/>
      <c r="B268" s="101"/>
      <c r="C268" s="219"/>
      <c r="D268" s="219"/>
      <c r="E268" s="219"/>
      <c r="F268" s="219"/>
      <c r="G268" s="219"/>
      <c r="H268" s="219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spans="1:26" ht="15.75" customHeight="1" x14ac:dyDescent="0.25">
      <c r="A269" s="101"/>
      <c r="B269" s="101"/>
      <c r="C269" s="219"/>
      <c r="D269" s="219"/>
      <c r="E269" s="219"/>
      <c r="F269" s="219"/>
      <c r="G269" s="219"/>
      <c r="H269" s="219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spans="1:26" ht="15.75" customHeight="1" x14ac:dyDescent="0.25">
      <c r="A270" s="101"/>
      <c r="B270" s="101"/>
      <c r="C270" s="219"/>
      <c r="D270" s="219"/>
      <c r="E270" s="219"/>
      <c r="F270" s="219"/>
      <c r="G270" s="219"/>
      <c r="H270" s="219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spans="1:26" ht="15.75" customHeight="1" x14ac:dyDescent="0.25">
      <c r="A271" s="101"/>
      <c r="B271" s="101"/>
      <c r="C271" s="219"/>
      <c r="D271" s="219"/>
      <c r="E271" s="219"/>
      <c r="F271" s="219"/>
      <c r="G271" s="219"/>
      <c r="H271" s="219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spans="1:26" ht="15.75" customHeight="1" x14ac:dyDescent="0.25">
      <c r="A272" s="101"/>
      <c r="B272" s="101"/>
      <c r="C272" s="219"/>
      <c r="D272" s="219"/>
      <c r="E272" s="219"/>
      <c r="F272" s="219"/>
      <c r="G272" s="219"/>
      <c r="H272" s="219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spans="1:26" ht="15.75" customHeight="1" x14ac:dyDescent="0.25">
      <c r="A273" s="101"/>
      <c r="B273" s="101"/>
      <c r="C273" s="219"/>
      <c r="D273" s="219"/>
      <c r="E273" s="219"/>
      <c r="F273" s="219"/>
      <c r="G273" s="219"/>
      <c r="H273" s="219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spans="1:26" ht="15.75" customHeight="1" x14ac:dyDescent="0.25">
      <c r="A274" s="101"/>
      <c r="B274" s="101"/>
      <c r="C274" s="219"/>
      <c r="D274" s="219"/>
      <c r="E274" s="219"/>
      <c r="F274" s="219"/>
      <c r="G274" s="219"/>
      <c r="H274" s="219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spans="1:26" ht="15.75" customHeight="1" x14ac:dyDescent="0.25">
      <c r="A275" s="101"/>
      <c r="B275" s="101"/>
      <c r="C275" s="219"/>
      <c r="D275" s="219"/>
      <c r="E275" s="219"/>
      <c r="F275" s="219"/>
      <c r="G275" s="219"/>
      <c r="H275" s="219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spans="1:26" ht="15.75" customHeight="1" x14ac:dyDescent="0.25">
      <c r="A276" s="101"/>
      <c r="B276" s="101"/>
      <c r="C276" s="219"/>
      <c r="D276" s="219"/>
      <c r="E276" s="219"/>
      <c r="F276" s="219"/>
      <c r="G276" s="219"/>
      <c r="H276" s="219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spans="1:26" ht="15.75" customHeight="1" x14ac:dyDescent="0.25">
      <c r="A277" s="101"/>
      <c r="B277" s="101"/>
      <c r="C277" s="219"/>
      <c r="D277" s="219"/>
      <c r="E277" s="219"/>
      <c r="F277" s="219"/>
      <c r="G277" s="219"/>
      <c r="H277" s="219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spans="1:26" ht="15.75" customHeight="1" x14ac:dyDescent="0.25">
      <c r="A278" s="101"/>
      <c r="B278" s="101"/>
      <c r="C278" s="219"/>
      <c r="D278" s="219"/>
      <c r="E278" s="219"/>
      <c r="F278" s="219"/>
      <c r="G278" s="219"/>
      <c r="H278" s="219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spans="1:26" ht="15.75" customHeight="1" x14ac:dyDescent="0.25">
      <c r="A279" s="101"/>
      <c r="B279" s="101"/>
      <c r="C279" s="219"/>
      <c r="D279" s="219"/>
      <c r="E279" s="219"/>
      <c r="F279" s="219"/>
      <c r="G279" s="219"/>
      <c r="H279" s="219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spans="1:26" ht="15.75" customHeight="1" x14ac:dyDescent="0.25">
      <c r="A280" s="101"/>
      <c r="B280" s="101"/>
      <c r="C280" s="219"/>
      <c r="D280" s="219"/>
      <c r="E280" s="219"/>
      <c r="F280" s="219"/>
      <c r="G280" s="219"/>
      <c r="H280" s="219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spans="1:26" ht="15.75" customHeight="1" x14ac:dyDescent="0.25">
      <c r="A281" s="101"/>
      <c r="B281" s="101"/>
      <c r="C281" s="219"/>
      <c r="D281" s="219"/>
      <c r="E281" s="219"/>
      <c r="F281" s="219"/>
      <c r="G281" s="219"/>
      <c r="H281" s="219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spans="1:26" ht="15.75" customHeight="1" x14ac:dyDescent="0.25">
      <c r="A282" s="101"/>
      <c r="B282" s="101"/>
      <c r="C282" s="219"/>
      <c r="D282" s="219"/>
      <c r="E282" s="219"/>
      <c r="F282" s="219"/>
      <c r="G282" s="219"/>
      <c r="H282" s="219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spans="1:26" ht="15.75" customHeight="1" x14ac:dyDescent="0.25">
      <c r="A283" s="101"/>
      <c r="B283" s="101"/>
      <c r="C283" s="219"/>
      <c r="D283" s="219"/>
      <c r="E283" s="219"/>
      <c r="F283" s="219"/>
      <c r="G283" s="219"/>
      <c r="H283" s="219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spans="1:26" ht="15.75" customHeight="1" x14ac:dyDescent="0.25">
      <c r="A284" s="101"/>
      <c r="B284" s="101"/>
      <c r="C284" s="219"/>
      <c r="D284" s="219"/>
      <c r="E284" s="219"/>
      <c r="F284" s="219"/>
      <c r="G284" s="219"/>
      <c r="H284" s="219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spans="1:26" ht="15.75" customHeight="1" x14ac:dyDescent="0.25">
      <c r="A285" s="101"/>
      <c r="B285" s="101"/>
      <c r="C285" s="219"/>
      <c r="D285" s="219"/>
      <c r="E285" s="219"/>
      <c r="F285" s="219"/>
      <c r="G285" s="219"/>
      <c r="H285" s="219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spans="1:26" ht="15.75" customHeight="1" x14ac:dyDescent="0.25">
      <c r="A286" s="101"/>
      <c r="B286" s="101"/>
      <c r="C286" s="219"/>
      <c r="D286" s="219"/>
      <c r="E286" s="219"/>
      <c r="F286" s="219"/>
      <c r="G286" s="219"/>
      <c r="H286" s="219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spans="1:26" ht="15.75" customHeight="1" x14ac:dyDescent="0.25">
      <c r="A287" s="101"/>
      <c r="B287" s="101"/>
      <c r="C287" s="219"/>
      <c r="D287" s="219"/>
      <c r="E287" s="219"/>
      <c r="F287" s="219"/>
      <c r="G287" s="219"/>
      <c r="H287" s="219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spans="1:26" ht="15.75" customHeight="1" x14ac:dyDescent="0.25">
      <c r="A288" s="101"/>
      <c r="B288" s="101"/>
      <c r="C288" s="219"/>
      <c r="D288" s="219"/>
      <c r="E288" s="219"/>
      <c r="F288" s="219"/>
      <c r="G288" s="219"/>
      <c r="H288" s="219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spans="1:26" ht="15.75" customHeight="1" x14ac:dyDescent="0.25">
      <c r="A289" s="101"/>
      <c r="B289" s="101"/>
      <c r="C289" s="219"/>
      <c r="D289" s="219"/>
      <c r="E289" s="219"/>
      <c r="F289" s="219"/>
      <c r="G289" s="219"/>
      <c r="H289" s="219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spans="1:26" ht="15.75" customHeight="1" x14ac:dyDescent="0.25">
      <c r="A290" s="101"/>
      <c r="B290" s="101"/>
      <c r="C290" s="219"/>
      <c r="D290" s="219"/>
      <c r="E290" s="219"/>
      <c r="F290" s="219"/>
      <c r="G290" s="219"/>
      <c r="H290" s="219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spans="1:26" ht="15.75" customHeight="1" x14ac:dyDescent="0.25">
      <c r="A291" s="101"/>
      <c r="B291" s="101"/>
      <c r="C291" s="219"/>
      <c r="D291" s="219"/>
      <c r="E291" s="219"/>
      <c r="F291" s="219"/>
      <c r="G291" s="219"/>
      <c r="H291" s="219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spans="1:26" ht="15.75" customHeight="1" x14ac:dyDescent="0.25">
      <c r="A292" s="101"/>
      <c r="B292" s="101"/>
      <c r="C292" s="219"/>
      <c r="D292" s="219"/>
      <c r="E292" s="219"/>
      <c r="F292" s="219"/>
      <c r="G292" s="219"/>
      <c r="H292" s="219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spans="1:26" ht="15.75" customHeight="1" x14ac:dyDescent="0.25">
      <c r="A293" s="101"/>
      <c r="B293" s="101"/>
      <c r="C293" s="219"/>
      <c r="D293" s="219"/>
      <c r="E293" s="219"/>
      <c r="F293" s="219"/>
      <c r="G293" s="219"/>
      <c r="H293" s="219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spans="1:26" ht="15.75" customHeight="1" x14ac:dyDescent="0.25">
      <c r="A294" s="101"/>
      <c r="B294" s="101"/>
      <c r="C294" s="219"/>
      <c r="D294" s="219"/>
      <c r="E294" s="219"/>
      <c r="F294" s="219"/>
      <c r="G294" s="219"/>
      <c r="H294" s="219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spans="1:26" ht="15.75" customHeight="1" x14ac:dyDescent="0.25">
      <c r="A295" s="101"/>
      <c r="B295" s="101"/>
      <c r="C295" s="219"/>
      <c r="D295" s="219"/>
      <c r="E295" s="219"/>
      <c r="F295" s="219"/>
      <c r="G295" s="219"/>
      <c r="H295" s="219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spans="1:26" ht="15.75" customHeight="1" x14ac:dyDescent="0.25">
      <c r="A296" s="101"/>
      <c r="B296" s="101"/>
      <c r="C296" s="219"/>
      <c r="D296" s="219"/>
      <c r="E296" s="219"/>
      <c r="F296" s="219"/>
      <c r="G296" s="219"/>
      <c r="H296" s="219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spans="1:26" ht="15.75" customHeight="1" x14ac:dyDescent="0.25">
      <c r="A297" s="101"/>
      <c r="B297" s="101"/>
      <c r="C297" s="219"/>
      <c r="D297" s="219"/>
      <c r="E297" s="219"/>
      <c r="F297" s="219"/>
      <c r="G297" s="219"/>
      <c r="H297" s="219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spans="1:26" ht="15.75" customHeight="1" x14ac:dyDescent="0.25">
      <c r="A298" s="101"/>
      <c r="B298" s="101"/>
      <c r="C298" s="219"/>
      <c r="D298" s="219"/>
      <c r="E298" s="219"/>
      <c r="F298" s="219"/>
      <c r="G298" s="219"/>
      <c r="H298" s="219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spans="1:26" ht="15.75" customHeight="1" x14ac:dyDescent="0.25">
      <c r="A299" s="101"/>
      <c r="B299" s="101"/>
      <c r="C299" s="219"/>
      <c r="D299" s="219"/>
      <c r="E299" s="219"/>
      <c r="F299" s="219"/>
      <c r="G299" s="219"/>
      <c r="H299" s="219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spans="1:26" ht="15.75" customHeight="1" x14ac:dyDescent="0.25">
      <c r="A300" s="101"/>
      <c r="B300" s="101"/>
      <c r="C300" s="219"/>
      <c r="D300" s="219"/>
      <c r="E300" s="219"/>
      <c r="F300" s="219"/>
      <c r="G300" s="219"/>
      <c r="H300" s="219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spans="1:26" ht="15.75" customHeight="1" x14ac:dyDescent="0.25">
      <c r="A301" s="101"/>
      <c r="B301" s="101"/>
      <c r="C301" s="219"/>
      <c r="D301" s="219"/>
      <c r="E301" s="219"/>
      <c r="F301" s="219"/>
      <c r="G301" s="219"/>
      <c r="H301" s="219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spans="1:26" ht="15.75" customHeight="1" x14ac:dyDescent="0.25">
      <c r="A302" s="101"/>
      <c r="B302" s="101"/>
      <c r="C302" s="219"/>
      <c r="D302" s="219"/>
      <c r="E302" s="219"/>
      <c r="F302" s="219"/>
      <c r="G302" s="219"/>
      <c r="H302" s="219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spans="1:26" ht="15.75" customHeight="1" x14ac:dyDescent="0.25">
      <c r="A303" s="101"/>
      <c r="B303" s="101"/>
      <c r="C303" s="219"/>
      <c r="D303" s="219"/>
      <c r="E303" s="219"/>
      <c r="F303" s="219"/>
      <c r="G303" s="219"/>
      <c r="H303" s="219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spans="1:26" ht="15.75" customHeight="1" x14ac:dyDescent="0.25">
      <c r="A304" s="101"/>
      <c r="B304" s="101"/>
      <c r="C304" s="219"/>
      <c r="D304" s="219"/>
      <c r="E304" s="219"/>
      <c r="F304" s="219"/>
      <c r="G304" s="219"/>
      <c r="H304" s="219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spans="1:26" ht="15.75" customHeight="1" x14ac:dyDescent="0.25">
      <c r="A305" s="101"/>
      <c r="B305" s="101"/>
      <c r="C305" s="219"/>
      <c r="D305" s="219"/>
      <c r="E305" s="219"/>
      <c r="F305" s="219"/>
      <c r="G305" s="219"/>
      <c r="H305" s="219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spans="1:26" ht="15.75" customHeight="1" x14ac:dyDescent="0.25">
      <c r="A306" s="101"/>
      <c r="B306" s="101"/>
      <c r="C306" s="219"/>
      <c r="D306" s="219"/>
      <c r="E306" s="219"/>
      <c r="F306" s="219"/>
      <c r="G306" s="219"/>
      <c r="H306" s="219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spans="1:26" ht="15.75" customHeight="1" x14ac:dyDescent="0.25">
      <c r="A307" s="101"/>
      <c r="B307" s="101"/>
      <c r="C307" s="219"/>
      <c r="D307" s="219"/>
      <c r="E307" s="219"/>
      <c r="F307" s="219"/>
      <c r="G307" s="219"/>
      <c r="H307" s="219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spans="1:26" ht="15.75" customHeight="1" x14ac:dyDescent="0.25">
      <c r="A308" s="101"/>
      <c r="B308" s="101"/>
      <c r="C308" s="219"/>
      <c r="D308" s="219"/>
      <c r="E308" s="219"/>
      <c r="F308" s="219"/>
      <c r="G308" s="219"/>
      <c r="H308" s="219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spans="1:26" ht="15.75" customHeight="1" x14ac:dyDescent="0.25">
      <c r="A309" s="101"/>
      <c r="B309" s="101"/>
      <c r="C309" s="219"/>
      <c r="D309" s="219"/>
      <c r="E309" s="219"/>
      <c r="F309" s="219"/>
      <c r="G309" s="219"/>
      <c r="H309" s="219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spans="1:26" ht="15.75" customHeight="1" x14ac:dyDescent="0.25">
      <c r="A310" s="101"/>
      <c r="B310" s="101"/>
      <c r="C310" s="219"/>
      <c r="D310" s="219"/>
      <c r="E310" s="219"/>
      <c r="F310" s="219"/>
      <c r="G310" s="219"/>
      <c r="H310" s="219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spans="1:26" ht="15.75" customHeight="1" x14ac:dyDescent="0.25">
      <c r="A311" s="101"/>
      <c r="B311" s="101"/>
      <c r="C311" s="219"/>
      <c r="D311" s="219"/>
      <c r="E311" s="219"/>
      <c r="F311" s="219"/>
      <c r="G311" s="219"/>
      <c r="H311" s="219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spans="1:26" ht="15.75" customHeight="1" x14ac:dyDescent="0.25">
      <c r="A312" s="101"/>
      <c r="B312" s="101"/>
      <c r="C312" s="219"/>
      <c r="D312" s="219"/>
      <c r="E312" s="219"/>
      <c r="F312" s="219"/>
      <c r="G312" s="219"/>
      <c r="H312" s="219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spans="1:26" ht="15.75" customHeight="1" x14ac:dyDescent="0.25">
      <c r="A313" s="101"/>
      <c r="B313" s="101"/>
      <c r="C313" s="219"/>
      <c r="D313" s="219"/>
      <c r="E313" s="219"/>
      <c r="F313" s="219"/>
      <c r="G313" s="219"/>
      <c r="H313" s="219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spans="1:26" ht="15.75" customHeight="1" x14ac:dyDescent="0.25">
      <c r="A314" s="101"/>
      <c r="B314" s="101"/>
      <c r="C314" s="219"/>
      <c r="D314" s="219"/>
      <c r="E314" s="219"/>
      <c r="F314" s="219"/>
      <c r="G314" s="219"/>
      <c r="H314" s="219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spans="1:26" ht="15.75" customHeight="1" x14ac:dyDescent="0.25">
      <c r="A315" s="101"/>
      <c r="B315" s="101"/>
      <c r="C315" s="219"/>
      <c r="D315" s="219"/>
      <c r="E315" s="219"/>
      <c r="F315" s="219"/>
      <c r="G315" s="219"/>
      <c r="H315" s="219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spans="1:26" ht="15.75" customHeight="1" x14ac:dyDescent="0.25">
      <c r="A316" s="101"/>
      <c r="B316" s="101"/>
      <c r="C316" s="219"/>
      <c r="D316" s="219"/>
      <c r="E316" s="219"/>
      <c r="F316" s="219"/>
      <c r="G316" s="219"/>
      <c r="H316" s="219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spans="1:26" ht="15.75" customHeight="1" x14ac:dyDescent="0.25">
      <c r="A317" s="101"/>
      <c r="B317" s="101"/>
      <c r="C317" s="219"/>
      <c r="D317" s="219"/>
      <c r="E317" s="219"/>
      <c r="F317" s="219"/>
      <c r="G317" s="219"/>
      <c r="H317" s="219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spans="1:26" ht="15.75" customHeight="1" x14ac:dyDescent="0.25">
      <c r="A318" s="101"/>
      <c r="B318" s="101"/>
      <c r="C318" s="219"/>
      <c r="D318" s="219"/>
      <c r="E318" s="219"/>
      <c r="F318" s="219"/>
      <c r="G318" s="219"/>
      <c r="H318" s="219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6" ht="15.75" customHeight="1" x14ac:dyDescent="0.25">
      <c r="A319" s="101"/>
      <c r="B319" s="101"/>
      <c r="C319" s="219"/>
      <c r="D319" s="219"/>
      <c r="E319" s="219"/>
      <c r="F319" s="219"/>
      <c r="G319" s="219"/>
      <c r="H319" s="219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spans="1:26" ht="15.75" customHeight="1" x14ac:dyDescent="0.25">
      <c r="A320" s="101"/>
      <c r="B320" s="101"/>
      <c r="C320" s="219"/>
      <c r="D320" s="219"/>
      <c r="E320" s="219"/>
      <c r="F320" s="219"/>
      <c r="G320" s="219"/>
      <c r="H320" s="219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spans="1:26" ht="15.75" customHeight="1" x14ac:dyDescent="0.25">
      <c r="A321" s="101"/>
      <c r="B321" s="101"/>
      <c r="C321" s="219"/>
      <c r="D321" s="219"/>
      <c r="E321" s="219"/>
      <c r="F321" s="219"/>
      <c r="G321" s="219"/>
      <c r="H321" s="219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spans="1:26" ht="15.75" customHeight="1" x14ac:dyDescent="0.25">
      <c r="A322" s="101"/>
      <c r="B322" s="101"/>
      <c r="C322" s="219"/>
      <c r="D322" s="219"/>
      <c r="E322" s="219"/>
      <c r="F322" s="219"/>
      <c r="G322" s="219"/>
      <c r="H322" s="219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spans="1:26" ht="15.75" customHeight="1" x14ac:dyDescent="0.25">
      <c r="A323" s="101"/>
      <c r="B323" s="101"/>
      <c r="C323" s="219"/>
      <c r="D323" s="219"/>
      <c r="E323" s="219"/>
      <c r="F323" s="219"/>
      <c r="G323" s="219"/>
      <c r="H323" s="219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spans="1:26" ht="15.75" customHeight="1" x14ac:dyDescent="0.25">
      <c r="A324" s="101"/>
      <c r="B324" s="101"/>
      <c r="C324" s="219"/>
      <c r="D324" s="219"/>
      <c r="E324" s="219"/>
      <c r="F324" s="219"/>
      <c r="G324" s="219"/>
      <c r="H324" s="219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spans="1:26" ht="15.75" customHeight="1" x14ac:dyDescent="0.25">
      <c r="A325" s="101"/>
      <c r="B325" s="101"/>
      <c r="C325" s="219"/>
      <c r="D325" s="219"/>
      <c r="E325" s="219"/>
      <c r="F325" s="219"/>
      <c r="G325" s="219"/>
      <c r="H325" s="219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spans="1:26" ht="15.75" customHeight="1" x14ac:dyDescent="0.25">
      <c r="A326" s="101"/>
      <c r="B326" s="101"/>
      <c r="C326" s="219"/>
      <c r="D326" s="219"/>
      <c r="E326" s="219"/>
      <c r="F326" s="219"/>
      <c r="G326" s="219"/>
      <c r="H326" s="219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spans="1:26" ht="15.75" customHeight="1" x14ac:dyDescent="0.25">
      <c r="A327" s="101"/>
      <c r="B327" s="101"/>
      <c r="C327" s="219"/>
      <c r="D327" s="219"/>
      <c r="E327" s="219"/>
      <c r="F327" s="219"/>
      <c r="G327" s="219"/>
      <c r="H327" s="219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spans="1:26" ht="15.75" customHeight="1" x14ac:dyDescent="0.25">
      <c r="A328" s="101"/>
      <c r="B328" s="101"/>
      <c r="C328" s="219"/>
      <c r="D328" s="219"/>
      <c r="E328" s="219"/>
      <c r="F328" s="219"/>
      <c r="G328" s="219"/>
      <c r="H328" s="219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spans="1:26" ht="15.75" customHeight="1" x14ac:dyDescent="0.25">
      <c r="A329" s="101"/>
      <c r="B329" s="101"/>
      <c r="C329" s="219"/>
      <c r="D329" s="219"/>
      <c r="E329" s="219"/>
      <c r="F329" s="219"/>
      <c r="G329" s="219"/>
      <c r="H329" s="219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spans="1:26" ht="15.75" customHeight="1" x14ac:dyDescent="0.25">
      <c r="A330" s="101"/>
      <c r="B330" s="101"/>
      <c r="C330" s="219"/>
      <c r="D330" s="219"/>
      <c r="E330" s="219"/>
      <c r="F330" s="219"/>
      <c r="G330" s="219"/>
      <c r="H330" s="219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spans="1:26" ht="15.75" customHeight="1" x14ac:dyDescent="0.25">
      <c r="A331" s="101"/>
      <c r="B331" s="101"/>
      <c r="C331" s="219"/>
      <c r="D331" s="219"/>
      <c r="E331" s="219"/>
      <c r="F331" s="219"/>
      <c r="G331" s="219"/>
      <c r="H331" s="219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spans="1:26" ht="15.75" customHeight="1" x14ac:dyDescent="0.25">
      <c r="A332" s="101"/>
      <c r="B332" s="101"/>
      <c r="C332" s="219"/>
      <c r="D332" s="219"/>
      <c r="E332" s="219"/>
      <c r="F332" s="219"/>
      <c r="G332" s="219"/>
      <c r="H332" s="219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spans="1:26" ht="15.75" customHeight="1" x14ac:dyDescent="0.25">
      <c r="A333" s="101"/>
      <c r="B333" s="101"/>
      <c r="C333" s="219"/>
      <c r="D333" s="219"/>
      <c r="E333" s="219"/>
      <c r="F333" s="219"/>
      <c r="G333" s="219"/>
      <c r="H333" s="219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spans="1:26" ht="15.75" customHeight="1" x14ac:dyDescent="0.25">
      <c r="A334" s="101"/>
      <c r="B334" s="101"/>
      <c r="C334" s="219"/>
      <c r="D334" s="219"/>
      <c r="E334" s="219"/>
      <c r="F334" s="219"/>
      <c r="G334" s="219"/>
      <c r="H334" s="219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spans="1:26" ht="15.75" customHeight="1" x14ac:dyDescent="0.25">
      <c r="A335" s="101"/>
      <c r="B335" s="101"/>
      <c r="C335" s="219"/>
      <c r="D335" s="219"/>
      <c r="E335" s="219"/>
      <c r="F335" s="219"/>
      <c r="G335" s="219"/>
      <c r="H335" s="219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spans="1:26" ht="15.75" customHeight="1" x14ac:dyDescent="0.25">
      <c r="A336" s="101"/>
      <c r="B336" s="101"/>
      <c r="C336" s="219"/>
      <c r="D336" s="219"/>
      <c r="E336" s="219"/>
      <c r="F336" s="219"/>
      <c r="G336" s="219"/>
      <c r="H336" s="219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spans="1:26" ht="15.75" customHeight="1" x14ac:dyDescent="0.25">
      <c r="A337" s="101"/>
      <c r="B337" s="101"/>
      <c r="C337" s="219"/>
      <c r="D337" s="219"/>
      <c r="E337" s="219"/>
      <c r="F337" s="219"/>
      <c r="G337" s="219"/>
      <c r="H337" s="219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spans="1:26" ht="15.75" customHeight="1" x14ac:dyDescent="0.25">
      <c r="A338" s="101"/>
      <c r="B338" s="101"/>
      <c r="C338" s="219"/>
      <c r="D338" s="219"/>
      <c r="E338" s="219"/>
      <c r="F338" s="219"/>
      <c r="G338" s="219"/>
      <c r="H338" s="219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spans="1:26" ht="15.75" customHeight="1" x14ac:dyDescent="0.25">
      <c r="A339" s="101"/>
      <c r="B339" s="101"/>
      <c r="C339" s="219"/>
      <c r="D339" s="219"/>
      <c r="E339" s="219"/>
      <c r="F339" s="219"/>
      <c r="G339" s="219"/>
      <c r="H339" s="219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spans="1:26" ht="15.75" customHeight="1" x14ac:dyDescent="0.25">
      <c r="A340" s="101"/>
      <c r="B340" s="101"/>
      <c r="C340" s="219"/>
      <c r="D340" s="219"/>
      <c r="E340" s="219"/>
      <c r="F340" s="219"/>
      <c r="G340" s="219"/>
      <c r="H340" s="219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spans="1:26" ht="15.75" customHeight="1" x14ac:dyDescent="0.25">
      <c r="A341" s="101"/>
      <c r="B341" s="101"/>
      <c r="C341" s="219"/>
      <c r="D341" s="219"/>
      <c r="E341" s="219"/>
      <c r="F341" s="219"/>
      <c r="G341" s="219"/>
      <c r="H341" s="219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spans="1:26" ht="15.75" customHeight="1" x14ac:dyDescent="0.25">
      <c r="A342" s="101"/>
      <c r="B342" s="101"/>
      <c r="C342" s="219"/>
      <c r="D342" s="219"/>
      <c r="E342" s="219"/>
      <c r="F342" s="219"/>
      <c r="G342" s="219"/>
      <c r="H342" s="219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spans="1:26" ht="15.75" customHeight="1" x14ac:dyDescent="0.25">
      <c r="A343" s="101"/>
      <c r="B343" s="101"/>
      <c r="C343" s="219"/>
      <c r="D343" s="219"/>
      <c r="E343" s="219"/>
      <c r="F343" s="219"/>
      <c r="G343" s="219"/>
      <c r="H343" s="219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spans="1:26" ht="15.75" customHeight="1" x14ac:dyDescent="0.25">
      <c r="A344" s="101"/>
      <c r="B344" s="101"/>
      <c r="C344" s="219"/>
      <c r="D344" s="219"/>
      <c r="E344" s="219"/>
      <c r="F344" s="219"/>
      <c r="G344" s="219"/>
      <c r="H344" s="219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spans="1:26" ht="15.75" customHeight="1" x14ac:dyDescent="0.25">
      <c r="A345" s="101"/>
      <c r="B345" s="101"/>
      <c r="C345" s="219"/>
      <c r="D345" s="219"/>
      <c r="E345" s="219"/>
      <c r="F345" s="219"/>
      <c r="G345" s="219"/>
      <c r="H345" s="219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spans="1:26" ht="15.75" customHeight="1" x14ac:dyDescent="0.25">
      <c r="A346" s="101"/>
      <c r="B346" s="101"/>
      <c r="C346" s="219"/>
      <c r="D346" s="219"/>
      <c r="E346" s="219"/>
      <c r="F346" s="219"/>
      <c r="G346" s="219"/>
      <c r="H346" s="219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6" ht="15.75" customHeight="1" x14ac:dyDescent="0.25">
      <c r="A347" s="101"/>
      <c r="B347" s="101"/>
      <c r="C347" s="219"/>
      <c r="D347" s="219"/>
      <c r="E347" s="219"/>
      <c r="F347" s="219"/>
      <c r="G347" s="219"/>
      <c r="H347" s="219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spans="1:26" ht="15.75" customHeight="1" x14ac:dyDescent="0.25">
      <c r="A348" s="101"/>
      <c r="B348" s="101"/>
      <c r="C348" s="219"/>
      <c r="D348" s="219"/>
      <c r="E348" s="219"/>
      <c r="F348" s="219"/>
      <c r="G348" s="219"/>
      <c r="H348" s="219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spans="1:26" ht="15.75" customHeight="1" x14ac:dyDescent="0.25">
      <c r="A349" s="101"/>
      <c r="B349" s="101"/>
      <c r="C349" s="219"/>
      <c r="D349" s="219"/>
      <c r="E349" s="219"/>
      <c r="F349" s="219"/>
      <c r="G349" s="219"/>
      <c r="H349" s="219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spans="1:26" ht="15.75" customHeight="1" x14ac:dyDescent="0.25">
      <c r="A350" s="101"/>
      <c r="B350" s="101"/>
      <c r="C350" s="219"/>
      <c r="D350" s="219"/>
      <c r="E350" s="219"/>
      <c r="F350" s="219"/>
      <c r="G350" s="219"/>
      <c r="H350" s="219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spans="1:26" ht="15.75" customHeight="1" x14ac:dyDescent="0.25">
      <c r="A351" s="101"/>
      <c r="B351" s="101"/>
      <c r="C351" s="219"/>
      <c r="D351" s="219"/>
      <c r="E351" s="219"/>
      <c r="F351" s="219"/>
      <c r="G351" s="219"/>
      <c r="H351" s="219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spans="1:26" ht="15.75" customHeight="1" x14ac:dyDescent="0.25">
      <c r="A352" s="101"/>
      <c r="B352" s="101"/>
      <c r="C352" s="219"/>
      <c r="D352" s="219"/>
      <c r="E352" s="219"/>
      <c r="F352" s="219"/>
      <c r="G352" s="219"/>
      <c r="H352" s="219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spans="1:26" ht="15.75" customHeight="1" x14ac:dyDescent="0.25">
      <c r="A353" s="101"/>
      <c r="B353" s="101"/>
      <c r="C353" s="219"/>
      <c r="D353" s="219"/>
      <c r="E353" s="219"/>
      <c r="F353" s="219"/>
      <c r="G353" s="219"/>
      <c r="H353" s="219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spans="1:26" ht="15.75" customHeight="1" x14ac:dyDescent="0.25">
      <c r="A354" s="101"/>
      <c r="B354" s="101"/>
      <c r="C354" s="219"/>
      <c r="D354" s="219"/>
      <c r="E354" s="219"/>
      <c r="F354" s="219"/>
      <c r="G354" s="219"/>
      <c r="H354" s="219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spans="1:26" ht="15.75" customHeight="1" x14ac:dyDescent="0.25">
      <c r="A355" s="101"/>
      <c r="B355" s="101"/>
      <c r="C355" s="219"/>
      <c r="D355" s="219"/>
      <c r="E355" s="219"/>
      <c r="F355" s="219"/>
      <c r="G355" s="219"/>
      <c r="H355" s="219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spans="1:26" ht="15.75" customHeight="1" x14ac:dyDescent="0.25">
      <c r="A356" s="101"/>
      <c r="B356" s="101"/>
      <c r="C356" s="219"/>
      <c r="D356" s="219"/>
      <c r="E356" s="219"/>
      <c r="F356" s="219"/>
      <c r="G356" s="219"/>
      <c r="H356" s="219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spans="1:26" ht="15.75" customHeight="1" x14ac:dyDescent="0.25">
      <c r="A357" s="101"/>
      <c r="B357" s="101"/>
      <c r="C357" s="219"/>
      <c r="D357" s="219"/>
      <c r="E357" s="219"/>
      <c r="F357" s="219"/>
      <c r="G357" s="219"/>
      <c r="H357" s="219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spans="1:26" ht="15.75" customHeight="1" x14ac:dyDescent="0.25">
      <c r="A358" s="101"/>
      <c r="B358" s="101"/>
      <c r="C358" s="219"/>
      <c r="D358" s="219"/>
      <c r="E358" s="219"/>
      <c r="F358" s="219"/>
      <c r="G358" s="219"/>
      <c r="H358" s="219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spans="1:26" ht="15.75" customHeight="1" x14ac:dyDescent="0.25">
      <c r="A359" s="101"/>
      <c r="B359" s="101"/>
      <c r="C359" s="219"/>
      <c r="D359" s="219"/>
      <c r="E359" s="219"/>
      <c r="F359" s="219"/>
      <c r="G359" s="219"/>
      <c r="H359" s="219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spans="1:26" ht="15.75" customHeight="1" x14ac:dyDescent="0.25">
      <c r="A360" s="101"/>
      <c r="B360" s="101"/>
      <c r="C360" s="219"/>
      <c r="D360" s="219"/>
      <c r="E360" s="219"/>
      <c r="F360" s="219"/>
      <c r="G360" s="219"/>
      <c r="H360" s="219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spans="1:26" ht="15.75" customHeight="1" x14ac:dyDescent="0.25">
      <c r="A361" s="101"/>
      <c r="B361" s="101"/>
      <c r="C361" s="219"/>
      <c r="D361" s="219"/>
      <c r="E361" s="219"/>
      <c r="F361" s="219"/>
      <c r="G361" s="219"/>
      <c r="H361" s="219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spans="1:26" ht="15.75" customHeight="1" x14ac:dyDescent="0.25">
      <c r="A362" s="101"/>
      <c r="B362" s="101"/>
      <c r="C362" s="219"/>
      <c r="D362" s="219"/>
      <c r="E362" s="219"/>
      <c r="F362" s="219"/>
      <c r="G362" s="219"/>
      <c r="H362" s="219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spans="1:26" ht="15.75" customHeight="1" x14ac:dyDescent="0.25">
      <c r="A363" s="101"/>
      <c r="B363" s="101"/>
      <c r="C363" s="219"/>
      <c r="D363" s="219"/>
      <c r="E363" s="219"/>
      <c r="F363" s="219"/>
      <c r="G363" s="219"/>
      <c r="H363" s="219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spans="1:26" ht="15.75" customHeight="1" x14ac:dyDescent="0.25">
      <c r="A364" s="101"/>
      <c r="B364" s="101"/>
      <c r="C364" s="219"/>
      <c r="D364" s="219"/>
      <c r="E364" s="219"/>
      <c r="F364" s="219"/>
      <c r="G364" s="219"/>
      <c r="H364" s="219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spans="1:26" ht="15.75" customHeight="1" x14ac:dyDescent="0.25">
      <c r="A365" s="101"/>
      <c r="B365" s="101"/>
      <c r="C365" s="219"/>
      <c r="D365" s="219"/>
      <c r="E365" s="219"/>
      <c r="F365" s="219"/>
      <c r="G365" s="219"/>
      <c r="H365" s="219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6" ht="15.75" customHeight="1" x14ac:dyDescent="0.25">
      <c r="A366" s="101"/>
      <c r="B366" s="101"/>
      <c r="C366" s="219"/>
      <c r="D366" s="219"/>
      <c r="E366" s="219"/>
      <c r="F366" s="219"/>
      <c r="G366" s="219"/>
      <c r="H366" s="219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spans="1:26" ht="15.75" customHeight="1" x14ac:dyDescent="0.25">
      <c r="A367" s="101"/>
      <c r="B367" s="101"/>
      <c r="C367" s="219"/>
      <c r="D367" s="219"/>
      <c r="E367" s="219"/>
      <c r="F367" s="219"/>
      <c r="G367" s="219"/>
      <c r="H367" s="219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spans="1:26" ht="15.75" customHeight="1" x14ac:dyDescent="0.25">
      <c r="A368" s="101"/>
      <c r="B368" s="101"/>
      <c r="C368" s="219"/>
      <c r="D368" s="219"/>
      <c r="E368" s="219"/>
      <c r="F368" s="219"/>
      <c r="G368" s="219"/>
      <c r="H368" s="219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spans="1:26" ht="15.75" customHeight="1" x14ac:dyDescent="0.25">
      <c r="A369" s="101"/>
      <c r="B369" s="101"/>
      <c r="C369" s="219"/>
      <c r="D369" s="219"/>
      <c r="E369" s="219"/>
      <c r="F369" s="219"/>
      <c r="G369" s="219"/>
      <c r="H369" s="219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spans="1:26" ht="15.75" customHeight="1" x14ac:dyDescent="0.25">
      <c r="A370" s="101"/>
      <c r="B370" s="101"/>
      <c r="C370" s="219"/>
      <c r="D370" s="219"/>
      <c r="E370" s="219"/>
      <c r="F370" s="219"/>
      <c r="G370" s="219"/>
      <c r="H370" s="219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spans="1:26" ht="15.75" customHeight="1" x14ac:dyDescent="0.25">
      <c r="A371" s="101"/>
      <c r="B371" s="101"/>
      <c r="C371" s="219"/>
      <c r="D371" s="219"/>
      <c r="E371" s="219"/>
      <c r="F371" s="219"/>
      <c r="G371" s="219"/>
      <c r="H371" s="219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spans="1:26" ht="15.75" customHeight="1" x14ac:dyDescent="0.25">
      <c r="A372" s="101"/>
      <c r="B372" s="101"/>
      <c r="C372" s="219"/>
      <c r="D372" s="219"/>
      <c r="E372" s="219"/>
      <c r="F372" s="219"/>
      <c r="G372" s="219"/>
      <c r="H372" s="219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spans="1:26" ht="15.75" customHeight="1" x14ac:dyDescent="0.25">
      <c r="A373" s="101"/>
      <c r="B373" s="101"/>
      <c r="C373" s="219"/>
      <c r="D373" s="219"/>
      <c r="E373" s="219"/>
      <c r="F373" s="219"/>
      <c r="G373" s="219"/>
      <c r="H373" s="219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spans="1:26" ht="15.75" customHeight="1" x14ac:dyDescent="0.25">
      <c r="A374" s="101"/>
      <c r="B374" s="101"/>
      <c r="C374" s="219"/>
      <c r="D374" s="219"/>
      <c r="E374" s="219"/>
      <c r="F374" s="219"/>
      <c r="G374" s="219"/>
      <c r="H374" s="219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spans="1:26" ht="15.75" customHeight="1" x14ac:dyDescent="0.25">
      <c r="A375" s="101"/>
      <c r="B375" s="101"/>
      <c r="C375" s="219"/>
      <c r="D375" s="219"/>
      <c r="E375" s="219"/>
      <c r="F375" s="219"/>
      <c r="G375" s="219"/>
      <c r="H375" s="219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spans="1:26" ht="15.75" customHeight="1" x14ac:dyDescent="0.25">
      <c r="A376" s="101"/>
      <c r="B376" s="101"/>
      <c r="C376" s="219"/>
      <c r="D376" s="219"/>
      <c r="E376" s="219"/>
      <c r="F376" s="219"/>
      <c r="G376" s="219"/>
      <c r="H376" s="219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spans="1:26" ht="15.75" customHeight="1" x14ac:dyDescent="0.25">
      <c r="A377" s="101"/>
      <c r="B377" s="101"/>
      <c r="C377" s="219"/>
      <c r="D377" s="219"/>
      <c r="E377" s="219"/>
      <c r="F377" s="219"/>
      <c r="G377" s="219"/>
      <c r="H377" s="219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spans="1:26" ht="15.75" customHeight="1" x14ac:dyDescent="0.25">
      <c r="A378" s="101"/>
      <c r="B378" s="101"/>
      <c r="C378" s="219"/>
      <c r="D378" s="219"/>
      <c r="E378" s="219"/>
      <c r="F378" s="219"/>
      <c r="G378" s="219"/>
      <c r="H378" s="219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spans="1:26" ht="15.75" customHeight="1" x14ac:dyDescent="0.25">
      <c r="A379" s="101"/>
      <c r="B379" s="101"/>
      <c r="C379" s="219"/>
      <c r="D379" s="219"/>
      <c r="E379" s="219"/>
      <c r="F379" s="219"/>
      <c r="G379" s="219"/>
      <c r="H379" s="219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6" ht="15.75" customHeight="1" x14ac:dyDescent="0.25">
      <c r="A380" s="101"/>
      <c r="B380" s="101"/>
      <c r="C380" s="219"/>
      <c r="D380" s="219"/>
      <c r="E380" s="219"/>
      <c r="F380" s="219"/>
      <c r="G380" s="219"/>
      <c r="H380" s="219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spans="1:26" ht="15.75" customHeight="1" x14ac:dyDescent="0.25">
      <c r="A381" s="101"/>
      <c r="B381" s="101"/>
      <c r="C381" s="219"/>
      <c r="D381" s="219"/>
      <c r="E381" s="219"/>
      <c r="F381" s="219"/>
      <c r="G381" s="219"/>
      <c r="H381" s="219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spans="1:26" ht="15.75" customHeight="1" x14ac:dyDescent="0.25">
      <c r="A382" s="101"/>
      <c r="B382" s="101"/>
      <c r="C382" s="219"/>
      <c r="D382" s="219"/>
      <c r="E382" s="219"/>
      <c r="F382" s="219"/>
      <c r="G382" s="219"/>
      <c r="H382" s="219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spans="1:26" ht="15.75" customHeight="1" x14ac:dyDescent="0.25">
      <c r="A383" s="101"/>
      <c r="B383" s="101"/>
      <c r="C383" s="219"/>
      <c r="D383" s="219"/>
      <c r="E383" s="219"/>
      <c r="F383" s="219"/>
      <c r="G383" s="219"/>
      <c r="H383" s="219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spans="1:26" ht="15.75" customHeight="1" x14ac:dyDescent="0.25">
      <c r="A384" s="101"/>
      <c r="B384" s="101"/>
      <c r="C384" s="219"/>
      <c r="D384" s="219"/>
      <c r="E384" s="219"/>
      <c r="F384" s="219"/>
      <c r="G384" s="219"/>
      <c r="H384" s="219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spans="1:26" ht="15.75" customHeight="1" x14ac:dyDescent="0.25">
      <c r="A385" s="101"/>
      <c r="B385" s="101"/>
      <c r="C385" s="219"/>
      <c r="D385" s="219"/>
      <c r="E385" s="219"/>
      <c r="F385" s="219"/>
      <c r="G385" s="219"/>
      <c r="H385" s="219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spans="1:26" ht="15.75" customHeight="1" x14ac:dyDescent="0.25">
      <c r="A386" s="101"/>
      <c r="B386" s="101"/>
      <c r="C386" s="219"/>
      <c r="D386" s="219"/>
      <c r="E386" s="219"/>
      <c r="F386" s="219"/>
      <c r="G386" s="219"/>
      <c r="H386" s="219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spans="1:26" ht="15.75" customHeight="1" x14ac:dyDescent="0.25">
      <c r="A387" s="101"/>
      <c r="B387" s="101"/>
      <c r="C387" s="219"/>
      <c r="D387" s="219"/>
      <c r="E387" s="219"/>
      <c r="F387" s="219"/>
      <c r="G387" s="219"/>
      <c r="H387" s="219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spans="1:26" ht="15.75" customHeight="1" x14ac:dyDescent="0.25">
      <c r="A388" s="101"/>
      <c r="B388" s="101"/>
      <c r="C388" s="219"/>
      <c r="D388" s="219"/>
      <c r="E388" s="219"/>
      <c r="F388" s="219"/>
      <c r="G388" s="219"/>
      <c r="H388" s="219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spans="1:26" ht="15.75" customHeight="1" x14ac:dyDescent="0.25">
      <c r="A389" s="101"/>
      <c r="B389" s="101"/>
      <c r="C389" s="219"/>
      <c r="D389" s="219"/>
      <c r="E389" s="219"/>
      <c r="F389" s="219"/>
      <c r="G389" s="219"/>
      <c r="H389" s="219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spans="1:26" ht="15.75" customHeight="1" x14ac:dyDescent="0.25">
      <c r="A390" s="101"/>
      <c r="B390" s="101"/>
      <c r="C390" s="219"/>
      <c r="D390" s="219"/>
      <c r="E390" s="219"/>
      <c r="F390" s="219"/>
      <c r="G390" s="219"/>
      <c r="H390" s="219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spans="1:26" ht="15.75" customHeight="1" x14ac:dyDescent="0.25">
      <c r="A391" s="101"/>
      <c r="B391" s="101"/>
      <c r="C391" s="219"/>
      <c r="D391" s="219"/>
      <c r="E391" s="219"/>
      <c r="F391" s="219"/>
      <c r="G391" s="219"/>
      <c r="H391" s="219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spans="1:26" ht="15.75" customHeight="1" x14ac:dyDescent="0.25">
      <c r="A392" s="101"/>
      <c r="B392" s="101"/>
      <c r="C392" s="219"/>
      <c r="D392" s="219"/>
      <c r="E392" s="219"/>
      <c r="F392" s="219"/>
      <c r="G392" s="219"/>
      <c r="H392" s="219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spans="1:26" ht="15.75" customHeight="1" x14ac:dyDescent="0.25">
      <c r="A393" s="101"/>
      <c r="B393" s="101"/>
      <c r="C393" s="219"/>
      <c r="D393" s="219"/>
      <c r="E393" s="219"/>
      <c r="F393" s="219"/>
      <c r="G393" s="219"/>
      <c r="H393" s="219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spans="1:26" ht="15.75" customHeight="1" x14ac:dyDescent="0.25">
      <c r="A394" s="101"/>
      <c r="B394" s="101"/>
      <c r="C394" s="219"/>
      <c r="D394" s="219"/>
      <c r="E394" s="219"/>
      <c r="F394" s="219"/>
      <c r="G394" s="219"/>
      <c r="H394" s="219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spans="1:26" ht="15.75" customHeight="1" x14ac:dyDescent="0.25">
      <c r="A395" s="101"/>
      <c r="B395" s="101"/>
      <c r="C395" s="219"/>
      <c r="D395" s="219"/>
      <c r="E395" s="219"/>
      <c r="F395" s="219"/>
      <c r="G395" s="219"/>
      <c r="H395" s="219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spans="1:26" ht="15.75" customHeight="1" x14ac:dyDescent="0.25">
      <c r="A396" s="101"/>
      <c r="B396" s="101"/>
      <c r="C396" s="219"/>
      <c r="D396" s="219"/>
      <c r="E396" s="219"/>
      <c r="F396" s="219"/>
      <c r="G396" s="219"/>
      <c r="H396" s="219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spans="1:26" ht="15.75" customHeight="1" x14ac:dyDescent="0.25">
      <c r="A397" s="101"/>
      <c r="B397" s="101"/>
      <c r="C397" s="219"/>
      <c r="D397" s="219"/>
      <c r="E397" s="219"/>
      <c r="F397" s="219"/>
      <c r="G397" s="219"/>
      <c r="H397" s="219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spans="1:26" ht="15.75" customHeight="1" x14ac:dyDescent="0.25">
      <c r="A398" s="101"/>
      <c r="B398" s="101"/>
      <c r="C398" s="219"/>
      <c r="D398" s="219"/>
      <c r="E398" s="219"/>
      <c r="F398" s="219"/>
      <c r="G398" s="219"/>
      <c r="H398" s="219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spans="1:26" ht="15.75" customHeight="1" x14ac:dyDescent="0.25">
      <c r="A399" s="101"/>
      <c r="B399" s="101"/>
      <c r="C399" s="219"/>
      <c r="D399" s="219"/>
      <c r="E399" s="219"/>
      <c r="F399" s="219"/>
      <c r="G399" s="219"/>
      <c r="H399" s="219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spans="1:26" ht="15.75" customHeight="1" x14ac:dyDescent="0.25">
      <c r="A400" s="101"/>
      <c r="B400" s="101"/>
      <c r="C400" s="219"/>
      <c r="D400" s="219"/>
      <c r="E400" s="219"/>
      <c r="F400" s="219"/>
      <c r="G400" s="219"/>
      <c r="H400" s="219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spans="1:26" ht="15.75" customHeight="1" x14ac:dyDescent="0.25">
      <c r="A401" s="101"/>
      <c r="B401" s="101"/>
      <c r="C401" s="219"/>
      <c r="D401" s="219"/>
      <c r="E401" s="219"/>
      <c r="F401" s="219"/>
      <c r="G401" s="219"/>
      <c r="H401" s="219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spans="1:26" ht="15.75" customHeight="1" x14ac:dyDescent="0.25">
      <c r="A402" s="101"/>
      <c r="B402" s="101"/>
      <c r="C402" s="219"/>
      <c r="D402" s="219"/>
      <c r="E402" s="219"/>
      <c r="F402" s="219"/>
      <c r="G402" s="219"/>
      <c r="H402" s="219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spans="1:26" ht="15.75" customHeight="1" x14ac:dyDescent="0.25">
      <c r="A403" s="101"/>
      <c r="B403" s="101"/>
      <c r="C403" s="219"/>
      <c r="D403" s="219"/>
      <c r="E403" s="219"/>
      <c r="F403" s="219"/>
      <c r="G403" s="219"/>
      <c r="H403" s="219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spans="1:26" ht="15.75" customHeight="1" x14ac:dyDescent="0.25">
      <c r="A404" s="101"/>
      <c r="B404" s="101"/>
      <c r="C404" s="219"/>
      <c r="D404" s="219"/>
      <c r="E404" s="219"/>
      <c r="F404" s="219"/>
      <c r="G404" s="219"/>
      <c r="H404" s="219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spans="1:26" ht="15.75" customHeight="1" x14ac:dyDescent="0.25">
      <c r="A405" s="101"/>
      <c r="B405" s="101"/>
      <c r="C405" s="219"/>
      <c r="D405" s="219"/>
      <c r="E405" s="219"/>
      <c r="F405" s="219"/>
      <c r="G405" s="219"/>
      <c r="H405" s="219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spans="1:26" ht="15.75" customHeight="1" x14ac:dyDescent="0.25">
      <c r="A406" s="101"/>
      <c r="B406" s="101"/>
      <c r="C406" s="219"/>
      <c r="D406" s="219"/>
      <c r="E406" s="219"/>
      <c r="F406" s="219"/>
      <c r="G406" s="219"/>
      <c r="H406" s="219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spans="1:26" ht="15.75" customHeight="1" x14ac:dyDescent="0.25">
      <c r="A407" s="101"/>
      <c r="B407" s="101"/>
      <c r="C407" s="219"/>
      <c r="D407" s="219"/>
      <c r="E407" s="219"/>
      <c r="F407" s="219"/>
      <c r="G407" s="219"/>
      <c r="H407" s="219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spans="1:26" ht="15.75" customHeight="1" x14ac:dyDescent="0.25">
      <c r="A408" s="101"/>
      <c r="B408" s="101"/>
      <c r="C408" s="219"/>
      <c r="D408" s="219"/>
      <c r="E408" s="219"/>
      <c r="F408" s="219"/>
      <c r="G408" s="219"/>
      <c r="H408" s="219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spans="1:26" ht="15.75" customHeight="1" x14ac:dyDescent="0.25">
      <c r="A409" s="101"/>
      <c r="B409" s="101"/>
      <c r="C409" s="219"/>
      <c r="D409" s="219"/>
      <c r="E409" s="219"/>
      <c r="F409" s="219"/>
      <c r="G409" s="219"/>
      <c r="H409" s="219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spans="1:26" ht="15.75" customHeight="1" x14ac:dyDescent="0.25">
      <c r="A410" s="101"/>
      <c r="B410" s="101"/>
      <c r="C410" s="219"/>
      <c r="D410" s="219"/>
      <c r="E410" s="219"/>
      <c r="F410" s="219"/>
      <c r="G410" s="219"/>
      <c r="H410" s="219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spans="1:26" ht="15.75" customHeight="1" x14ac:dyDescent="0.25">
      <c r="A411" s="101"/>
      <c r="B411" s="101"/>
      <c r="C411" s="219"/>
      <c r="D411" s="219"/>
      <c r="E411" s="219"/>
      <c r="F411" s="219"/>
      <c r="G411" s="219"/>
      <c r="H411" s="219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spans="1:26" ht="15.75" customHeight="1" x14ac:dyDescent="0.25">
      <c r="A412" s="101"/>
      <c r="B412" s="101"/>
      <c r="C412" s="219"/>
      <c r="D412" s="219"/>
      <c r="E412" s="219"/>
      <c r="F412" s="219"/>
      <c r="G412" s="219"/>
      <c r="H412" s="219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spans="1:26" ht="15.75" customHeight="1" x14ac:dyDescent="0.25">
      <c r="A413" s="101"/>
      <c r="B413" s="101"/>
      <c r="C413" s="219"/>
      <c r="D413" s="219"/>
      <c r="E413" s="219"/>
      <c r="F413" s="219"/>
      <c r="G413" s="219"/>
      <c r="H413" s="219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spans="1:26" ht="15.75" customHeight="1" x14ac:dyDescent="0.25">
      <c r="A414" s="101"/>
      <c r="B414" s="101"/>
      <c r="C414" s="219"/>
      <c r="D414" s="219"/>
      <c r="E414" s="219"/>
      <c r="F414" s="219"/>
      <c r="G414" s="219"/>
      <c r="H414" s="219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spans="1:26" ht="15.75" customHeight="1" x14ac:dyDescent="0.25">
      <c r="A415" s="101"/>
      <c r="B415" s="101"/>
      <c r="C415" s="219"/>
      <c r="D415" s="219"/>
      <c r="E415" s="219"/>
      <c r="F415" s="219"/>
      <c r="G415" s="219"/>
      <c r="H415" s="219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spans="1:26" ht="15.75" customHeight="1" x14ac:dyDescent="0.25">
      <c r="A416" s="101"/>
      <c r="B416" s="101"/>
      <c r="C416" s="219"/>
      <c r="D416" s="219"/>
      <c r="E416" s="219"/>
      <c r="F416" s="219"/>
      <c r="G416" s="219"/>
      <c r="H416" s="219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spans="1:26" ht="15.75" customHeight="1" x14ac:dyDescent="0.25">
      <c r="A417" s="101"/>
      <c r="B417" s="101"/>
      <c r="C417" s="219"/>
      <c r="D417" s="219"/>
      <c r="E417" s="219"/>
      <c r="F417" s="219"/>
      <c r="G417" s="219"/>
      <c r="H417" s="219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spans="1:26" ht="15.75" customHeight="1" x14ac:dyDescent="0.25">
      <c r="A418" s="101"/>
      <c r="B418" s="101"/>
      <c r="C418" s="219"/>
      <c r="D418" s="219"/>
      <c r="E418" s="219"/>
      <c r="F418" s="219"/>
      <c r="G418" s="219"/>
      <c r="H418" s="219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spans="1:26" ht="15.75" customHeight="1" x14ac:dyDescent="0.25">
      <c r="A419" s="101"/>
      <c r="B419" s="101"/>
      <c r="C419" s="219"/>
      <c r="D419" s="219"/>
      <c r="E419" s="219"/>
      <c r="F419" s="219"/>
      <c r="G419" s="219"/>
      <c r="H419" s="219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6" ht="15.75" customHeight="1" x14ac:dyDescent="0.25">
      <c r="A420" s="101"/>
      <c r="B420" s="101"/>
      <c r="C420" s="219"/>
      <c r="D420" s="219"/>
      <c r="E420" s="219"/>
      <c r="F420" s="219"/>
      <c r="G420" s="219"/>
      <c r="H420" s="219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spans="1:26" ht="15.75" customHeight="1" x14ac:dyDescent="0.25">
      <c r="A421" s="101"/>
      <c r="B421" s="101"/>
      <c r="C421" s="219"/>
      <c r="D421" s="219"/>
      <c r="E421" s="219"/>
      <c r="F421" s="219"/>
      <c r="G421" s="219"/>
      <c r="H421" s="219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spans="1:26" ht="15.75" customHeight="1" x14ac:dyDescent="0.25">
      <c r="A422" s="101"/>
      <c r="B422" s="101"/>
      <c r="C422" s="219"/>
      <c r="D422" s="219"/>
      <c r="E422" s="219"/>
      <c r="F422" s="219"/>
      <c r="G422" s="219"/>
      <c r="H422" s="219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spans="1:26" ht="15.75" customHeight="1" x14ac:dyDescent="0.25">
      <c r="A423" s="101"/>
      <c r="B423" s="101"/>
      <c r="C423" s="219"/>
      <c r="D423" s="219"/>
      <c r="E423" s="219"/>
      <c r="F423" s="219"/>
      <c r="G423" s="219"/>
      <c r="H423" s="219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spans="1:26" ht="15.75" customHeight="1" x14ac:dyDescent="0.25">
      <c r="A424" s="101"/>
      <c r="B424" s="101"/>
      <c r="C424" s="219"/>
      <c r="D424" s="219"/>
      <c r="E424" s="219"/>
      <c r="F424" s="219"/>
      <c r="G424" s="219"/>
      <c r="H424" s="219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spans="1:26" ht="15.75" customHeight="1" x14ac:dyDescent="0.25">
      <c r="A425" s="101"/>
      <c r="B425" s="101"/>
      <c r="C425" s="219"/>
      <c r="D425" s="219"/>
      <c r="E425" s="219"/>
      <c r="F425" s="219"/>
      <c r="G425" s="219"/>
      <c r="H425" s="219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spans="1:26" ht="15.75" customHeight="1" x14ac:dyDescent="0.25">
      <c r="A426" s="101"/>
      <c r="B426" s="101"/>
      <c r="C426" s="219"/>
      <c r="D426" s="219"/>
      <c r="E426" s="219"/>
      <c r="F426" s="219"/>
      <c r="G426" s="219"/>
      <c r="H426" s="219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spans="1:26" ht="15.75" customHeight="1" x14ac:dyDescent="0.25">
      <c r="A427" s="101"/>
      <c r="B427" s="101"/>
      <c r="C427" s="219"/>
      <c r="D427" s="219"/>
      <c r="E427" s="219"/>
      <c r="F427" s="219"/>
      <c r="G427" s="219"/>
      <c r="H427" s="219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spans="1:26" ht="15.75" customHeight="1" x14ac:dyDescent="0.25">
      <c r="A428" s="101"/>
      <c r="B428" s="101"/>
      <c r="C428" s="219"/>
      <c r="D428" s="219"/>
      <c r="E428" s="219"/>
      <c r="F428" s="219"/>
      <c r="G428" s="219"/>
      <c r="H428" s="219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spans="1:26" ht="15.75" customHeight="1" x14ac:dyDescent="0.25">
      <c r="A429" s="101"/>
      <c r="B429" s="101"/>
      <c r="C429" s="219"/>
      <c r="D429" s="219"/>
      <c r="E429" s="219"/>
      <c r="F429" s="219"/>
      <c r="G429" s="219"/>
      <c r="H429" s="219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spans="1:26" ht="15.75" customHeight="1" x14ac:dyDescent="0.25">
      <c r="A430" s="101"/>
      <c r="B430" s="101"/>
      <c r="C430" s="219"/>
      <c r="D430" s="219"/>
      <c r="E430" s="219"/>
      <c r="F430" s="219"/>
      <c r="G430" s="219"/>
      <c r="H430" s="219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6" ht="15.75" customHeight="1" x14ac:dyDescent="0.25">
      <c r="A431" s="101"/>
      <c r="B431" s="101"/>
      <c r="C431" s="219"/>
      <c r="D431" s="219"/>
      <c r="E431" s="219"/>
      <c r="F431" s="219"/>
      <c r="G431" s="219"/>
      <c r="H431" s="219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spans="1:26" ht="15.75" customHeight="1" x14ac:dyDescent="0.25">
      <c r="A432" s="101"/>
      <c r="B432" s="101"/>
      <c r="C432" s="219"/>
      <c r="D432" s="219"/>
      <c r="E432" s="219"/>
      <c r="F432" s="219"/>
      <c r="G432" s="219"/>
      <c r="H432" s="219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spans="1:26" ht="15.75" customHeight="1" x14ac:dyDescent="0.25">
      <c r="A433" s="101"/>
      <c r="B433" s="101"/>
      <c r="C433" s="219"/>
      <c r="D433" s="219"/>
      <c r="E433" s="219"/>
      <c r="F433" s="219"/>
      <c r="G433" s="219"/>
      <c r="H433" s="219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spans="1:26" ht="15.75" customHeight="1" x14ac:dyDescent="0.25">
      <c r="A434" s="101"/>
      <c r="B434" s="101"/>
      <c r="C434" s="219"/>
      <c r="D434" s="219"/>
      <c r="E434" s="219"/>
      <c r="F434" s="219"/>
      <c r="G434" s="219"/>
      <c r="H434" s="219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spans="1:26" ht="15.75" customHeight="1" x14ac:dyDescent="0.25">
      <c r="A435" s="101"/>
      <c r="B435" s="101"/>
      <c r="C435" s="219"/>
      <c r="D435" s="219"/>
      <c r="E435" s="219"/>
      <c r="F435" s="219"/>
      <c r="G435" s="219"/>
      <c r="H435" s="219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spans="1:26" ht="15.75" customHeight="1" x14ac:dyDescent="0.25">
      <c r="A436" s="101"/>
      <c r="B436" s="101"/>
      <c r="C436" s="219"/>
      <c r="D436" s="219"/>
      <c r="E436" s="219"/>
      <c r="F436" s="219"/>
      <c r="G436" s="219"/>
      <c r="H436" s="219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spans="1:26" ht="15.75" customHeight="1" x14ac:dyDescent="0.25">
      <c r="A437" s="101"/>
      <c r="B437" s="101"/>
      <c r="C437" s="219"/>
      <c r="D437" s="219"/>
      <c r="E437" s="219"/>
      <c r="F437" s="219"/>
      <c r="G437" s="219"/>
      <c r="H437" s="219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spans="1:26" ht="15.75" customHeight="1" x14ac:dyDescent="0.25">
      <c r="A438" s="101"/>
      <c r="B438" s="101"/>
      <c r="C438" s="219"/>
      <c r="D438" s="219"/>
      <c r="E438" s="219"/>
      <c r="F438" s="219"/>
      <c r="G438" s="219"/>
      <c r="H438" s="219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spans="1:26" ht="15.75" customHeight="1" x14ac:dyDescent="0.25">
      <c r="A439" s="101"/>
      <c r="B439" s="101"/>
      <c r="C439" s="219"/>
      <c r="D439" s="219"/>
      <c r="E439" s="219"/>
      <c r="F439" s="219"/>
      <c r="G439" s="219"/>
      <c r="H439" s="219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spans="1:26" ht="15.75" customHeight="1" x14ac:dyDescent="0.25">
      <c r="A440" s="101"/>
      <c r="B440" s="101"/>
      <c r="C440" s="219"/>
      <c r="D440" s="219"/>
      <c r="E440" s="219"/>
      <c r="F440" s="219"/>
      <c r="G440" s="219"/>
      <c r="H440" s="219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spans="1:26" ht="15.75" customHeight="1" x14ac:dyDescent="0.25">
      <c r="A441" s="101"/>
      <c r="B441" s="101"/>
      <c r="C441" s="219"/>
      <c r="D441" s="219"/>
      <c r="E441" s="219"/>
      <c r="F441" s="219"/>
      <c r="G441" s="219"/>
      <c r="H441" s="219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spans="1:26" ht="15.75" customHeight="1" x14ac:dyDescent="0.25">
      <c r="A442" s="101"/>
      <c r="B442" s="101"/>
      <c r="C442" s="219"/>
      <c r="D442" s="219"/>
      <c r="E442" s="219"/>
      <c r="F442" s="219"/>
      <c r="G442" s="219"/>
      <c r="H442" s="219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spans="1:26" ht="15.75" customHeight="1" x14ac:dyDescent="0.25">
      <c r="A443" s="101"/>
      <c r="B443" s="101"/>
      <c r="C443" s="219"/>
      <c r="D443" s="219"/>
      <c r="E443" s="219"/>
      <c r="F443" s="219"/>
      <c r="G443" s="219"/>
      <c r="H443" s="219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spans="1:26" ht="15.75" customHeight="1" x14ac:dyDescent="0.25">
      <c r="A444" s="101"/>
      <c r="B444" s="101"/>
      <c r="C444" s="219"/>
      <c r="D444" s="219"/>
      <c r="E444" s="219"/>
      <c r="F444" s="219"/>
      <c r="G444" s="219"/>
      <c r="H444" s="219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spans="1:26" ht="15.75" customHeight="1" x14ac:dyDescent="0.25">
      <c r="A445" s="101"/>
      <c r="B445" s="101"/>
      <c r="C445" s="219"/>
      <c r="D445" s="219"/>
      <c r="E445" s="219"/>
      <c r="F445" s="219"/>
      <c r="G445" s="219"/>
      <c r="H445" s="219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spans="1:26" ht="15.75" customHeight="1" x14ac:dyDescent="0.25">
      <c r="A446" s="101"/>
      <c r="B446" s="101"/>
      <c r="C446" s="219"/>
      <c r="D446" s="219"/>
      <c r="E446" s="219"/>
      <c r="F446" s="219"/>
      <c r="G446" s="219"/>
      <c r="H446" s="219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spans="1:26" ht="15.75" customHeight="1" x14ac:dyDescent="0.25">
      <c r="A447" s="101"/>
      <c r="B447" s="101"/>
      <c r="C447" s="219"/>
      <c r="D447" s="219"/>
      <c r="E447" s="219"/>
      <c r="F447" s="219"/>
      <c r="G447" s="219"/>
      <c r="H447" s="219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spans="1:26" ht="15.75" customHeight="1" x14ac:dyDescent="0.25">
      <c r="A448" s="101"/>
      <c r="B448" s="101"/>
      <c r="C448" s="219"/>
      <c r="D448" s="219"/>
      <c r="E448" s="219"/>
      <c r="F448" s="219"/>
      <c r="G448" s="219"/>
      <c r="H448" s="219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spans="1:26" ht="15.75" customHeight="1" x14ac:dyDescent="0.25">
      <c r="A449" s="101"/>
      <c r="B449" s="101"/>
      <c r="C449" s="219"/>
      <c r="D449" s="219"/>
      <c r="E449" s="219"/>
      <c r="F449" s="219"/>
      <c r="G449" s="219"/>
      <c r="H449" s="219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spans="1:26" ht="15.75" customHeight="1" x14ac:dyDescent="0.25">
      <c r="A450" s="101"/>
      <c r="B450" s="101"/>
      <c r="C450" s="219"/>
      <c r="D450" s="219"/>
      <c r="E450" s="219"/>
      <c r="F450" s="219"/>
      <c r="G450" s="219"/>
      <c r="H450" s="219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spans="1:26" ht="15.75" customHeight="1" x14ac:dyDescent="0.25">
      <c r="A451" s="101"/>
      <c r="B451" s="101"/>
      <c r="C451" s="219"/>
      <c r="D451" s="219"/>
      <c r="E451" s="219"/>
      <c r="F451" s="219"/>
      <c r="G451" s="219"/>
      <c r="H451" s="219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spans="1:26" ht="15.75" customHeight="1" x14ac:dyDescent="0.25">
      <c r="A452" s="101"/>
      <c r="B452" s="101"/>
      <c r="C452" s="219"/>
      <c r="D452" s="219"/>
      <c r="E452" s="219"/>
      <c r="F452" s="219"/>
      <c r="G452" s="219"/>
      <c r="H452" s="219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spans="1:26" ht="15.75" customHeight="1" x14ac:dyDescent="0.25">
      <c r="A453" s="101"/>
      <c r="B453" s="101"/>
      <c r="C453" s="219"/>
      <c r="D453" s="219"/>
      <c r="E453" s="219"/>
      <c r="F453" s="219"/>
      <c r="G453" s="219"/>
      <c r="H453" s="219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spans="1:26" ht="15.75" customHeight="1" x14ac:dyDescent="0.25">
      <c r="A454" s="101"/>
      <c r="B454" s="101"/>
      <c r="C454" s="219"/>
      <c r="D454" s="219"/>
      <c r="E454" s="219"/>
      <c r="F454" s="219"/>
      <c r="G454" s="219"/>
      <c r="H454" s="219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spans="1:26" ht="15.75" customHeight="1" x14ac:dyDescent="0.25">
      <c r="A455" s="101"/>
      <c r="B455" s="101"/>
      <c r="C455" s="219"/>
      <c r="D455" s="219"/>
      <c r="E455" s="219"/>
      <c r="F455" s="219"/>
      <c r="G455" s="219"/>
      <c r="H455" s="219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spans="1:26" ht="15.75" customHeight="1" x14ac:dyDescent="0.25">
      <c r="A456" s="101"/>
      <c r="B456" s="101"/>
      <c r="C456" s="219"/>
      <c r="D456" s="219"/>
      <c r="E456" s="219"/>
      <c r="F456" s="219"/>
      <c r="G456" s="219"/>
      <c r="H456" s="219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6" ht="15.75" customHeight="1" x14ac:dyDescent="0.25">
      <c r="A457" s="101"/>
      <c r="B457" s="101"/>
      <c r="C457" s="219"/>
      <c r="D457" s="219"/>
      <c r="E457" s="219"/>
      <c r="F457" s="219"/>
      <c r="G457" s="219"/>
      <c r="H457" s="219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spans="1:26" ht="15.75" customHeight="1" x14ac:dyDescent="0.25">
      <c r="A458" s="101"/>
      <c r="B458" s="101"/>
      <c r="C458" s="219"/>
      <c r="D458" s="219"/>
      <c r="E458" s="219"/>
      <c r="F458" s="219"/>
      <c r="G458" s="219"/>
      <c r="H458" s="219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spans="1:26" ht="15.75" customHeight="1" x14ac:dyDescent="0.25">
      <c r="A459" s="101"/>
      <c r="B459" s="101"/>
      <c r="C459" s="219"/>
      <c r="D459" s="219"/>
      <c r="E459" s="219"/>
      <c r="F459" s="219"/>
      <c r="G459" s="219"/>
      <c r="H459" s="219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spans="1:26" ht="15.75" customHeight="1" x14ac:dyDescent="0.25">
      <c r="A460" s="101"/>
      <c r="B460" s="101"/>
      <c r="C460" s="219"/>
      <c r="D460" s="219"/>
      <c r="E460" s="219"/>
      <c r="F460" s="219"/>
      <c r="G460" s="219"/>
      <c r="H460" s="219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spans="1:26" ht="15.75" customHeight="1" x14ac:dyDescent="0.25">
      <c r="A461" s="101"/>
      <c r="B461" s="101"/>
      <c r="C461" s="219"/>
      <c r="D461" s="219"/>
      <c r="E461" s="219"/>
      <c r="F461" s="219"/>
      <c r="G461" s="219"/>
      <c r="H461" s="219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spans="1:26" ht="15.75" customHeight="1" x14ac:dyDescent="0.25">
      <c r="A462" s="101"/>
      <c r="B462" s="101"/>
      <c r="C462" s="219"/>
      <c r="D462" s="219"/>
      <c r="E462" s="219"/>
      <c r="F462" s="219"/>
      <c r="G462" s="219"/>
      <c r="H462" s="219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spans="1:26" ht="15.75" customHeight="1" x14ac:dyDescent="0.25">
      <c r="A463" s="101"/>
      <c r="B463" s="101"/>
      <c r="C463" s="219"/>
      <c r="D463" s="219"/>
      <c r="E463" s="219"/>
      <c r="F463" s="219"/>
      <c r="G463" s="219"/>
      <c r="H463" s="219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spans="1:26" ht="15.75" customHeight="1" x14ac:dyDescent="0.25">
      <c r="A464" s="101"/>
      <c r="B464" s="101"/>
      <c r="C464" s="219"/>
      <c r="D464" s="219"/>
      <c r="E464" s="219"/>
      <c r="F464" s="219"/>
      <c r="G464" s="219"/>
      <c r="H464" s="219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spans="1:26" ht="15.75" customHeight="1" x14ac:dyDescent="0.25">
      <c r="A465" s="101"/>
      <c r="B465" s="101"/>
      <c r="C465" s="219"/>
      <c r="D465" s="219"/>
      <c r="E465" s="219"/>
      <c r="F465" s="219"/>
      <c r="G465" s="219"/>
      <c r="H465" s="219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spans="1:26" ht="15.75" customHeight="1" x14ac:dyDescent="0.25">
      <c r="A466" s="101"/>
      <c r="B466" s="101"/>
      <c r="C466" s="219"/>
      <c r="D466" s="219"/>
      <c r="E466" s="219"/>
      <c r="F466" s="219"/>
      <c r="G466" s="219"/>
      <c r="H466" s="219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spans="1:26" ht="15.75" customHeight="1" x14ac:dyDescent="0.25">
      <c r="A467" s="101"/>
      <c r="B467" s="101"/>
      <c r="C467" s="219"/>
      <c r="D467" s="219"/>
      <c r="E467" s="219"/>
      <c r="F467" s="219"/>
      <c r="G467" s="219"/>
      <c r="H467" s="219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spans="1:26" ht="15.75" customHeight="1" x14ac:dyDescent="0.25">
      <c r="A468" s="101"/>
      <c r="B468" s="101"/>
      <c r="C468" s="219"/>
      <c r="D468" s="219"/>
      <c r="E468" s="219"/>
      <c r="F468" s="219"/>
      <c r="G468" s="219"/>
      <c r="H468" s="219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spans="1:26" ht="15.75" customHeight="1" x14ac:dyDescent="0.25">
      <c r="A469" s="101"/>
      <c r="B469" s="101"/>
      <c r="C469" s="219"/>
      <c r="D469" s="219"/>
      <c r="E469" s="219"/>
      <c r="F469" s="219"/>
      <c r="G469" s="219"/>
      <c r="H469" s="219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spans="1:26" ht="15.75" customHeight="1" x14ac:dyDescent="0.25">
      <c r="A470" s="101"/>
      <c r="B470" s="101"/>
      <c r="C470" s="219"/>
      <c r="D470" s="219"/>
      <c r="E470" s="219"/>
      <c r="F470" s="219"/>
      <c r="G470" s="219"/>
      <c r="H470" s="219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spans="1:26" ht="15.75" customHeight="1" x14ac:dyDescent="0.25">
      <c r="A471" s="101"/>
      <c r="B471" s="101"/>
      <c r="C471" s="219"/>
      <c r="D471" s="219"/>
      <c r="E471" s="219"/>
      <c r="F471" s="219"/>
      <c r="G471" s="219"/>
      <c r="H471" s="219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spans="1:26" ht="15.75" customHeight="1" x14ac:dyDescent="0.25">
      <c r="A472" s="101"/>
      <c r="B472" s="101"/>
      <c r="C472" s="219"/>
      <c r="D472" s="219"/>
      <c r="E472" s="219"/>
      <c r="F472" s="219"/>
      <c r="G472" s="219"/>
      <c r="H472" s="219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spans="1:26" ht="15.75" customHeight="1" x14ac:dyDescent="0.25">
      <c r="A473" s="101"/>
      <c r="B473" s="101"/>
      <c r="C473" s="219"/>
      <c r="D473" s="219"/>
      <c r="E473" s="219"/>
      <c r="F473" s="219"/>
      <c r="G473" s="219"/>
      <c r="H473" s="219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spans="1:26" ht="15.75" customHeight="1" x14ac:dyDescent="0.25">
      <c r="A474" s="101"/>
      <c r="B474" s="101"/>
      <c r="C474" s="219"/>
      <c r="D474" s="219"/>
      <c r="E474" s="219"/>
      <c r="F474" s="219"/>
      <c r="G474" s="219"/>
      <c r="H474" s="219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spans="1:26" ht="15.75" customHeight="1" x14ac:dyDescent="0.25">
      <c r="A475" s="101"/>
      <c r="B475" s="101"/>
      <c r="C475" s="219"/>
      <c r="D475" s="219"/>
      <c r="E475" s="219"/>
      <c r="F475" s="219"/>
      <c r="G475" s="219"/>
      <c r="H475" s="219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spans="1:26" ht="15.75" customHeight="1" x14ac:dyDescent="0.25">
      <c r="A476" s="101"/>
      <c r="B476" s="101"/>
      <c r="C476" s="219"/>
      <c r="D476" s="219"/>
      <c r="E476" s="219"/>
      <c r="F476" s="219"/>
      <c r="G476" s="219"/>
      <c r="H476" s="219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spans="1:26" ht="15.75" customHeight="1" x14ac:dyDescent="0.25">
      <c r="A477" s="101"/>
      <c r="B477" s="101"/>
      <c r="C477" s="219"/>
      <c r="D477" s="219"/>
      <c r="E477" s="219"/>
      <c r="F477" s="219"/>
      <c r="G477" s="219"/>
      <c r="H477" s="219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spans="1:26" ht="15.75" customHeight="1" x14ac:dyDescent="0.25">
      <c r="A478" s="101"/>
      <c r="B478" s="101"/>
      <c r="C478" s="219"/>
      <c r="D478" s="219"/>
      <c r="E478" s="219"/>
      <c r="F478" s="219"/>
      <c r="G478" s="219"/>
      <c r="H478" s="219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spans="1:26" ht="15.75" customHeight="1" x14ac:dyDescent="0.25">
      <c r="A479" s="101"/>
      <c r="B479" s="101"/>
      <c r="C479" s="219"/>
      <c r="D479" s="219"/>
      <c r="E479" s="219"/>
      <c r="F479" s="219"/>
      <c r="G479" s="219"/>
      <c r="H479" s="219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spans="1:26" ht="15.75" customHeight="1" x14ac:dyDescent="0.25">
      <c r="A480" s="101"/>
      <c r="B480" s="101"/>
      <c r="C480" s="219"/>
      <c r="D480" s="219"/>
      <c r="E480" s="219"/>
      <c r="F480" s="219"/>
      <c r="G480" s="219"/>
      <c r="H480" s="219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spans="1:26" ht="15.75" customHeight="1" x14ac:dyDescent="0.25">
      <c r="A481" s="101"/>
      <c r="B481" s="101"/>
      <c r="C481" s="219"/>
      <c r="D481" s="219"/>
      <c r="E481" s="219"/>
      <c r="F481" s="219"/>
      <c r="G481" s="219"/>
      <c r="H481" s="219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spans="1:26" ht="15.75" customHeight="1" x14ac:dyDescent="0.25">
      <c r="A482" s="101"/>
      <c r="B482" s="101"/>
      <c r="C482" s="219"/>
      <c r="D482" s="219"/>
      <c r="E482" s="219"/>
      <c r="F482" s="219"/>
      <c r="G482" s="219"/>
      <c r="H482" s="219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spans="1:26" ht="15.75" customHeight="1" x14ac:dyDescent="0.25">
      <c r="A483" s="101"/>
      <c r="B483" s="101"/>
      <c r="C483" s="219"/>
      <c r="D483" s="219"/>
      <c r="E483" s="219"/>
      <c r="F483" s="219"/>
      <c r="G483" s="219"/>
      <c r="H483" s="219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spans="1:26" ht="15.75" customHeight="1" x14ac:dyDescent="0.25">
      <c r="A484" s="101"/>
      <c r="B484" s="101"/>
      <c r="C484" s="219"/>
      <c r="D484" s="219"/>
      <c r="E484" s="219"/>
      <c r="F484" s="219"/>
      <c r="G484" s="219"/>
      <c r="H484" s="219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spans="1:26" ht="15.75" customHeight="1" x14ac:dyDescent="0.25">
      <c r="A485" s="101"/>
      <c r="B485" s="101"/>
      <c r="C485" s="219"/>
      <c r="D485" s="219"/>
      <c r="E485" s="219"/>
      <c r="F485" s="219"/>
      <c r="G485" s="219"/>
      <c r="H485" s="219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spans="1:26" ht="15.75" customHeight="1" x14ac:dyDescent="0.25">
      <c r="A486" s="101"/>
      <c r="B486" s="101"/>
      <c r="C486" s="219"/>
      <c r="D486" s="219"/>
      <c r="E486" s="219"/>
      <c r="F486" s="219"/>
      <c r="G486" s="219"/>
      <c r="H486" s="219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spans="1:26" ht="15.75" customHeight="1" x14ac:dyDescent="0.25">
      <c r="A487" s="101"/>
      <c r="B487" s="101"/>
      <c r="C487" s="219"/>
      <c r="D487" s="219"/>
      <c r="E487" s="219"/>
      <c r="F487" s="219"/>
      <c r="G487" s="219"/>
      <c r="H487" s="219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spans="1:26" ht="15.75" customHeight="1" x14ac:dyDescent="0.25">
      <c r="A488" s="101"/>
      <c r="B488" s="101"/>
      <c r="C488" s="219"/>
      <c r="D488" s="219"/>
      <c r="E488" s="219"/>
      <c r="F488" s="219"/>
      <c r="G488" s="219"/>
      <c r="H488" s="219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spans="1:26" ht="15.75" customHeight="1" x14ac:dyDescent="0.25">
      <c r="A489" s="101"/>
      <c r="B489" s="101"/>
      <c r="C489" s="219"/>
      <c r="D489" s="219"/>
      <c r="E489" s="219"/>
      <c r="F489" s="219"/>
      <c r="G489" s="219"/>
      <c r="H489" s="219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spans="1:26" ht="15.75" customHeight="1" x14ac:dyDescent="0.25">
      <c r="A490" s="101"/>
      <c r="B490" s="101"/>
      <c r="C490" s="219"/>
      <c r="D490" s="219"/>
      <c r="E490" s="219"/>
      <c r="F490" s="219"/>
      <c r="G490" s="219"/>
      <c r="H490" s="219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spans="1:26" ht="15.75" customHeight="1" x14ac:dyDescent="0.25">
      <c r="A491" s="101"/>
      <c r="B491" s="101"/>
      <c r="C491" s="219"/>
      <c r="D491" s="219"/>
      <c r="E491" s="219"/>
      <c r="F491" s="219"/>
      <c r="G491" s="219"/>
      <c r="H491" s="219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spans="1:26" ht="15.75" customHeight="1" x14ac:dyDescent="0.25">
      <c r="A492" s="101"/>
      <c r="B492" s="101"/>
      <c r="C492" s="219"/>
      <c r="D492" s="219"/>
      <c r="E492" s="219"/>
      <c r="F492" s="219"/>
      <c r="G492" s="219"/>
      <c r="H492" s="219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spans="1:26" ht="15.75" customHeight="1" x14ac:dyDescent="0.25">
      <c r="A493" s="101"/>
      <c r="B493" s="101"/>
      <c r="C493" s="219"/>
      <c r="D493" s="219"/>
      <c r="E493" s="219"/>
      <c r="F493" s="219"/>
      <c r="G493" s="219"/>
      <c r="H493" s="219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spans="1:26" ht="15.75" customHeight="1" x14ac:dyDescent="0.25">
      <c r="A494" s="101"/>
      <c r="B494" s="101"/>
      <c r="C494" s="219"/>
      <c r="D494" s="219"/>
      <c r="E494" s="219"/>
      <c r="F494" s="219"/>
      <c r="G494" s="219"/>
      <c r="H494" s="219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spans="1:26" ht="15.75" customHeight="1" x14ac:dyDescent="0.25">
      <c r="A495" s="101"/>
      <c r="B495" s="101"/>
      <c r="C495" s="219"/>
      <c r="D495" s="219"/>
      <c r="E495" s="219"/>
      <c r="F495" s="219"/>
      <c r="G495" s="219"/>
      <c r="H495" s="219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spans="1:26" ht="15.75" customHeight="1" x14ac:dyDescent="0.25">
      <c r="A496" s="101"/>
      <c r="B496" s="101"/>
      <c r="C496" s="219"/>
      <c r="D496" s="219"/>
      <c r="E496" s="219"/>
      <c r="F496" s="219"/>
      <c r="G496" s="219"/>
      <c r="H496" s="219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spans="1:26" ht="15.75" customHeight="1" x14ac:dyDescent="0.25">
      <c r="A497" s="101"/>
      <c r="B497" s="101"/>
      <c r="C497" s="219"/>
      <c r="D497" s="219"/>
      <c r="E497" s="219"/>
      <c r="F497" s="219"/>
      <c r="G497" s="219"/>
      <c r="H497" s="219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spans="1:26" ht="15.75" customHeight="1" x14ac:dyDescent="0.25">
      <c r="A498" s="101"/>
      <c r="B498" s="101"/>
      <c r="C498" s="219"/>
      <c r="D498" s="219"/>
      <c r="E498" s="219"/>
      <c r="F498" s="219"/>
      <c r="G498" s="219"/>
      <c r="H498" s="219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spans="1:26" ht="15.75" customHeight="1" x14ac:dyDescent="0.25">
      <c r="A499" s="101"/>
      <c r="B499" s="101"/>
      <c r="C499" s="219"/>
      <c r="D499" s="219"/>
      <c r="E499" s="219"/>
      <c r="F499" s="219"/>
      <c r="G499" s="219"/>
      <c r="H499" s="219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spans="1:26" ht="15.75" customHeight="1" x14ac:dyDescent="0.25">
      <c r="A500" s="101"/>
      <c r="B500" s="101"/>
      <c r="C500" s="219"/>
      <c r="D500" s="219"/>
      <c r="E500" s="219"/>
      <c r="F500" s="219"/>
      <c r="G500" s="219"/>
      <c r="H500" s="219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spans="1:26" ht="15.75" customHeight="1" x14ac:dyDescent="0.25">
      <c r="A501" s="101"/>
      <c r="B501" s="101"/>
      <c r="C501" s="219"/>
      <c r="D501" s="219"/>
      <c r="E501" s="219"/>
      <c r="F501" s="219"/>
      <c r="G501" s="219"/>
      <c r="H501" s="219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spans="1:26" ht="15.75" customHeight="1" x14ac:dyDescent="0.25">
      <c r="A502" s="101"/>
      <c r="B502" s="101"/>
      <c r="C502" s="219"/>
      <c r="D502" s="219"/>
      <c r="E502" s="219"/>
      <c r="F502" s="219"/>
      <c r="G502" s="219"/>
      <c r="H502" s="219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spans="1:26" ht="15.75" customHeight="1" x14ac:dyDescent="0.25">
      <c r="A503" s="101"/>
      <c r="B503" s="101"/>
      <c r="C503" s="219"/>
      <c r="D503" s="219"/>
      <c r="E503" s="219"/>
      <c r="F503" s="219"/>
      <c r="G503" s="219"/>
      <c r="H503" s="219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spans="1:26" ht="15.75" customHeight="1" x14ac:dyDescent="0.25">
      <c r="A504" s="101"/>
      <c r="B504" s="101"/>
      <c r="C504" s="219"/>
      <c r="D504" s="219"/>
      <c r="E504" s="219"/>
      <c r="F504" s="219"/>
      <c r="G504" s="219"/>
      <c r="H504" s="219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spans="1:26" ht="15.75" customHeight="1" x14ac:dyDescent="0.25">
      <c r="A505" s="101"/>
      <c r="B505" s="101"/>
      <c r="C505" s="219"/>
      <c r="D505" s="219"/>
      <c r="E505" s="219"/>
      <c r="F505" s="219"/>
      <c r="G505" s="219"/>
      <c r="H505" s="219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spans="1:26" ht="15.75" customHeight="1" x14ac:dyDescent="0.25">
      <c r="A506" s="101"/>
      <c r="B506" s="101"/>
      <c r="C506" s="219"/>
      <c r="D506" s="219"/>
      <c r="E506" s="219"/>
      <c r="F506" s="219"/>
      <c r="G506" s="219"/>
      <c r="H506" s="219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spans="1:26" ht="15.75" customHeight="1" x14ac:dyDescent="0.25">
      <c r="A507" s="101"/>
      <c r="B507" s="101"/>
      <c r="C507" s="219"/>
      <c r="D507" s="219"/>
      <c r="E507" s="219"/>
      <c r="F507" s="219"/>
      <c r="G507" s="219"/>
      <c r="H507" s="219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spans="1:26" ht="15.75" customHeight="1" x14ac:dyDescent="0.25">
      <c r="A508" s="101"/>
      <c r="B508" s="101"/>
      <c r="C508" s="219"/>
      <c r="D508" s="219"/>
      <c r="E508" s="219"/>
      <c r="F508" s="219"/>
      <c r="G508" s="219"/>
      <c r="H508" s="219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spans="1:26" ht="15.75" customHeight="1" x14ac:dyDescent="0.25">
      <c r="A509" s="101"/>
      <c r="B509" s="101"/>
      <c r="C509" s="219"/>
      <c r="D509" s="219"/>
      <c r="E509" s="219"/>
      <c r="F509" s="219"/>
      <c r="G509" s="219"/>
      <c r="H509" s="219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spans="1:26" ht="15.75" customHeight="1" x14ac:dyDescent="0.25">
      <c r="A510" s="101"/>
      <c r="B510" s="101"/>
      <c r="C510" s="219"/>
      <c r="D510" s="219"/>
      <c r="E510" s="219"/>
      <c r="F510" s="219"/>
      <c r="G510" s="219"/>
      <c r="H510" s="219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spans="1:26" ht="15.75" customHeight="1" x14ac:dyDescent="0.25">
      <c r="A511" s="101"/>
      <c r="B511" s="101"/>
      <c r="C511" s="219"/>
      <c r="D511" s="219"/>
      <c r="E511" s="219"/>
      <c r="F511" s="219"/>
      <c r="G511" s="219"/>
      <c r="H511" s="219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spans="1:26" ht="15.75" customHeight="1" x14ac:dyDescent="0.25">
      <c r="A512" s="101"/>
      <c r="B512" s="101"/>
      <c r="C512" s="219"/>
      <c r="D512" s="219"/>
      <c r="E512" s="219"/>
      <c r="F512" s="219"/>
      <c r="G512" s="219"/>
      <c r="H512" s="219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spans="1:26" ht="15.75" customHeight="1" x14ac:dyDescent="0.25">
      <c r="A513" s="101"/>
      <c r="B513" s="101"/>
      <c r="C513" s="219"/>
      <c r="D513" s="219"/>
      <c r="E513" s="219"/>
      <c r="F513" s="219"/>
      <c r="G513" s="219"/>
      <c r="H513" s="219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spans="1:26" ht="15.75" customHeight="1" x14ac:dyDescent="0.25">
      <c r="A514" s="101"/>
      <c r="B514" s="101"/>
      <c r="C514" s="219"/>
      <c r="D514" s="219"/>
      <c r="E514" s="219"/>
      <c r="F514" s="219"/>
      <c r="G514" s="219"/>
      <c r="H514" s="219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spans="1:26" ht="15.75" customHeight="1" x14ac:dyDescent="0.25">
      <c r="A515" s="101"/>
      <c r="B515" s="101"/>
      <c r="C515" s="219"/>
      <c r="D515" s="219"/>
      <c r="E515" s="219"/>
      <c r="F515" s="219"/>
      <c r="G515" s="219"/>
      <c r="H515" s="219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spans="1:26" ht="15.75" customHeight="1" x14ac:dyDescent="0.25">
      <c r="A516" s="101"/>
      <c r="B516" s="101"/>
      <c r="C516" s="219"/>
      <c r="D516" s="219"/>
      <c r="E516" s="219"/>
      <c r="F516" s="219"/>
      <c r="G516" s="219"/>
      <c r="H516" s="219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spans="1:26" ht="15.75" customHeight="1" x14ac:dyDescent="0.25">
      <c r="A517" s="101"/>
      <c r="B517" s="101"/>
      <c r="C517" s="219"/>
      <c r="D517" s="219"/>
      <c r="E517" s="219"/>
      <c r="F517" s="219"/>
      <c r="G517" s="219"/>
      <c r="H517" s="219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spans="1:26" ht="15.75" customHeight="1" x14ac:dyDescent="0.25">
      <c r="A518" s="101"/>
      <c r="B518" s="101"/>
      <c r="C518" s="219"/>
      <c r="D518" s="219"/>
      <c r="E518" s="219"/>
      <c r="F518" s="219"/>
      <c r="G518" s="219"/>
      <c r="H518" s="219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spans="1:26" ht="15.75" customHeight="1" x14ac:dyDescent="0.25">
      <c r="A519" s="101"/>
      <c r="B519" s="101"/>
      <c r="C519" s="219"/>
      <c r="D519" s="219"/>
      <c r="E519" s="219"/>
      <c r="F519" s="219"/>
      <c r="G519" s="219"/>
      <c r="H519" s="219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spans="1:26" ht="15.75" customHeight="1" x14ac:dyDescent="0.25">
      <c r="A520" s="101"/>
      <c r="B520" s="101"/>
      <c r="C520" s="219"/>
      <c r="D520" s="219"/>
      <c r="E520" s="219"/>
      <c r="F520" s="219"/>
      <c r="G520" s="219"/>
      <c r="H520" s="219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spans="1:26" ht="15.75" customHeight="1" x14ac:dyDescent="0.25">
      <c r="A521" s="101"/>
      <c r="B521" s="101"/>
      <c r="C521" s="219"/>
      <c r="D521" s="219"/>
      <c r="E521" s="219"/>
      <c r="F521" s="219"/>
      <c r="G521" s="219"/>
      <c r="H521" s="219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spans="1:26" ht="15.75" customHeight="1" x14ac:dyDescent="0.25">
      <c r="A522" s="101"/>
      <c r="B522" s="101"/>
      <c r="C522" s="219"/>
      <c r="D522" s="219"/>
      <c r="E522" s="219"/>
      <c r="F522" s="219"/>
      <c r="G522" s="219"/>
      <c r="H522" s="219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spans="1:26" ht="15.75" customHeight="1" x14ac:dyDescent="0.25">
      <c r="A523" s="101"/>
      <c r="B523" s="101"/>
      <c r="C523" s="219"/>
      <c r="D523" s="219"/>
      <c r="E523" s="219"/>
      <c r="F523" s="219"/>
      <c r="G523" s="219"/>
      <c r="H523" s="219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spans="1:26" ht="15.75" customHeight="1" x14ac:dyDescent="0.25">
      <c r="A524" s="101"/>
      <c r="B524" s="101"/>
      <c r="C524" s="219"/>
      <c r="D524" s="219"/>
      <c r="E524" s="219"/>
      <c r="F524" s="219"/>
      <c r="G524" s="219"/>
      <c r="H524" s="219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spans="1:26" ht="15.75" customHeight="1" x14ac:dyDescent="0.25">
      <c r="A525" s="101"/>
      <c r="B525" s="101"/>
      <c r="C525" s="219"/>
      <c r="D525" s="219"/>
      <c r="E525" s="219"/>
      <c r="F525" s="219"/>
      <c r="G525" s="219"/>
      <c r="H525" s="219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spans="1:26" ht="15.75" customHeight="1" x14ac:dyDescent="0.25">
      <c r="A526" s="101"/>
      <c r="B526" s="101"/>
      <c r="C526" s="219"/>
      <c r="D526" s="219"/>
      <c r="E526" s="219"/>
      <c r="F526" s="219"/>
      <c r="G526" s="219"/>
      <c r="H526" s="219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spans="1:26" ht="15.75" customHeight="1" x14ac:dyDescent="0.25">
      <c r="A527" s="101"/>
      <c r="B527" s="101"/>
      <c r="C527" s="219"/>
      <c r="D527" s="219"/>
      <c r="E527" s="219"/>
      <c r="F527" s="219"/>
      <c r="G527" s="219"/>
      <c r="H527" s="219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spans="1:26" ht="15.75" customHeight="1" x14ac:dyDescent="0.25">
      <c r="A528" s="101"/>
      <c r="B528" s="101"/>
      <c r="C528" s="219"/>
      <c r="D528" s="219"/>
      <c r="E528" s="219"/>
      <c r="F528" s="219"/>
      <c r="G528" s="219"/>
      <c r="H528" s="219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spans="1:26" ht="15.75" customHeight="1" x14ac:dyDescent="0.25">
      <c r="A529" s="101"/>
      <c r="B529" s="101"/>
      <c r="C529" s="219"/>
      <c r="D529" s="219"/>
      <c r="E529" s="219"/>
      <c r="F529" s="219"/>
      <c r="G529" s="219"/>
      <c r="H529" s="219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spans="1:26" ht="15.75" customHeight="1" x14ac:dyDescent="0.25">
      <c r="A530" s="101"/>
      <c r="B530" s="101"/>
      <c r="C530" s="219"/>
      <c r="D530" s="219"/>
      <c r="E530" s="219"/>
      <c r="F530" s="219"/>
      <c r="G530" s="219"/>
      <c r="H530" s="219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spans="1:26" ht="15.75" customHeight="1" x14ac:dyDescent="0.25">
      <c r="A531" s="101"/>
      <c r="B531" s="101"/>
      <c r="C531" s="219"/>
      <c r="D531" s="219"/>
      <c r="E531" s="219"/>
      <c r="F531" s="219"/>
      <c r="G531" s="219"/>
      <c r="H531" s="219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spans="1:26" ht="15.75" customHeight="1" x14ac:dyDescent="0.25">
      <c r="A532" s="101"/>
      <c r="B532" s="101"/>
      <c r="C532" s="219"/>
      <c r="D532" s="219"/>
      <c r="E532" s="219"/>
      <c r="F532" s="219"/>
      <c r="G532" s="219"/>
      <c r="H532" s="219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spans="1:26" ht="15.75" customHeight="1" x14ac:dyDescent="0.25">
      <c r="A533" s="101"/>
      <c r="B533" s="101"/>
      <c r="C533" s="219"/>
      <c r="D533" s="219"/>
      <c r="E533" s="219"/>
      <c r="F533" s="219"/>
      <c r="G533" s="219"/>
      <c r="H533" s="219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spans="1:26" ht="15.75" customHeight="1" x14ac:dyDescent="0.25">
      <c r="A534" s="101"/>
      <c r="B534" s="101"/>
      <c r="C534" s="219"/>
      <c r="D534" s="219"/>
      <c r="E534" s="219"/>
      <c r="F534" s="219"/>
      <c r="G534" s="219"/>
      <c r="H534" s="219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spans="1:26" ht="15.75" customHeight="1" x14ac:dyDescent="0.25">
      <c r="A535" s="101"/>
      <c r="B535" s="101"/>
      <c r="C535" s="219"/>
      <c r="D535" s="219"/>
      <c r="E535" s="219"/>
      <c r="F535" s="219"/>
      <c r="G535" s="219"/>
      <c r="H535" s="219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spans="1:26" ht="15.75" customHeight="1" x14ac:dyDescent="0.25">
      <c r="A536" s="101"/>
      <c r="B536" s="101"/>
      <c r="C536" s="219"/>
      <c r="D536" s="219"/>
      <c r="E536" s="219"/>
      <c r="F536" s="219"/>
      <c r="G536" s="219"/>
      <c r="H536" s="219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spans="1:26" ht="15.75" customHeight="1" x14ac:dyDescent="0.25">
      <c r="A537" s="101"/>
      <c r="B537" s="101"/>
      <c r="C537" s="219"/>
      <c r="D537" s="219"/>
      <c r="E537" s="219"/>
      <c r="F537" s="219"/>
      <c r="G537" s="219"/>
      <c r="H537" s="219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spans="1:26" ht="15.75" customHeight="1" x14ac:dyDescent="0.25">
      <c r="A538" s="101"/>
      <c r="B538" s="101"/>
      <c r="C538" s="219"/>
      <c r="D538" s="219"/>
      <c r="E538" s="219"/>
      <c r="F538" s="219"/>
      <c r="G538" s="219"/>
      <c r="H538" s="219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spans="1:26" ht="15.75" customHeight="1" x14ac:dyDescent="0.25">
      <c r="A539" s="101"/>
      <c r="B539" s="101"/>
      <c r="C539" s="219"/>
      <c r="D539" s="219"/>
      <c r="E539" s="219"/>
      <c r="F539" s="219"/>
      <c r="G539" s="219"/>
      <c r="H539" s="219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spans="1:26" ht="15.75" customHeight="1" x14ac:dyDescent="0.25">
      <c r="A540" s="101"/>
      <c r="B540" s="101"/>
      <c r="C540" s="219"/>
      <c r="D540" s="219"/>
      <c r="E540" s="219"/>
      <c r="F540" s="219"/>
      <c r="G540" s="219"/>
      <c r="H540" s="219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spans="1:26" ht="15.75" customHeight="1" x14ac:dyDescent="0.25">
      <c r="A541" s="101"/>
      <c r="B541" s="101"/>
      <c r="C541" s="219"/>
      <c r="D541" s="219"/>
      <c r="E541" s="219"/>
      <c r="F541" s="219"/>
      <c r="G541" s="219"/>
      <c r="H541" s="219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spans="1:26" ht="15.75" customHeight="1" x14ac:dyDescent="0.25">
      <c r="A542" s="101"/>
      <c r="B542" s="101"/>
      <c r="C542" s="219"/>
      <c r="D542" s="219"/>
      <c r="E542" s="219"/>
      <c r="F542" s="219"/>
      <c r="G542" s="219"/>
      <c r="H542" s="219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spans="1:26" ht="15.75" customHeight="1" x14ac:dyDescent="0.25">
      <c r="A543" s="101"/>
      <c r="B543" s="101"/>
      <c r="C543" s="219"/>
      <c r="D543" s="219"/>
      <c r="E543" s="219"/>
      <c r="F543" s="219"/>
      <c r="G543" s="219"/>
      <c r="H543" s="219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spans="1:26" ht="15.75" customHeight="1" x14ac:dyDescent="0.25">
      <c r="A544" s="101"/>
      <c r="B544" s="101"/>
      <c r="C544" s="219"/>
      <c r="D544" s="219"/>
      <c r="E544" s="219"/>
      <c r="F544" s="219"/>
      <c r="G544" s="219"/>
      <c r="H544" s="219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spans="1:26" ht="15.75" customHeight="1" x14ac:dyDescent="0.25">
      <c r="A545" s="101"/>
      <c r="B545" s="101"/>
      <c r="C545" s="219"/>
      <c r="D545" s="219"/>
      <c r="E545" s="219"/>
      <c r="F545" s="219"/>
      <c r="G545" s="219"/>
      <c r="H545" s="219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spans="1:26" ht="15.75" customHeight="1" x14ac:dyDescent="0.25">
      <c r="A546" s="101"/>
      <c r="B546" s="101"/>
      <c r="C546" s="219"/>
      <c r="D546" s="219"/>
      <c r="E546" s="219"/>
      <c r="F546" s="219"/>
      <c r="G546" s="219"/>
      <c r="H546" s="219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spans="1:26" ht="15.75" customHeight="1" x14ac:dyDescent="0.25">
      <c r="A547" s="101"/>
      <c r="B547" s="101"/>
      <c r="C547" s="219"/>
      <c r="D547" s="219"/>
      <c r="E547" s="219"/>
      <c r="F547" s="219"/>
      <c r="G547" s="219"/>
      <c r="H547" s="219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spans="1:26" ht="15.75" customHeight="1" x14ac:dyDescent="0.25">
      <c r="A548" s="101"/>
      <c r="B548" s="101"/>
      <c r="C548" s="219"/>
      <c r="D548" s="219"/>
      <c r="E548" s="219"/>
      <c r="F548" s="219"/>
      <c r="G548" s="219"/>
      <c r="H548" s="219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spans="1:26" ht="15.75" customHeight="1" x14ac:dyDescent="0.25">
      <c r="A549" s="101"/>
      <c r="B549" s="101"/>
      <c r="C549" s="219"/>
      <c r="D549" s="219"/>
      <c r="E549" s="219"/>
      <c r="F549" s="219"/>
      <c r="G549" s="219"/>
      <c r="H549" s="219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spans="1:26" ht="15.75" customHeight="1" x14ac:dyDescent="0.25">
      <c r="A550" s="101"/>
      <c r="B550" s="101"/>
      <c r="C550" s="219"/>
      <c r="D550" s="219"/>
      <c r="E550" s="219"/>
      <c r="F550" s="219"/>
      <c r="G550" s="219"/>
      <c r="H550" s="219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spans="1:26" ht="15.75" customHeight="1" x14ac:dyDescent="0.25">
      <c r="A551" s="101"/>
      <c r="B551" s="101"/>
      <c r="C551" s="219"/>
      <c r="D551" s="219"/>
      <c r="E551" s="219"/>
      <c r="F551" s="219"/>
      <c r="G551" s="219"/>
      <c r="H551" s="219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spans="1:26" ht="15.75" customHeight="1" x14ac:dyDescent="0.25">
      <c r="A552" s="101"/>
      <c r="B552" s="101"/>
      <c r="C552" s="219"/>
      <c r="D552" s="219"/>
      <c r="E552" s="219"/>
      <c r="F552" s="219"/>
      <c r="G552" s="219"/>
      <c r="H552" s="219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spans="1:26" ht="15.75" customHeight="1" x14ac:dyDescent="0.25">
      <c r="A553" s="101"/>
      <c r="B553" s="101"/>
      <c r="C553" s="219"/>
      <c r="D553" s="219"/>
      <c r="E553" s="219"/>
      <c r="F553" s="219"/>
      <c r="G553" s="219"/>
      <c r="H553" s="219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spans="1:26" ht="15.75" customHeight="1" x14ac:dyDescent="0.25">
      <c r="A554" s="101"/>
      <c r="B554" s="101"/>
      <c r="C554" s="219"/>
      <c r="D554" s="219"/>
      <c r="E554" s="219"/>
      <c r="F554" s="219"/>
      <c r="G554" s="219"/>
      <c r="H554" s="219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spans="1:26" ht="15.75" customHeight="1" x14ac:dyDescent="0.25">
      <c r="A555" s="101"/>
      <c r="B555" s="101"/>
      <c r="C555" s="219"/>
      <c r="D555" s="219"/>
      <c r="E555" s="219"/>
      <c r="F555" s="219"/>
      <c r="G555" s="219"/>
      <c r="H555" s="219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spans="1:26" ht="15.75" customHeight="1" x14ac:dyDescent="0.25">
      <c r="A556" s="101"/>
      <c r="B556" s="101"/>
      <c r="C556" s="219"/>
      <c r="D556" s="219"/>
      <c r="E556" s="219"/>
      <c r="F556" s="219"/>
      <c r="G556" s="219"/>
      <c r="H556" s="219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spans="1:26" ht="15.75" customHeight="1" x14ac:dyDescent="0.25">
      <c r="A557" s="101"/>
      <c r="B557" s="101"/>
      <c r="C557" s="219"/>
      <c r="D557" s="219"/>
      <c r="E557" s="219"/>
      <c r="F557" s="219"/>
      <c r="G557" s="219"/>
      <c r="H557" s="219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spans="1:26" ht="15.75" customHeight="1" x14ac:dyDescent="0.25">
      <c r="A558" s="101"/>
      <c r="B558" s="101"/>
      <c r="C558" s="219"/>
      <c r="D558" s="219"/>
      <c r="E558" s="219"/>
      <c r="F558" s="219"/>
      <c r="G558" s="219"/>
      <c r="H558" s="219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spans="1:26" ht="15.75" customHeight="1" x14ac:dyDescent="0.25">
      <c r="A559" s="101"/>
      <c r="B559" s="101"/>
      <c r="C559" s="219"/>
      <c r="D559" s="219"/>
      <c r="E559" s="219"/>
      <c r="F559" s="219"/>
      <c r="G559" s="219"/>
      <c r="H559" s="219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spans="1:26" ht="15.75" customHeight="1" x14ac:dyDescent="0.25">
      <c r="A560" s="101"/>
      <c r="B560" s="101"/>
      <c r="C560" s="219"/>
      <c r="D560" s="219"/>
      <c r="E560" s="219"/>
      <c r="F560" s="219"/>
      <c r="G560" s="219"/>
      <c r="H560" s="219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spans="1:26" ht="15.75" customHeight="1" x14ac:dyDescent="0.25">
      <c r="A561" s="101"/>
      <c r="B561" s="101"/>
      <c r="C561" s="219"/>
      <c r="D561" s="219"/>
      <c r="E561" s="219"/>
      <c r="F561" s="219"/>
      <c r="G561" s="219"/>
      <c r="H561" s="219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spans="1:26" ht="15.75" customHeight="1" x14ac:dyDescent="0.25">
      <c r="A562" s="101"/>
      <c r="B562" s="101"/>
      <c r="C562" s="219"/>
      <c r="D562" s="219"/>
      <c r="E562" s="219"/>
      <c r="F562" s="219"/>
      <c r="G562" s="219"/>
      <c r="H562" s="219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spans="1:26" ht="15.75" customHeight="1" x14ac:dyDescent="0.25">
      <c r="A563" s="101"/>
      <c r="B563" s="101"/>
      <c r="C563" s="219"/>
      <c r="D563" s="219"/>
      <c r="E563" s="219"/>
      <c r="F563" s="219"/>
      <c r="G563" s="219"/>
      <c r="H563" s="219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spans="1:26" ht="15.75" customHeight="1" x14ac:dyDescent="0.25">
      <c r="A564" s="101"/>
      <c r="B564" s="101"/>
      <c r="C564" s="219"/>
      <c r="D564" s="219"/>
      <c r="E564" s="219"/>
      <c r="F564" s="219"/>
      <c r="G564" s="219"/>
      <c r="H564" s="219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spans="1:26" ht="15.75" customHeight="1" x14ac:dyDescent="0.25">
      <c r="A565" s="101"/>
      <c r="B565" s="101"/>
      <c r="C565" s="219"/>
      <c r="D565" s="219"/>
      <c r="E565" s="219"/>
      <c r="F565" s="219"/>
      <c r="G565" s="219"/>
      <c r="H565" s="219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spans="1:26" ht="15.75" customHeight="1" x14ac:dyDescent="0.25">
      <c r="A566" s="101"/>
      <c r="B566" s="101"/>
      <c r="C566" s="219"/>
      <c r="D566" s="219"/>
      <c r="E566" s="219"/>
      <c r="F566" s="219"/>
      <c r="G566" s="219"/>
      <c r="H566" s="219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spans="1:26" ht="15.75" customHeight="1" x14ac:dyDescent="0.25">
      <c r="A567" s="101"/>
      <c r="B567" s="101"/>
      <c r="C567" s="219"/>
      <c r="D567" s="219"/>
      <c r="E567" s="219"/>
      <c r="F567" s="219"/>
      <c r="G567" s="219"/>
      <c r="H567" s="219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spans="1:26" ht="15.75" customHeight="1" x14ac:dyDescent="0.25">
      <c r="A568" s="101"/>
      <c r="B568" s="101"/>
      <c r="C568" s="219"/>
      <c r="D568" s="219"/>
      <c r="E568" s="219"/>
      <c r="F568" s="219"/>
      <c r="G568" s="219"/>
      <c r="H568" s="219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spans="1:26" ht="15.75" customHeight="1" x14ac:dyDescent="0.25">
      <c r="A569" s="101"/>
      <c r="B569" s="101"/>
      <c r="C569" s="219"/>
      <c r="D569" s="219"/>
      <c r="E569" s="219"/>
      <c r="F569" s="219"/>
      <c r="G569" s="219"/>
      <c r="H569" s="219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spans="1:26" ht="15.75" customHeight="1" x14ac:dyDescent="0.25">
      <c r="A570" s="101"/>
      <c r="B570" s="101"/>
      <c r="C570" s="219"/>
      <c r="D570" s="219"/>
      <c r="E570" s="219"/>
      <c r="F570" s="219"/>
      <c r="G570" s="219"/>
      <c r="H570" s="219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spans="1:26" ht="15.75" customHeight="1" x14ac:dyDescent="0.25">
      <c r="A571" s="101"/>
      <c r="B571" s="101"/>
      <c r="C571" s="219"/>
      <c r="D571" s="219"/>
      <c r="E571" s="219"/>
      <c r="F571" s="219"/>
      <c r="G571" s="219"/>
      <c r="H571" s="219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spans="1:26" ht="15.75" customHeight="1" x14ac:dyDescent="0.25">
      <c r="A572" s="101"/>
      <c r="B572" s="101"/>
      <c r="C572" s="219"/>
      <c r="D572" s="219"/>
      <c r="E572" s="219"/>
      <c r="F572" s="219"/>
      <c r="G572" s="219"/>
      <c r="H572" s="219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spans="1:26" ht="15.75" customHeight="1" x14ac:dyDescent="0.25">
      <c r="A573" s="101"/>
      <c r="B573" s="101"/>
      <c r="C573" s="219"/>
      <c r="D573" s="219"/>
      <c r="E573" s="219"/>
      <c r="F573" s="219"/>
      <c r="G573" s="219"/>
      <c r="H573" s="219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spans="1:26" ht="15.75" customHeight="1" x14ac:dyDescent="0.25">
      <c r="A574" s="101"/>
      <c r="B574" s="101"/>
      <c r="C574" s="219"/>
      <c r="D574" s="219"/>
      <c r="E574" s="219"/>
      <c r="F574" s="219"/>
      <c r="G574" s="219"/>
      <c r="H574" s="219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spans="1:26" ht="15.75" customHeight="1" x14ac:dyDescent="0.25">
      <c r="A575" s="101"/>
      <c r="B575" s="101"/>
      <c r="C575" s="219"/>
      <c r="D575" s="219"/>
      <c r="E575" s="219"/>
      <c r="F575" s="219"/>
      <c r="G575" s="219"/>
      <c r="H575" s="219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spans="1:26" ht="15.75" customHeight="1" x14ac:dyDescent="0.25">
      <c r="A576" s="101"/>
      <c r="B576" s="101"/>
      <c r="C576" s="219"/>
      <c r="D576" s="219"/>
      <c r="E576" s="219"/>
      <c r="F576" s="219"/>
      <c r="G576" s="219"/>
      <c r="H576" s="219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spans="1:26" ht="15.75" customHeight="1" x14ac:dyDescent="0.25">
      <c r="A577" s="101"/>
      <c r="B577" s="101"/>
      <c r="C577" s="219"/>
      <c r="D577" s="219"/>
      <c r="E577" s="219"/>
      <c r="F577" s="219"/>
      <c r="G577" s="219"/>
      <c r="H577" s="219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spans="1:26" ht="15.75" customHeight="1" x14ac:dyDescent="0.25">
      <c r="A578" s="101"/>
      <c r="B578" s="101"/>
      <c r="C578" s="219"/>
      <c r="D578" s="219"/>
      <c r="E578" s="219"/>
      <c r="F578" s="219"/>
      <c r="G578" s="219"/>
      <c r="H578" s="219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spans="1:26" ht="15.75" customHeight="1" x14ac:dyDescent="0.25">
      <c r="A579" s="101"/>
      <c r="B579" s="101"/>
      <c r="C579" s="219"/>
      <c r="D579" s="219"/>
      <c r="E579" s="219"/>
      <c r="F579" s="219"/>
      <c r="G579" s="219"/>
      <c r="H579" s="219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spans="1:26" ht="15.75" customHeight="1" x14ac:dyDescent="0.25">
      <c r="A580" s="101"/>
      <c r="B580" s="101"/>
      <c r="C580" s="219"/>
      <c r="D580" s="219"/>
      <c r="E580" s="219"/>
      <c r="F580" s="219"/>
      <c r="G580" s="219"/>
      <c r="H580" s="219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spans="1:26" ht="15.75" customHeight="1" x14ac:dyDescent="0.25">
      <c r="A581" s="101"/>
      <c r="B581" s="101"/>
      <c r="C581" s="219"/>
      <c r="D581" s="219"/>
      <c r="E581" s="219"/>
      <c r="F581" s="219"/>
      <c r="G581" s="219"/>
      <c r="H581" s="219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spans="1:26" ht="15.75" customHeight="1" x14ac:dyDescent="0.25">
      <c r="A582" s="101"/>
      <c r="B582" s="101"/>
      <c r="C582" s="219"/>
      <c r="D582" s="219"/>
      <c r="E582" s="219"/>
      <c r="F582" s="219"/>
      <c r="G582" s="219"/>
      <c r="H582" s="219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spans="1:26" ht="15.75" customHeight="1" x14ac:dyDescent="0.25">
      <c r="A583" s="101"/>
      <c r="B583" s="101"/>
      <c r="C583" s="219"/>
      <c r="D583" s="219"/>
      <c r="E583" s="219"/>
      <c r="F583" s="219"/>
      <c r="G583" s="219"/>
      <c r="H583" s="219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spans="1:26" ht="15.75" customHeight="1" x14ac:dyDescent="0.25">
      <c r="A584" s="101"/>
      <c r="B584" s="101"/>
      <c r="C584" s="219"/>
      <c r="D584" s="219"/>
      <c r="E584" s="219"/>
      <c r="F584" s="219"/>
      <c r="G584" s="219"/>
      <c r="H584" s="219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spans="1:26" ht="15.75" customHeight="1" x14ac:dyDescent="0.25">
      <c r="A585" s="101"/>
      <c r="B585" s="101"/>
      <c r="C585" s="219"/>
      <c r="D585" s="219"/>
      <c r="E585" s="219"/>
      <c r="F585" s="219"/>
      <c r="G585" s="219"/>
      <c r="H585" s="219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spans="1:26" ht="15.75" customHeight="1" x14ac:dyDescent="0.25">
      <c r="A586" s="101"/>
      <c r="B586" s="101"/>
      <c r="C586" s="219"/>
      <c r="D586" s="219"/>
      <c r="E586" s="219"/>
      <c r="F586" s="219"/>
      <c r="G586" s="219"/>
      <c r="H586" s="219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spans="1:26" ht="15.75" customHeight="1" x14ac:dyDescent="0.25">
      <c r="A587" s="101"/>
      <c r="B587" s="101"/>
      <c r="C587" s="219"/>
      <c r="D587" s="219"/>
      <c r="E587" s="219"/>
      <c r="F587" s="219"/>
      <c r="G587" s="219"/>
      <c r="H587" s="219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spans="1:26" ht="15.75" customHeight="1" x14ac:dyDescent="0.25">
      <c r="A588" s="101"/>
      <c r="B588" s="101"/>
      <c r="C588" s="219"/>
      <c r="D588" s="219"/>
      <c r="E588" s="219"/>
      <c r="F588" s="219"/>
      <c r="G588" s="219"/>
      <c r="H588" s="219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spans="1:26" ht="15.75" customHeight="1" x14ac:dyDescent="0.25">
      <c r="A589" s="101"/>
      <c r="B589" s="101"/>
      <c r="C589" s="219"/>
      <c r="D589" s="219"/>
      <c r="E589" s="219"/>
      <c r="F589" s="219"/>
      <c r="G589" s="219"/>
      <c r="H589" s="219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spans="1:26" ht="15.75" customHeight="1" x14ac:dyDescent="0.25">
      <c r="A590" s="101"/>
      <c r="B590" s="101"/>
      <c r="C590" s="219"/>
      <c r="D590" s="219"/>
      <c r="E590" s="219"/>
      <c r="F590" s="219"/>
      <c r="G590" s="219"/>
      <c r="H590" s="219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spans="1:26" ht="15.75" customHeight="1" x14ac:dyDescent="0.25">
      <c r="A591" s="101"/>
      <c r="B591" s="101"/>
      <c r="C591" s="219"/>
      <c r="D591" s="219"/>
      <c r="E591" s="219"/>
      <c r="F591" s="219"/>
      <c r="G591" s="219"/>
      <c r="H591" s="219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spans="1:26" ht="15.75" customHeight="1" x14ac:dyDescent="0.25">
      <c r="A592" s="101"/>
      <c r="B592" s="101"/>
      <c r="C592" s="219"/>
      <c r="D592" s="219"/>
      <c r="E592" s="219"/>
      <c r="F592" s="219"/>
      <c r="G592" s="219"/>
      <c r="H592" s="219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spans="1:26" ht="15.75" customHeight="1" x14ac:dyDescent="0.25">
      <c r="A593" s="101"/>
      <c r="B593" s="101"/>
      <c r="C593" s="219"/>
      <c r="D593" s="219"/>
      <c r="E593" s="219"/>
      <c r="F593" s="219"/>
      <c r="G593" s="219"/>
      <c r="H593" s="219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spans="1:26" ht="15.75" customHeight="1" x14ac:dyDescent="0.25">
      <c r="A594" s="101"/>
      <c r="B594" s="101"/>
      <c r="C594" s="219"/>
      <c r="D594" s="219"/>
      <c r="E594" s="219"/>
      <c r="F594" s="219"/>
      <c r="G594" s="219"/>
      <c r="H594" s="219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spans="1:26" ht="15.75" customHeight="1" x14ac:dyDescent="0.25">
      <c r="A595" s="101"/>
      <c r="B595" s="101"/>
      <c r="C595" s="219"/>
      <c r="D595" s="219"/>
      <c r="E595" s="219"/>
      <c r="F595" s="219"/>
      <c r="G595" s="219"/>
      <c r="H595" s="219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spans="1:26" ht="15.75" customHeight="1" x14ac:dyDescent="0.25">
      <c r="A596" s="101"/>
      <c r="B596" s="101"/>
      <c r="C596" s="219"/>
      <c r="D596" s="219"/>
      <c r="E596" s="219"/>
      <c r="F596" s="219"/>
      <c r="G596" s="219"/>
      <c r="H596" s="219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spans="1:26" ht="15.75" customHeight="1" x14ac:dyDescent="0.25">
      <c r="A597" s="101"/>
      <c r="B597" s="101"/>
      <c r="C597" s="219"/>
      <c r="D597" s="219"/>
      <c r="E597" s="219"/>
      <c r="F597" s="219"/>
      <c r="G597" s="219"/>
      <c r="H597" s="219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spans="1:26" ht="15.75" customHeight="1" x14ac:dyDescent="0.25">
      <c r="A598" s="101"/>
      <c r="B598" s="101"/>
      <c r="C598" s="219"/>
      <c r="D598" s="219"/>
      <c r="E598" s="219"/>
      <c r="F598" s="219"/>
      <c r="G598" s="219"/>
      <c r="H598" s="219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spans="1:26" ht="15.75" customHeight="1" x14ac:dyDescent="0.25">
      <c r="A599" s="101"/>
      <c r="B599" s="101"/>
      <c r="C599" s="219"/>
      <c r="D599" s="219"/>
      <c r="E599" s="219"/>
      <c r="F599" s="219"/>
      <c r="G599" s="219"/>
      <c r="H599" s="219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spans="1:26" ht="15.75" customHeight="1" x14ac:dyDescent="0.25">
      <c r="A600" s="101"/>
      <c r="B600" s="101"/>
      <c r="C600" s="219"/>
      <c r="D600" s="219"/>
      <c r="E600" s="219"/>
      <c r="F600" s="219"/>
      <c r="G600" s="219"/>
      <c r="H600" s="219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spans="1:26" ht="15.75" customHeight="1" x14ac:dyDescent="0.25">
      <c r="A601" s="101"/>
      <c r="B601" s="101"/>
      <c r="C601" s="219"/>
      <c r="D601" s="219"/>
      <c r="E601" s="219"/>
      <c r="F601" s="219"/>
      <c r="G601" s="219"/>
      <c r="H601" s="219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spans="1:26" ht="15.75" customHeight="1" x14ac:dyDescent="0.25">
      <c r="A602" s="101"/>
      <c r="B602" s="101"/>
      <c r="C602" s="219"/>
      <c r="D602" s="219"/>
      <c r="E602" s="219"/>
      <c r="F602" s="219"/>
      <c r="G602" s="219"/>
      <c r="H602" s="219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spans="1:26" ht="15.75" customHeight="1" x14ac:dyDescent="0.25">
      <c r="A603" s="101"/>
      <c r="B603" s="101"/>
      <c r="C603" s="219"/>
      <c r="D603" s="219"/>
      <c r="E603" s="219"/>
      <c r="F603" s="219"/>
      <c r="G603" s="219"/>
      <c r="H603" s="219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spans="1:26" ht="15.75" customHeight="1" x14ac:dyDescent="0.25">
      <c r="A604" s="101"/>
      <c r="B604" s="101"/>
      <c r="C604" s="219"/>
      <c r="D604" s="219"/>
      <c r="E604" s="219"/>
      <c r="F604" s="219"/>
      <c r="G604" s="219"/>
      <c r="H604" s="219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spans="1:26" ht="15.75" customHeight="1" x14ac:dyDescent="0.25">
      <c r="A605" s="101"/>
      <c r="B605" s="101"/>
      <c r="C605" s="219"/>
      <c r="D605" s="219"/>
      <c r="E605" s="219"/>
      <c r="F605" s="219"/>
      <c r="G605" s="219"/>
      <c r="H605" s="219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spans="1:26" ht="15.75" customHeight="1" x14ac:dyDescent="0.25">
      <c r="A606" s="101"/>
      <c r="B606" s="101"/>
      <c r="C606" s="219"/>
      <c r="D606" s="219"/>
      <c r="E606" s="219"/>
      <c r="F606" s="219"/>
      <c r="G606" s="219"/>
      <c r="H606" s="219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spans="1:26" ht="15.75" customHeight="1" x14ac:dyDescent="0.25">
      <c r="A607" s="101"/>
      <c r="B607" s="101"/>
      <c r="C607" s="219"/>
      <c r="D607" s="219"/>
      <c r="E607" s="219"/>
      <c r="F607" s="219"/>
      <c r="G607" s="219"/>
      <c r="H607" s="219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spans="1:26" ht="15.75" customHeight="1" x14ac:dyDescent="0.25">
      <c r="A608" s="101"/>
      <c r="B608" s="101"/>
      <c r="C608" s="219"/>
      <c r="D608" s="219"/>
      <c r="E608" s="219"/>
      <c r="F608" s="219"/>
      <c r="G608" s="219"/>
      <c r="H608" s="219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spans="1:26" ht="15.75" customHeight="1" x14ac:dyDescent="0.25">
      <c r="A609" s="101"/>
      <c r="B609" s="101"/>
      <c r="C609" s="219"/>
      <c r="D609" s="219"/>
      <c r="E609" s="219"/>
      <c r="F609" s="219"/>
      <c r="G609" s="219"/>
      <c r="H609" s="219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spans="1:26" ht="15.75" customHeight="1" x14ac:dyDescent="0.25">
      <c r="A610" s="101"/>
      <c r="B610" s="101"/>
      <c r="C610" s="219"/>
      <c r="D610" s="219"/>
      <c r="E610" s="219"/>
      <c r="F610" s="219"/>
      <c r="G610" s="219"/>
      <c r="H610" s="219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spans="1:26" ht="15.75" customHeight="1" x14ac:dyDescent="0.25">
      <c r="A611" s="101"/>
      <c r="B611" s="101"/>
      <c r="C611" s="219"/>
      <c r="D611" s="219"/>
      <c r="E611" s="219"/>
      <c r="F611" s="219"/>
      <c r="G611" s="219"/>
      <c r="H611" s="219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spans="1:26" ht="15.75" customHeight="1" x14ac:dyDescent="0.25">
      <c r="A612" s="101"/>
      <c r="B612" s="101"/>
      <c r="C612" s="219"/>
      <c r="D612" s="219"/>
      <c r="E612" s="219"/>
      <c r="F612" s="219"/>
      <c r="G612" s="219"/>
      <c r="H612" s="219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spans="1:26" ht="15.75" customHeight="1" x14ac:dyDescent="0.25">
      <c r="A613" s="101"/>
      <c r="B613" s="101"/>
      <c r="C613" s="219"/>
      <c r="D613" s="219"/>
      <c r="E613" s="219"/>
      <c r="F613" s="219"/>
      <c r="G613" s="219"/>
      <c r="H613" s="219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spans="1:26" ht="15.75" customHeight="1" x14ac:dyDescent="0.25">
      <c r="A614" s="101"/>
      <c r="B614" s="101"/>
      <c r="C614" s="219"/>
      <c r="D614" s="219"/>
      <c r="E614" s="219"/>
      <c r="F614" s="219"/>
      <c r="G614" s="219"/>
      <c r="H614" s="219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spans="1:26" ht="15.75" customHeight="1" x14ac:dyDescent="0.25">
      <c r="A615" s="101"/>
      <c r="B615" s="101"/>
      <c r="C615" s="219"/>
      <c r="D615" s="219"/>
      <c r="E615" s="219"/>
      <c r="F615" s="219"/>
      <c r="G615" s="219"/>
      <c r="H615" s="219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spans="1:26" ht="15.75" customHeight="1" x14ac:dyDescent="0.25">
      <c r="A616" s="101"/>
      <c r="B616" s="101"/>
      <c r="C616" s="219"/>
      <c r="D616" s="219"/>
      <c r="E616" s="219"/>
      <c r="F616" s="219"/>
      <c r="G616" s="219"/>
      <c r="H616" s="219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spans="1:26" ht="15.75" customHeight="1" x14ac:dyDescent="0.25">
      <c r="A617" s="101"/>
      <c r="B617" s="101"/>
      <c r="C617" s="219"/>
      <c r="D617" s="219"/>
      <c r="E617" s="219"/>
      <c r="F617" s="219"/>
      <c r="G617" s="219"/>
      <c r="H617" s="219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spans="1:26" ht="15.75" customHeight="1" x14ac:dyDescent="0.25">
      <c r="A618" s="101"/>
      <c r="B618" s="101"/>
      <c r="C618" s="219"/>
      <c r="D618" s="219"/>
      <c r="E618" s="219"/>
      <c r="F618" s="219"/>
      <c r="G618" s="219"/>
      <c r="H618" s="219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spans="1:26" ht="15.75" customHeight="1" x14ac:dyDescent="0.25">
      <c r="A619" s="101"/>
      <c r="B619" s="101"/>
      <c r="C619" s="219"/>
      <c r="D619" s="219"/>
      <c r="E619" s="219"/>
      <c r="F619" s="219"/>
      <c r="G619" s="219"/>
      <c r="H619" s="219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spans="1:26" ht="15.75" customHeight="1" x14ac:dyDescent="0.25">
      <c r="A620" s="101"/>
      <c r="B620" s="101"/>
      <c r="C620" s="219"/>
      <c r="D620" s="219"/>
      <c r="E620" s="219"/>
      <c r="F620" s="219"/>
      <c r="G620" s="219"/>
      <c r="H620" s="219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spans="1:26" ht="15.75" customHeight="1" x14ac:dyDescent="0.25">
      <c r="A621" s="101"/>
      <c r="B621" s="101"/>
      <c r="C621" s="219"/>
      <c r="D621" s="219"/>
      <c r="E621" s="219"/>
      <c r="F621" s="219"/>
      <c r="G621" s="219"/>
      <c r="H621" s="219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spans="1:26" ht="15.75" customHeight="1" x14ac:dyDescent="0.25">
      <c r="A622" s="101"/>
      <c r="B622" s="101"/>
      <c r="C622" s="219"/>
      <c r="D622" s="219"/>
      <c r="E622" s="219"/>
      <c r="F622" s="219"/>
      <c r="G622" s="219"/>
      <c r="H622" s="219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spans="1:26" ht="15.75" customHeight="1" x14ac:dyDescent="0.25">
      <c r="A623" s="101"/>
      <c r="B623" s="101"/>
      <c r="C623" s="219"/>
      <c r="D623" s="219"/>
      <c r="E623" s="219"/>
      <c r="F623" s="219"/>
      <c r="G623" s="219"/>
      <c r="H623" s="219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spans="1:26" ht="15.75" customHeight="1" x14ac:dyDescent="0.25">
      <c r="A624" s="101"/>
      <c r="B624" s="101"/>
      <c r="C624" s="219"/>
      <c r="D624" s="219"/>
      <c r="E624" s="219"/>
      <c r="F624" s="219"/>
      <c r="G624" s="219"/>
      <c r="H624" s="219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spans="1:26" ht="15.75" customHeight="1" x14ac:dyDescent="0.25">
      <c r="A625" s="101"/>
      <c r="B625" s="101"/>
      <c r="C625" s="219"/>
      <c r="D625" s="219"/>
      <c r="E625" s="219"/>
      <c r="F625" s="219"/>
      <c r="G625" s="219"/>
      <c r="H625" s="219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spans="1:26" ht="15.75" customHeight="1" x14ac:dyDescent="0.25">
      <c r="A626" s="101"/>
      <c r="B626" s="101"/>
      <c r="C626" s="219"/>
      <c r="D626" s="219"/>
      <c r="E626" s="219"/>
      <c r="F626" s="219"/>
      <c r="G626" s="219"/>
      <c r="H626" s="219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spans="1:26" ht="15.75" customHeight="1" x14ac:dyDescent="0.25">
      <c r="A627" s="101"/>
      <c r="B627" s="101"/>
      <c r="C627" s="219"/>
      <c r="D627" s="219"/>
      <c r="E627" s="219"/>
      <c r="F627" s="219"/>
      <c r="G627" s="219"/>
      <c r="H627" s="219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spans="1:26" ht="15.75" customHeight="1" x14ac:dyDescent="0.25">
      <c r="A628" s="101"/>
      <c r="B628" s="101"/>
      <c r="C628" s="219"/>
      <c r="D628" s="219"/>
      <c r="E628" s="219"/>
      <c r="F628" s="219"/>
      <c r="G628" s="219"/>
      <c r="H628" s="219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spans="1:26" ht="15.75" customHeight="1" x14ac:dyDescent="0.25">
      <c r="A629" s="101"/>
      <c r="B629" s="101"/>
      <c r="C629" s="219"/>
      <c r="D629" s="219"/>
      <c r="E629" s="219"/>
      <c r="F629" s="219"/>
      <c r="G629" s="219"/>
      <c r="H629" s="219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spans="1:26" ht="15.75" customHeight="1" x14ac:dyDescent="0.25">
      <c r="A630" s="101"/>
      <c r="B630" s="101"/>
      <c r="C630" s="219"/>
      <c r="D630" s="219"/>
      <c r="E630" s="219"/>
      <c r="F630" s="219"/>
      <c r="G630" s="219"/>
      <c r="H630" s="219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spans="1:26" ht="15.75" customHeight="1" x14ac:dyDescent="0.25">
      <c r="A631" s="101"/>
      <c r="B631" s="101"/>
      <c r="C631" s="219"/>
      <c r="D631" s="219"/>
      <c r="E631" s="219"/>
      <c r="F631" s="219"/>
      <c r="G631" s="219"/>
      <c r="H631" s="219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spans="1:26" ht="15.75" customHeight="1" x14ac:dyDescent="0.25">
      <c r="A632" s="101"/>
      <c r="B632" s="101"/>
      <c r="C632" s="219"/>
      <c r="D632" s="219"/>
      <c r="E632" s="219"/>
      <c r="F632" s="219"/>
      <c r="G632" s="219"/>
      <c r="H632" s="219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spans="1:26" ht="15.75" customHeight="1" x14ac:dyDescent="0.25">
      <c r="A633" s="101"/>
      <c r="B633" s="101"/>
      <c r="C633" s="219"/>
      <c r="D633" s="219"/>
      <c r="E633" s="219"/>
      <c r="F633" s="219"/>
      <c r="G633" s="219"/>
      <c r="H633" s="219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spans="1:26" ht="15.75" customHeight="1" x14ac:dyDescent="0.25">
      <c r="A634" s="101"/>
      <c r="B634" s="101"/>
      <c r="C634" s="219"/>
      <c r="D634" s="219"/>
      <c r="E634" s="219"/>
      <c r="F634" s="219"/>
      <c r="G634" s="219"/>
      <c r="H634" s="219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spans="1:26" ht="15.75" customHeight="1" x14ac:dyDescent="0.25">
      <c r="A635" s="101"/>
      <c r="B635" s="101"/>
      <c r="C635" s="219"/>
      <c r="D635" s="219"/>
      <c r="E635" s="219"/>
      <c r="F635" s="219"/>
      <c r="G635" s="219"/>
      <c r="H635" s="219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spans="1:26" ht="15.75" customHeight="1" x14ac:dyDescent="0.25">
      <c r="A636" s="101"/>
      <c r="B636" s="101"/>
      <c r="C636" s="219"/>
      <c r="D636" s="219"/>
      <c r="E636" s="219"/>
      <c r="F636" s="219"/>
      <c r="G636" s="219"/>
      <c r="H636" s="219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spans="1:26" ht="15.75" customHeight="1" x14ac:dyDescent="0.25">
      <c r="A637" s="101"/>
      <c r="B637" s="101"/>
      <c r="C637" s="219"/>
      <c r="D637" s="219"/>
      <c r="E637" s="219"/>
      <c r="F637" s="219"/>
      <c r="G637" s="219"/>
      <c r="H637" s="219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spans="1:26" ht="15.75" customHeight="1" x14ac:dyDescent="0.25">
      <c r="A638" s="101"/>
      <c r="B638" s="101"/>
      <c r="C638" s="219"/>
      <c r="D638" s="219"/>
      <c r="E638" s="219"/>
      <c r="F638" s="219"/>
      <c r="G638" s="219"/>
      <c r="H638" s="219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spans="1:26" ht="15.75" customHeight="1" x14ac:dyDescent="0.25">
      <c r="A639" s="101"/>
      <c r="B639" s="101"/>
      <c r="C639" s="219"/>
      <c r="D639" s="219"/>
      <c r="E639" s="219"/>
      <c r="F639" s="219"/>
      <c r="G639" s="219"/>
      <c r="H639" s="219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spans="1:26" ht="15.75" customHeight="1" x14ac:dyDescent="0.25">
      <c r="A640" s="101"/>
      <c r="B640" s="101"/>
      <c r="C640" s="219"/>
      <c r="D640" s="219"/>
      <c r="E640" s="219"/>
      <c r="F640" s="219"/>
      <c r="G640" s="219"/>
      <c r="H640" s="219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spans="1:26" ht="15.75" customHeight="1" x14ac:dyDescent="0.25">
      <c r="A641" s="101"/>
      <c r="B641" s="101"/>
      <c r="C641" s="219"/>
      <c r="D641" s="219"/>
      <c r="E641" s="219"/>
      <c r="F641" s="219"/>
      <c r="G641" s="219"/>
      <c r="H641" s="219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spans="1:26" ht="15.75" customHeight="1" x14ac:dyDescent="0.25">
      <c r="A642" s="101"/>
      <c r="B642" s="101"/>
      <c r="C642" s="219"/>
      <c r="D642" s="219"/>
      <c r="E642" s="219"/>
      <c r="F642" s="219"/>
      <c r="G642" s="219"/>
      <c r="H642" s="219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spans="1:26" ht="15.75" customHeight="1" x14ac:dyDescent="0.25">
      <c r="A643" s="101"/>
      <c r="B643" s="101"/>
      <c r="C643" s="219"/>
      <c r="D643" s="219"/>
      <c r="E643" s="219"/>
      <c r="F643" s="219"/>
      <c r="G643" s="219"/>
      <c r="H643" s="219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spans="1:26" ht="15.75" customHeight="1" x14ac:dyDescent="0.25">
      <c r="A644" s="101"/>
      <c r="B644" s="101"/>
      <c r="C644" s="219"/>
      <c r="D644" s="219"/>
      <c r="E644" s="219"/>
      <c r="F644" s="219"/>
      <c r="G644" s="219"/>
      <c r="H644" s="219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spans="1:26" ht="15.75" customHeight="1" x14ac:dyDescent="0.25">
      <c r="A645" s="101"/>
      <c r="B645" s="101"/>
      <c r="C645" s="219"/>
      <c r="D645" s="219"/>
      <c r="E645" s="219"/>
      <c r="F645" s="219"/>
      <c r="G645" s="219"/>
      <c r="H645" s="219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spans="1:26" ht="15.75" customHeight="1" x14ac:dyDescent="0.25">
      <c r="A646" s="101"/>
      <c r="B646" s="101"/>
      <c r="C646" s="219"/>
      <c r="D646" s="219"/>
      <c r="E646" s="219"/>
      <c r="F646" s="219"/>
      <c r="G646" s="219"/>
      <c r="H646" s="219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spans="1:26" ht="15.75" customHeight="1" x14ac:dyDescent="0.25">
      <c r="A647" s="101"/>
      <c r="B647" s="101"/>
      <c r="C647" s="219"/>
      <c r="D647" s="219"/>
      <c r="E647" s="219"/>
      <c r="F647" s="219"/>
      <c r="G647" s="219"/>
      <c r="H647" s="219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spans="1:26" ht="15.75" customHeight="1" x14ac:dyDescent="0.25">
      <c r="A648" s="101"/>
      <c r="B648" s="101"/>
      <c r="C648" s="219"/>
      <c r="D648" s="219"/>
      <c r="E648" s="219"/>
      <c r="F648" s="219"/>
      <c r="G648" s="219"/>
      <c r="H648" s="219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spans="1:26" ht="15.75" customHeight="1" x14ac:dyDescent="0.25">
      <c r="A649" s="101"/>
      <c r="B649" s="101"/>
      <c r="C649" s="219"/>
      <c r="D649" s="219"/>
      <c r="E649" s="219"/>
      <c r="F649" s="219"/>
      <c r="G649" s="219"/>
      <c r="H649" s="219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spans="1:26" ht="15.75" customHeight="1" x14ac:dyDescent="0.25">
      <c r="A650" s="101"/>
      <c r="B650" s="101"/>
      <c r="C650" s="219"/>
      <c r="D650" s="219"/>
      <c r="E650" s="219"/>
      <c r="F650" s="219"/>
      <c r="G650" s="219"/>
      <c r="H650" s="219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spans="1:26" ht="15.75" customHeight="1" x14ac:dyDescent="0.25">
      <c r="A651" s="101"/>
      <c r="B651" s="101"/>
      <c r="C651" s="219"/>
      <c r="D651" s="219"/>
      <c r="E651" s="219"/>
      <c r="F651" s="219"/>
      <c r="G651" s="219"/>
      <c r="H651" s="219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spans="1:26" ht="15.75" customHeight="1" x14ac:dyDescent="0.25">
      <c r="A652" s="101"/>
      <c r="B652" s="101"/>
      <c r="C652" s="219"/>
      <c r="D652" s="219"/>
      <c r="E652" s="219"/>
      <c r="F652" s="219"/>
      <c r="G652" s="219"/>
      <c r="H652" s="219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spans="1:26" ht="15.75" customHeight="1" x14ac:dyDescent="0.25">
      <c r="A653" s="101"/>
      <c r="B653" s="101"/>
      <c r="C653" s="219"/>
      <c r="D653" s="219"/>
      <c r="E653" s="219"/>
      <c r="F653" s="219"/>
      <c r="G653" s="219"/>
      <c r="H653" s="219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spans="1:26" ht="15.75" customHeight="1" x14ac:dyDescent="0.25">
      <c r="A654" s="101"/>
      <c r="B654" s="101"/>
      <c r="C654" s="219"/>
      <c r="D654" s="219"/>
      <c r="E654" s="219"/>
      <c r="F654" s="219"/>
      <c r="G654" s="219"/>
      <c r="H654" s="219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spans="1:26" ht="15.75" customHeight="1" x14ac:dyDescent="0.25">
      <c r="A655" s="101"/>
      <c r="B655" s="101"/>
      <c r="C655" s="219"/>
      <c r="D655" s="219"/>
      <c r="E655" s="219"/>
      <c r="F655" s="219"/>
      <c r="G655" s="219"/>
      <c r="H655" s="219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spans="1:26" ht="15.75" customHeight="1" x14ac:dyDescent="0.25">
      <c r="A656" s="101"/>
      <c r="B656" s="101"/>
      <c r="C656" s="219"/>
      <c r="D656" s="219"/>
      <c r="E656" s="219"/>
      <c r="F656" s="219"/>
      <c r="G656" s="219"/>
      <c r="H656" s="219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spans="1:26" ht="15.75" customHeight="1" x14ac:dyDescent="0.25">
      <c r="A657" s="101"/>
      <c r="B657" s="101"/>
      <c r="C657" s="219"/>
      <c r="D657" s="219"/>
      <c r="E657" s="219"/>
      <c r="F657" s="219"/>
      <c r="G657" s="219"/>
      <c r="H657" s="219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spans="1:26" ht="15.75" customHeight="1" x14ac:dyDescent="0.25">
      <c r="A658" s="101"/>
      <c r="B658" s="101"/>
      <c r="C658" s="219"/>
      <c r="D658" s="219"/>
      <c r="E658" s="219"/>
      <c r="F658" s="219"/>
      <c r="G658" s="219"/>
      <c r="H658" s="219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spans="1:26" ht="15.75" customHeight="1" x14ac:dyDescent="0.25">
      <c r="A659" s="101"/>
      <c r="B659" s="101"/>
      <c r="C659" s="219"/>
      <c r="D659" s="219"/>
      <c r="E659" s="219"/>
      <c r="F659" s="219"/>
      <c r="G659" s="219"/>
      <c r="H659" s="219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spans="1:26" ht="15.75" customHeight="1" x14ac:dyDescent="0.25">
      <c r="A660" s="101"/>
      <c r="B660" s="101"/>
      <c r="C660" s="219"/>
      <c r="D660" s="219"/>
      <c r="E660" s="219"/>
      <c r="F660" s="219"/>
      <c r="G660" s="219"/>
      <c r="H660" s="219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spans="1:26" ht="15.75" customHeight="1" x14ac:dyDescent="0.25">
      <c r="A661" s="101"/>
      <c r="B661" s="101"/>
      <c r="C661" s="219"/>
      <c r="D661" s="219"/>
      <c r="E661" s="219"/>
      <c r="F661" s="219"/>
      <c r="G661" s="219"/>
      <c r="H661" s="219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spans="1:26" ht="15.75" customHeight="1" x14ac:dyDescent="0.25">
      <c r="A662" s="101"/>
      <c r="B662" s="101"/>
      <c r="C662" s="219"/>
      <c r="D662" s="219"/>
      <c r="E662" s="219"/>
      <c r="F662" s="219"/>
      <c r="G662" s="219"/>
      <c r="H662" s="219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spans="1:26" ht="15.75" customHeight="1" x14ac:dyDescent="0.25">
      <c r="A663" s="101"/>
      <c r="B663" s="101"/>
      <c r="C663" s="219"/>
      <c r="D663" s="219"/>
      <c r="E663" s="219"/>
      <c r="F663" s="219"/>
      <c r="G663" s="219"/>
      <c r="H663" s="219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spans="1:26" ht="15.75" customHeight="1" x14ac:dyDescent="0.25">
      <c r="A664" s="101"/>
      <c r="B664" s="101"/>
      <c r="C664" s="219"/>
      <c r="D664" s="219"/>
      <c r="E664" s="219"/>
      <c r="F664" s="219"/>
      <c r="G664" s="219"/>
      <c r="H664" s="219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spans="1:26" ht="15.75" customHeight="1" x14ac:dyDescent="0.25">
      <c r="A665" s="101"/>
      <c r="B665" s="101"/>
      <c r="C665" s="219"/>
      <c r="D665" s="219"/>
      <c r="E665" s="219"/>
      <c r="F665" s="219"/>
      <c r="G665" s="219"/>
      <c r="H665" s="219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spans="1:26" ht="15.75" customHeight="1" x14ac:dyDescent="0.25">
      <c r="A666" s="101"/>
      <c r="B666" s="101"/>
      <c r="C666" s="219"/>
      <c r="D666" s="219"/>
      <c r="E666" s="219"/>
      <c r="F666" s="219"/>
      <c r="G666" s="219"/>
      <c r="H666" s="219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spans="1:26" ht="15.75" customHeight="1" x14ac:dyDescent="0.25">
      <c r="A667" s="101"/>
      <c r="B667" s="101"/>
      <c r="C667" s="219"/>
      <c r="D667" s="219"/>
      <c r="E667" s="219"/>
      <c r="F667" s="219"/>
      <c r="G667" s="219"/>
      <c r="H667" s="219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spans="1:26" ht="15.75" customHeight="1" x14ac:dyDescent="0.25">
      <c r="A668" s="101"/>
      <c r="B668" s="101"/>
      <c r="C668" s="219"/>
      <c r="D668" s="219"/>
      <c r="E668" s="219"/>
      <c r="F668" s="219"/>
      <c r="G668" s="219"/>
      <c r="H668" s="219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spans="1:26" ht="15.75" customHeight="1" x14ac:dyDescent="0.25">
      <c r="A669" s="101"/>
      <c r="B669" s="101"/>
      <c r="C669" s="219"/>
      <c r="D669" s="219"/>
      <c r="E669" s="219"/>
      <c r="F669" s="219"/>
      <c r="G669" s="219"/>
      <c r="H669" s="219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spans="1:26" ht="15.75" customHeight="1" x14ac:dyDescent="0.25">
      <c r="A670" s="101"/>
      <c r="B670" s="101"/>
      <c r="C670" s="219"/>
      <c r="D670" s="219"/>
      <c r="E670" s="219"/>
      <c r="F670" s="219"/>
      <c r="G670" s="219"/>
      <c r="H670" s="219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spans="1:26" ht="15.75" customHeight="1" x14ac:dyDescent="0.25">
      <c r="A671" s="101"/>
      <c r="B671" s="101"/>
      <c r="C671" s="219"/>
      <c r="D671" s="219"/>
      <c r="E671" s="219"/>
      <c r="F671" s="219"/>
      <c r="G671" s="219"/>
      <c r="H671" s="219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spans="1:26" ht="15.75" customHeight="1" x14ac:dyDescent="0.25">
      <c r="A672" s="101"/>
      <c r="B672" s="101"/>
      <c r="C672" s="219"/>
      <c r="D672" s="219"/>
      <c r="E672" s="219"/>
      <c r="F672" s="219"/>
      <c r="G672" s="219"/>
      <c r="H672" s="219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spans="1:26" ht="15.75" customHeight="1" x14ac:dyDescent="0.25">
      <c r="A673" s="101"/>
      <c r="B673" s="101"/>
      <c r="C673" s="219"/>
      <c r="D673" s="219"/>
      <c r="E673" s="219"/>
      <c r="F673" s="219"/>
      <c r="G673" s="219"/>
      <c r="H673" s="219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spans="1:26" ht="15.75" customHeight="1" x14ac:dyDescent="0.25">
      <c r="A674" s="101"/>
      <c r="B674" s="101"/>
      <c r="C674" s="219"/>
      <c r="D674" s="219"/>
      <c r="E674" s="219"/>
      <c r="F674" s="219"/>
      <c r="G674" s="219"/>
      <c r="H674" s="219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spans="1:26" ht="15.75" customHeight="1" x14ac:dyDescent="0.25">
      <c r="A675" s="101"/>
      <c r="B675" s="101"/>
      <c r="C675" s="219"/>
      <c r="D675" s="219"/>
      <c r="E675" s="219"/>
      <c r="F675" s="219"/>
      <c r="G675" s="219"/>
      <c r="H675" s="219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spans="1:26" ht="15.75" customHeight="1" x14ac:dyDescent="0.25">
      <c r="A676" s="101"/>
      <c r="B676" s="101"/>
      <c r="C676" s="219"/>
      <c r="D676" s="219"/>
      <c r="E676" s="219"/>
      <c r="F676" s="219"/>
      <c r="G676" s="219"/>
      <c r="H676" s="219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spans="1:26" ht="15.75" customHeight="1" x14ac:dyDescent="0.25">
      <c r="A677" s="101"/>
      <c r="B677" s="101"/>
      <c r="C677" s="219"/>
      <c r="D677" s="219"/>
      <c r="E677" s="219"/>
      <c r="F677" s="219"/>
      <c r="G677" s="219"/>
      <c r="H677" s="219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spans="1:26" ht="15.75" customHeight="1" x14ac:dyDescent="0.25">
      <c r="A678" s="101"/>
      <c r="B678" s="101"/>
      <c r="C678" s="219"/>
      <c r="D678" s="219"/>
      <c r="E678" s="219"/>
      <c r="F678" s="219"/>
      <c r="G678" s="219"/>
      <c r="H678" s="219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spans="1:26" ht="15.75" customHeight="1" x14ac:dyDescent="0.25">
      <c r="A679" s="101"/>
      <c r="B679" s="101"/>
      <c r="C679" s="219"/>
      <c r="D679" s="219"/>
      <c r="E679" s="219"/>
      <c r="F679" s="219"/>
      <c r="G679" s="219"/>
      <c r="H679" s="219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spans="1:26" ht="15.75" customHeight="1" x14ac:dyDescent="0.25">
      <c r="A680" s="101"/>
      <c r="B680" s="101"/>
      <c r="C680" s="219"/>
      <c r="D680" s="219"/>
      <c r="E680" s="219"/>
      <c r="F680" s="219"/>
      <c r="G680" s="219"/>
      <c r="H680" s="219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spans="1:26" ht="15.75" customHeight="1" x14ac:dyDescent="0.25">
      <c r="A681" s="101"/>
      <c r="B681" s="101"/>
      <c r="C681" s="219"/>
      <c r="D681" s="219"/>
      <c r="E681" s="219"/>
      <c r="F681" s="219"/>
      <c r="G681" s="219"/>
      <c r="H681" s="219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spans="1:26" ht="15.75" customHeight="1" x14ac:dyDescent="0.25">
      <c r="A682" s="101"/>
      <c r="B682" s="101"/>
      <c r="C682" s="219"/>
      <c r="D682" s="219"/>
      <c r="E682" s="219"/>
      <c r="F682" s="219"/>
      <c r="G682" s="219"/>
      <c r="H682" s="219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spans="1:26" ht="15.75" customHeight="1" x14ac:dyDescent="0.25">
      <c r="A683" s="101"/>
      <c r="B683" s="101"/>
      <c r="C683" s="219"/>
      <c r="D683" s="219"/>
      <c r="E683" s="219"/>
      <c r="F683" s="219"/>
      <c r="G683" s="219"/>
      <c r="H683" s="219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spans="1:26" ht="15.75" customHeight="1" x14ac:dyDescent="0.25">
      <c r="A684" s="101"/>
      <c r="B684" s="101"/>
      <c r="C684" s="219"/>
      <c r="D684" s="219"/>
      <c r="E684" s="219"/>
      <c r="F684" s="219"/>
      <c r="G684" s="219"/>
      <c r="H684" s="219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spans="1:26" ht="15.75" customHeight="1" x14ac:dyDescent="0.25">
      <c r="A685" s="101"/>
      <c r="B685" s="101"/>
      <c r="C685" s="219"/>
      <c r="D685" s="219"/>
      <c r="E685" s="219"/>
      <c r="F685" s="219"/>
      <c r="G685" s="219"/>
      <c r="H685" s="219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spans="1:26" ht="15.75" customHeight="1" x14ac:dyDescent="0.25">
      <c r="A686" s="101"/>
      <c r="B686" s="101"/>
      <c r="C686" s="219"/>
      <c r="D686" s="219"/>
      <c r="E686" s="219"/>
      <c r="F686" s="219"/>
      <c r="G686" s="219"/>
      <c r="H686" s="219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spans="1:26" ht="15.75" customHeight="1" x14ac:dyDescent="0.25">
      <c r="A687" s="101"/>
      <c r="B687" s="101"/>
      <c r="C687" s="219"/>
      <c r="D687" s="219"/>
      <c r="E687" s="219"/>
      <c r="F687" s="219"/>
      <c r="G687" s="219"/>
      <c r="H687" s="219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spans="1:26" ht="15.75" customHeight="1" x14ac:dyDescent="0.25">
      <c r="A688" s="101"/>
      <c r="B688" s="101"/>
      <c r="C688" s="219"/>
      <c r="D688" s="219"/>
      <c r="E688" s="219"/>
      <c r="F688" s="219"/>
      <c r="G688" s="219"/>
      <c r="H688" s="219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spans="1:26" ht="15.75" customHeight="1" x14ac:dyDescent="0.25">
      <c r="A689" s="101"/>
      <c r="B689" s="101"/>
      <c r="C689" s="219"/>
      <c r="D689" s="219"/>
      <c r="E689" s="219"/>
      <c r="F689" s="219"/>
      <c r="G689" s="219"/>
      <c r="H689" s="219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spans="1:26" ht="15.75" customHeight="1" x14ac:dyDescent="0.25">
      <c r="A690" s="101"/>
      <c r="B690" s="101"/>
      <c r="C690" s="219"/>
      <c r="D690" s="219"/>
      <c r="E690" s="219"/>
      <c r="F690" s="219"/>
      <c r="G690" s="219"/>
      <c r="H690" s="219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spans="1:26" ht="15.75" customHeight="1" x14ac:dyDescent="0.25">
      <c r="A691" s="101"/>
      <c r="B691" s="101"/>
      <c r="C691" s="219"/>
      <c r="D691" s="219"/>
      <c r="E691" s="219"/>
      <c r="F691" s="219"/>
      <c r="G691" s="219"/>
      <c r="H691" s="219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spans="1:26" ht="15.75" customHeight="1" x14ac:dyDescent="0.25">
      <c r="A692" s="101"/>
      <c r="B692" s="101"/>
      <c r="C692" s="219"/>
      <c r="D692" s="219"/>
      <c r="E692" s="219"/>
      <c r="F692" s="219"/>
      <c r="G692" s="219"/>
      <c r="H692" s="219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spans="1:26" ht="15.75" customHeight="1" x14ac:dyDescent="0.25">
      <c r="A693" s="101"/>
      <c r="B693" s="101"/>
      <c r="C693" s="219"/>
      <c r="D693" s="219"/>
      <c r="E693" s="219"/>
      <c r="F693" s="219"/>
      <c r="G693" s="219"/>
      <c r="H693" s="219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spans="1:26" ht="15.75" customHeight="1" x14ac:dyDescent="0.25">
      <c r="A694" s="101"/>
      <c r="B694" s="101"/>
      <c r="C694" s="219"/>
      <c r="D694" s="219"/>
      <c r="E694" s="219"/>
      <c r="F694" s="219"/>
      <c r="G694" s="219"/>
      <c r="H694" s="219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spans="1:26" ht="15.75" customHeight="1" x14ac:dyDescent="0.25">
      <c r="A695" s="101"/>
      <c r="B695" s="101"/>
      <c r="C695" s="219"/>
      <c r="D695" s="219"/>
      <c r="E695" s="219"/>
      <c r="F695" s="219"/>
      <c r="G695" s="219"/>
      <c r="H695" s="219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spans="1:26" ht="15.75" customHeight="1" x14ac:dyDescent="0.25">
      <c r="A696" s="101"/>
      <c r="B696" s="101"/>
      <c r="C696" s="219"/>
      <c r="D696" s="219"/>
      <c r="E696" s="219"/>
      <c r="F696" s="219"/>
      <c r="G696" s="219"/>
      <c r="H696" s="219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spans="1:26" ht="15.75" customHeight="1" x14ac:dyDescent="0.25">
      <c r="A697" s="101"/>
      <c r="B697" s="101"/>
      <c r="C697" s="219"/>
      <c r="D697" s="219"/>
      <c r="E697" s="219"/>
      <c r="F697" s="219"/>
      <c r="G697" s="219"/>
      <c r="H697" s="219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spans="1:26" ht="15.75" customHeight="1" x14ac:dyDescent="0.25">
      <c r="A698" s="101"/>
      <c r="B698" s="101"/>
      <c r="C698" s="219"/>
      <c r="D698" s="219"/>
      <c r="E698" s="219"/>
      <c r="F698" s="219"/>
      <c r="G698" s="219"/>
      <c r="H698" s="219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spans="1:26" ht="15.75" customHeight="1" x14ac:dyDescent="0.25">
      <c r="A699" s="101"/>
      <c r="B699" s="101"/>
      <c r="C699" s="219"/>
      <c r="D699" s="219"/>
      <c r="E699" s="219"/>
      <c r="F699" s="219"/>
      <c r="G699" s="219"/>
      <c r="H699" s="219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spans="1:26" ht="15.75" customHeight="1" x14ac:dyDescent="0.25">
      <c r="A700" s="101"/>
      <c r="B700" s="101"/>
      <c r="C700" s="219"/>
      <c r="D700" s="219"/>
      <c r="E700" s="219"/>
      <c r="F700" s="219"/>
      <c r="G700" s="219"/>
      <c r="H700" s="219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spans="1:26" ht="15.75" customHeight="1" x14ac:dyDescent="0.25">
      <c r="A701" s="101"/>
      <c r="B701" s="101"/>
      <c r="C701" s="219"/>
      <c r="D701" s="219"/>
      <c r="E701" s="219"/>
      <c r="F701" s="219"/>
      <c r="G701" s="219"/>
      <c r="H701" s="219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spans="1:26" ht="15.75" customHeight="1" x14ac:dyDescent="0.25">
      <c r="A702" s="101"/>
      <c r="B702" s="101"/>
      <c r="C702" s="219"/>
      <c r="D702" s="219"/>
      <c r="E702" s="219"/>
      <c r="F702" s="219"/>
      <c r="G702" s="219"/>
      <c r="H702" s="219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spans="1:26" ht="15.75" customHeight="1" x14ac:dyDescent="0.25">
      <c r="A703" s="101"/>
      <c r="B703" s="101"/>
      <c r="C703" s="219"/>
      <c r="D703" s="219"/>
      <c r="E703" s="219"/>
      <c r="F703" s="219"/>
      <c r="G703" s="219"/>
      <c r="H703" s="219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spans="1:26" ht="15.75" customHeight="1" x14ac:dyDescent="0.25">
      <c r="A704" s="101"/>
      <c r="B704" s="101"/>
      <c r="C704" s="219"/>
      <c r="D704" s="219"/>
      <c r="E704" s="219"/>
      <c r="F704" s="219"/>
      <c r="G704" s="219"/>
      <c r="H704" s="219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spans="1:26" ht="15.75" customHeight="1" x14ac:dyDescent="0.25">
      <c r="A705" s="101"/>
      <c r="B705" s="101"/>
      <c r="C705" s="219"/>
      <c r="D705" s="219"/>
      <c r="E705" s="219"/>
      <c r="F705" s="219"/>
      <c r="G705" s="219"/>
      <c r="H705" s="219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spans="1:26" ht="15.75" customHeight="1" x14ac:dyDescent="0.25">
      <c r="A706" s="101"/>
      <c r="B706" s="101"/>
      <c r="C706" s="219"/>
      <c r="D706" s="219"/>
      <c r="E706" s="219"/>
      <c r="F706" s="219"/>
      <c r="G706" s="219"/>
      <c r="H706" s="219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spans="1:26" ht="15.75" customHeight="1" x14ac:dyDescent="0.25">
      <c r="A707" s="101"/>
      <c r="B707" s="101"/>
      <c r="C707" s="219"/>
      <c r="D707" s="219"/>
      <c r="E707" s="219"/>
      <c r="F707" s="219"/>
      <c r="G707" s="219"/>
      <c r="H707" s="219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spans="1:26" ht="15.75" customHeight="1" x14ac:dyDescent="0.25">
      <c r="A708" s="101"/>
      <c r="B708" s="101"/>
      <c r="C708" s="219"/>
      <c r="D708" s="219"/>
      <c r="E708" s="219"/>
      <c r="F708" s="219"/>
      <c r="G708" s="219"/>
      <c r="H708" s="219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spans="1:26" ht="15.75" customHeight="1" x14ac:dyDescent="0.25">
      <c r="A709" s="101"/>
      <c r="B709" s="101"/>
      <c r="C709" s="219"/>
      <c r="D709" s="219"/>
      <c r="E709" s="219"/>
      <c r="F709" s="219"/>
      <c r="G709" s="219"/>
      <c r="H709" s="219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spans="1:26" ht="15.75" customHeight="1" x14ac:dyDescent="0.25">
      <c r="A710" s="101"/>
      <c r="B710" s="101"/>
      <c r="C710" s="219"/>
      <c r="D710" s="219"/>
      <c r="E710" s="219"/>
      <c r="F710" s="219"/>
      <c r="G710" s="219"/>
      <c r="H710" s="219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spans="1:26" ht="15.75" customHeight="1" x14ac:dyDescent="0.25">
      <c r="A711" s="101"/>
      <c r="B711" s="101"/>
      <c r="C711" s="219"/>
      <c r="D711" s="219"/>
      <c r="E711" s="219"/>
      <c r="F711" s="219"/>
      <c r="G711" s="219"/>
      <c r="H711" s="219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spans="1:26" ht="15.75" customHeight="1" x14ac:dyDescent="0.25">
      <c r="A712" s="101"/>
      <c r="B712" s="101"/>
      <c r="C712" s="219"/>
      <c r="D712" s="219"/>
      <c r="E712" s="219"/>
      <c r="F712" s="219"/>
      <c r="G712" s="219"/>
      <c r="H712" s="219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spans="1:26" ht="15.75" customHeight="1" x14ac:dyDescent="0.25">
      <c r="A713" s="101"/>
      <c r="B713" s="101"/>
      <c r="C713" s="219"/>
      <c r="D713" s="219"/>
      <c r="E713" s="219"/>
      <c r="F713" s="219"/>
      <c r="G713" s="219"/>
      <c r="H713" s="219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spans="1:26" ht="15.75" customHeight="1" x14ac:dyDescent="0.25">
      <c r="A714" s="101"/>
      <c r="B714" s="101"/>
      <c r="C714" s="219"/>
      <c r="D714" s="219"/>
      <c r="E714" s="219"/>
      <c r="F714" s="219"/>
      <c r="G714" s="219"/>
      <c r="H714" s="219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spans="1:26" ht="15.75" customHeight="1" x14ac:dyDescent="0.25">
      <c r="A715" s="101"/>
      <c r="B715" s="101"/>
      <c r="C715" s="219"/>
      <c r="D715" s="219"/>
      <c r="E715" s="219"/>
      <c r="F715" s="219"/>
      <c r="G715" s="219"/>
      <c r="H715" s="219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spans="1:26" ht="15.75" customHeight="1" x14ac:dyDescent="0.25">
      <c r="A716" s="101"/>
      <c r="B716" s="101"/>
      <c r="C716" s="219"/>
      <c r="D716" s="219"/>
      <c r="E716" s="219"/>
      <c r="F716" s="219"/>
      <c r="G716" s="219"/>
      <c r="H716" s="219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spans="1:26" ht="15.75" customHeight="1" x14ac:dyDescent="0.25">
      <c r="A717" s="101"/>
      <c r="B717" s="101"/>
      <c r="C717" s="219"/>
      <c r="D717" s="219"/>
      <c r="E717" s="219"/>
      <c r="F717" s="219"/>
      <c r="G717" s="219"/>
      <c r="H717" s="219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spans="1:26" ht="15.75" customHeight="1" x14ac:dyDescent="0.25">
      <c r="A718" s="101"/>
      <c r="B718" s="101"/>
      <c r="C718" s="219"/>
      <c r="D718" s="219"/>
      <c r="E718" s="219"/>
      <c r="F718" s="219"/>
      <c r="G718" s="219"/>
      <c r="H718" s="219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spans="1:26" ht="15.75" customHeight="1" x14ac:dyDescent="0.25">
      <c r="A719" s="101"/>
      <c r="B719" s="101"/>
      <c r="C719" s="219"/>
      <c r="D719" s="219"/>
      <c r="E719" s="219"/>
      <c r="F719" s="219"/>
      <c r="G719" s="219"/>
      <c r="H719" s="219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spans="1:26" ht="15.75" customHeight="1" x14ac:dyDescent="0.25">
      <c r="A720" s="101"/>
      <c r="B720" s="101"/>
      <c r="C720" s="219"/>
      <c r="D720" s="219"/>
      <c r="E720" s="219"/>
      <c r="F720" s="219"/>
      <c r="G720" s="219"/>
      <c r="H720" s="219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spans="1:26" ht="15.75" customHeight="1" x14ac:dyDescent="0.25">
      <c r="A721" s="101"/>
      <c r="B721" s="101"/>
      <c r="C721" s="219"/>
      <c r="D721" s="219"/>
      <c r="E721" s="219"/>
      <c r="F721" s="219"/>
      <c r="G721" s="219"/>
      <c r="H721" s="219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spans="1:26" ht="15.75" customHeight="1" x14ac:dyDescent="0.25">
      <c r="A722" s="101"/>
      <c r="B722" s="101"/>
      <c r="C722" s="219"/>
      <c r="D722" s="219"/>
      <c r="E722" s="219"/>
      <c r="F722" s="219"/>
      <c r="G722" s="219"/>
      <c r="H722" s="219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spans="1:26" ht="15.75" customHeight="1" x14ac:dyDescent="0.25">
      <c r="A723" s="101"/>
      <c r="B723" s="101"/>
      <c r="C723" s="219"/>
      <c r="D723" s="219"/>
      <c r="E723" s="219"/>
      <c r="F723" s="219"/>
      <c r="G723" s="219"/>
      <c r="H723" s="219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spans="1:26" ht="15.75" customHeight="1" x14ac:dyDescent="0.25">
      <c r="A724" s="101"/>
      <c r="B724" s="101"/>
      <c r="C724" s="219"/>
      <c r="D724" s="219"/>
      <c r="E724" s="219"/>
      <c r="F724" s="219"/>
      <c r="G724" s="219"/>
      <c r="H724" s="219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spans="1:26" ht="15.75" customHeight="1" x14ac:dyDescent="0.25">
      <c r="A725" s="101"/>
      <c r="B725" s="101"/>
      <c r="C725" s="219"/>
      <c r="D725" s="219"/>
      <c r="E725" s="219"/>
      <c r="F725" s="219"/>
      <c r="G725" s="219"/>
      <c r="H725" s="219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spans="1:26" ht="15.75" customHeight="1" x14ac:dyDescent="0.25">
      <c r="A726" s="101"/>
      <c r="B726" s="101"/>
      <c r="C726" s="219"/>
      <c r="D726" s="219"/>
      <c r="E726" s="219"/>
      <c r="F726" s="219"/>
      <c r="G726" s="219"/>
      <c r="H726" s="219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spans="1:26" ht="15.75" customHeight="1" x14ac:dyDescent="0.25">
      <c r="A727" s="101"/>
      <c r="B727" s="101"/>
      <c r="C727" s="219"/>
      <c r="D727" s="219"/>
      <c r="E727" s="219"/>
      <c r="F727" s="219"/>
      <c r="G727" s="219"/>
      <c r="H727" s="219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spans="1:26" ht="15.75" customHeight="1" x14ac:dyDescent="0.25">
      <c r="A728" s="101"/>
      <c r="B728" s="101"/>
      <c r="C728" s="219"/>
      <c r="D728" s="219"/>
      <c r="E728" s="219"/>
      <c r="F728" s="219"/>
      <c r="G728" s="219"/>
      <c r="H728" s="219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spans="1:26" ht="15.75" customHeight="1" x14ac:dyDescent="0.25">
      <c r="A729" s="101"/>
      <c r="B729" s="101"/>
      <c r="C729" s="219"/>
      <c r="D729" s="219"/>
      <c r="E729" s="219"/>
      <c r="F729" s="219"/>
      <c r="G729" s="219"/>
      <c r="H729" s="219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spans="1:26" ht="15.75" customHeight="1" x14ac:dyDescent="0.25">
      <c r="A730" s="101"/>
      <c r="B730" s="101"/>
      <c r="C730" s="219"/>
      <c r="D730" s="219"/>
      <c r="E730" s="219"/>
      <c r="F730" s="219"/>
      <c r="G730" s="219"/>
      <c r="H730" s="219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spans="1:26" ht="15.75" customHeight="1" x14ac:dyDescent="0.25">
      <c r="A731" s="101"/>
      <c r="B731" s="101"/>
      <c r="C731" s="219"/>
      <c r="D731" s="219"/>
      <c r="E731" s="219"/>
      <c r="F731" s="219"/>
      <c r="G731" s="219"/>
      <c r="H731" s="219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spans="1:26" ht="15.75" customHeight="1" x14ac:dyDescent="0.25">
      <c r="A732" s="101"/>
      <c r="B732" s="101"/>
      <c r="C732" s="219"/>
      <c r="D732" s="219"/>
      <c r="E732" s="219"/>
      <c r="F732" s="219"/>
      <c r="G732" s="219"/>
      <c r="H732" s="219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spans="1:26" ht="15.75" customHeight="1" x14ac:dyDescent="0.25">
      <c r="A733" s="101"/>
      <c r="B733" s="101"/>
      <c r="C733" s="219"/>
      <c r="D733" s="219"/>
      <c r="E733" s="219"/>
      <c r="F733" s="219"/>
      <c r="G733" s="219"/>
      <c r="H733" s="219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spans="1:26" ht="15.75" customHeight="1" x14ac:dyDescent="0.25">
      <c r="A734" s="101"/>
      <c r="B734" s="101"/>
      <c r="C734" s="219"/>
      <c r="D734" s="219"/>
      <c r="E734" s="219"/>
      <c r="F734" s="219"/>
      <c r="G734" s="219"/>
      <c r="H734" s="219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spans="1:26" ht="15.75" customHeight="1" x14ac:dyDescent="0.25">
      <c r="A735" s="101"/>
      <c r="B735" s="101"/>
      <c r="C735" s="219"/>
      <c r="D735" s="219"/>
      <c r="E735" s="219"/>
      <c r="F735" s="219"/>
      <c r="G735" s="219"/>
      <c r="H735" s="219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spans="1:26" ht="15.75" customHeight="1" x14ac:dyDescent="0.25">
      <c r="A736" s="101"/>
      <c r="B736" s="101"/>
      <c r="C736" s="219"/>
      <c r="D736" s="219"/>
      <c r="E736" s="219"/>
      <c r="F736" s="219"/>
      <c r="G736" s="219"/>
      <c r="H736" s="219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spans="1:26" ht="15.75" customHeight="1" x14ac:dyDescent="0.25">
      <c r="A737" s="101"/>
      <c r="B737" s="101"/>
      <c r="C737" s="219"/>
      <c r="D737" s="219"/>
      <c r="E737" s="219"/>
      <c r="F737" s="219"/>
      <c r="G737" s="219"/>
      <c r="H737" s="219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spans="1:26" ht="15.75" customHeight="1" x14ac:dyDescent="0.25">
      <c r="A738" s="101"/>
      <c r="B738" s="101"/>
      <c r="C738" s="219"/>
      <c r="D738" s="219"/>
      <c r="E738" s="219"/>
      <c r="F738" s="219"/>
      <c r="G738" s="219"/>
      <c r="H738" s="219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spans="1:26" ht="15.75" customHeight="1" x14ac:dyDescent="0.25">
      <c r="A739" s="101"/>
      <c r="B739" s="101"/>
      <c r="C739" s="219"/>
      <c r="D739" s="219"/>
      <c r="E739" s="219"/>
      <c r="F739" s="219"/>
      <c r="G739" s="219"/>
      <c r="H739" s="219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spans="1:26" ht="15.75" customHeight="1" x14ac:dyDescent="0.25">
      <c r="A740" s="101"/>
      <c r="B740" s="101"/>
      <c r="C740" s="219"/>
      <c r="D740" s="219"/>
      <c r="E740" s="219"/>
      <c r="F740" s="219"/>
      <c r="G740" s="219"/>
      <c r="H740" s="219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spans="1:26" ht="15.75" customHeight="1" x14ac:dyDescent="0.25">
      <c r="A741" s="101"/>
      <c r="B741" s="101"/>
      <c r="C741" s="219"/>
      <c r="D741" s="219"/>
      <c r="E741" s="219"/>
      <c r="F741" s="219"/>
      <c r="G741" s="219"/>
      <c r="H741" s="219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spans="1:26" ht="15.75" customHeight="1" x14ac:dyDescent="0.25">
      <c r="A742" s="101"/>
      <c r="B742" s="101"/>
      <c r="C742" s="219"/>
      <c r="D742" s="219"/>
      <c r="E742" s="219"/>
      <c r="F742" s="219"/>
      <c r="G742" s="219"/>
      <c r="H742" s="219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spans="1:26" ht="15.75" customHeight="1" x14ac:dyDescent="0.25">
      <c r="A743" s="101"/>
      <c r="B743" s="101"/>
      <c r="C743" s="219"/>
      <c r="D743" s="219"/>
      <c r="E743" s="219"/>
      <c r="F743" s="219"/>
      <c r="G743" s="219"/>
      <c r="H743" s="219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spans="1:26" ht="15.75" customHeight="1" x14ac:dyDescent="0.25">
      <c r="A744" s="101"/>
      <c r="B744" s="101"/>
      <c r="C744" s="219"/>
      <c r="D744" s="219"/>
      <c r="E744" s="219"/>
      <c r="F744" s="219"/>
      <c r="G744" s="219"/>
      <c r="H744" s="219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spans="1:26" ht="15.75" customHeight="1" x14ac:dyDescent="0.25">
      <c r="A745" s="101"/>
      <c r="B745" s="101"/>
      <c r="C745" s="219"/>
      <c r="D745" s="219"/>
      <c r="E745" s="219"/>
      <c r="F745" s="219"/>
      <c r="G745" s="219"/>
      <c r="H745" s="219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spans="1:26" ht="15.75" customHeight="1" x14ac:dyDescent="0.25">
      <c r="A746" s="101"/>
      <c r="B746" s="101"/>
      <c r="C746" s="219"/>
      <c r="D746" s="219"/>
      <c r="E746" s="219"/>
      <c r="F746" s="219"/>
      <c r="G746" s="219"/>
      <c r="H746" s="219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spans="1:26" ht="15.75" customHeight="1" x14ac:dyDescent="0.25">
      <c r="A747" s="101"/>
      <c r="B747" s="101"/>
      <c r="C747" s="219"/>
      <c r="D747" s="219"/>
      <c r="E747" s="219"/>
      <c r="F747" s="219"/>
      <c r="G747" s="219"/>
      <c r="H747" s="219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spans="1:26" ht="15.75" customHeight="1" x14ac:dyDescent="0.25">
      <c r="A748" s="101"/>
      <c r="B748" s="101"/>
      <c r="C748" s="219"/>
      <c r="D748" s="219"/>
      <c r="E748" s="219"/>
      <c r="F748" s="219"/>
      <c r="G748" s="219"/>
      <c r="H748" s="219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spans="1:26" ht="15.75" customHeight="1" x14ac:dyDescent="0.25">
      <c r="A749" s="101"/>
      <c r="B749" s="101"/>
      <c r="C749" s="219"/>
      <c r="D749" s="219"/>
      <c r="E749" s="219"/>
      <c r="F749" s="219"/>
      <c r="G749" s="219"/>
      <c r="H749" s="219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spans="1:26" ht="15.75" customHeight="1" x14ac:dyDescent="0.25">
      <c r="A750" s="101"/>
      <c r="B750" s="101"/>
      <c r="C750" s="219"/>
      <c r="D750" s="219"/>
      <c r="E750" s="219"/>
      <c r="F750" s="219"/>
      <c r="G750" s="219"/>
      <c r="H750" s="219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spans="1:26" ht="15.75" customHeight="1" x14ac:dyDescent="0.25">
      <c r="A751" s="101"/>
      <c r="B751" s="101"/>
      <c r="C751" s="219"/>
      <c r="D751" s="219"/>
      <c r="E751" s="219"/>
      <c r="F751" s="219"/>
      <c r="G751" s="219"/>
      <c r="H751" s="219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spans="1:26" ht="15.75" customHeight="1" x14ac:dyDescent="0.25">
      <c r="A752" s="101"/>
      <c r="B752" s="101"/>
      <c r="C752" s="219"/>
      <c r="D752" s="219"/>
      <c r="E752" s="219"/>
      <c r="F752" s="219"/>
      <c r="G752" s="219"/>
      <c r="H752" s="219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spans="1:26" ht="15.75" customHeight="1" x14ac:dyDescent="0.25">
      <c r="A753" s="101"/>
      <c r="B753" s="101"/>
      <c r="C753" s="219"/>
      <c r="D753" s="219"/>
      <c r="E753" s="219"/>
      <c r="F753" s="219"/>
      <c r="G753" s="219"/>
      <c r="H753" s="219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spans="1:26" ht="15.75" customHeight="1" x14ac:dyDescent="0.25">
      <c r="A754" s="101"/>
      <c r="B754" s="101"/>
      <c r="C754" s="219"/>
      <c r="D754" s="219"/>
      <c r="E754" s="219"/>
      <c r="F754" s="219"/>
      <c r="G754" s="219"/>
      <c r="H754" s="219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spans="1:26" ht="15.75" customHeight="1" x14ac:dyDescent="0.25">
      <c r="A755" s="101"/>
      <c r="B755" s="101"/>
      <c r="C755" s="219"/>
      <c r="D755" s="219"/>
      <c r="E755" s="219"/>
      <c r="F755" s="219"/>
      <c r="G755" s="219"/>
      <c r="H755" s="219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spans="1:26" ht="15.75" customHeight="1" x14ac:dyDescent="0.25">
      <c r="A756" s="101"/>
      <c r="B756" s="101"/>
      <c r="C756" s="219"/>
      <c r="D756" s="219"/>
      <c r="E756" s="219"/>
      <c r="F756" s="219"/>
      <c r="G756" s="219"/>
      <c r="H756" s="219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spans="1:26" ht="15.75" customHeight="1" x14ac:dyDescent="0.25">
      <c r="A757" s="101"/>
      <c r="B757" s="101"/>
      <c r="C757" s="219"/>
      <c r="D757" s="219"/>
      <c r="E757" s="219"/>
      <c r="F757" s="219"/>
      <c r="G757" s="219"/>
      <c r="H757" s="219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spans="1:26" ht="15.75" customHeight="1" x14ac:dyDescent="0.25">
      <c r="A758" s="101"/>
      <c r="B758" s="101"/>
      <c r="C758" s="219"/>
      <c r="D758" s="219"/>
      <c r="E758" s="219"/>
      <c r="F758" s="219"/>
      <c r="G758" s="219"/>
      <c r="H758" s="219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spans="1:26" ht="15.75" customHeight="1" x14ac:dyDescent="0.25">
      <c r="A759" s="101"/>
      <c r="B759" s="101"/>
      <c r="C759" s="219"/>
      <c r="D759" s="219"/>
      <c r="E759" s="219"/>
      <c r="F759" s="219"/>
      <c r="G759" s="219"/>
      <c r="H759" s="219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spans="1:26" ht="15.75" customHeight="1" x14ac:dyDescent="0.25">
      <c r="A760" s="101"/>
      <c r="B760" s="101"/>
      <c r="C760" s="219"/>
      <c r="D760" s="219"/>
      <c r="E760" s="219"/>
      <c r="F760" s="219"/>
      <c r="G760" s="219"/>
      <c r="H760" s="219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spans="1:26" ht="15.75" customHeight="1" x14ac:dyDescent="0.25">
      <c r="A761" s="101"/>
      <c r="B761" s="101"/>
      <c r="C761" s="219"/>
      <c r="D761" s="219"/>
      <c r="E761" s="219"/>
      <c r="F761" s="219"/>
      <c r="G761" s="219"/>
      <c r="H761" s="219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spans="1:26" ht="15.75" customHeight="1" x14ac:dyDescent="0.25">
      <c r="A762" s="101"/>
      <c r="B762" s="101"/>
      <c r="C762" s="219"/>
      <c r="D762" s="219"/>
      <c r="E762" s="219"/>
      <c r="F762" s="219"/>
      <c r="G762" s="219"/>
      <c r="H762" s="219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spans="1:26" ht="15.75" customHeight="1" x14ac:dyDescent="0.25">
      <c r="A763" s="101"/>
      <c r="B763" s="101"/>
      <c r="C763" s="219"/>
      <c r="D763" s="219"/>
      <c r="E763" s="219"/>
      <c r="F763" s="219"/>
      <c r="G763" s="219"/>
      <c r="H763" s="219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spans="1:26" ht="15.75" customHeight="1" x14ac:dyDescent="0.25">
      <c r="A764" s="101"/>
      <c r="B764" s="101"/>
      <c r="C764" s="219"/>
      <c r="D764" s="219"/>
      <c r="E764" s="219"/>
      <c r="F764" s="219"/>
      <c r="G764" s="219"/>
      <c r="H764" s="219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spans="1:26" ht="15.75" customHeight="1" x14ac:dyDescent="0.25">
      <c r="A765" s="101"/>
      <c r="B765" s="101"/>
      <c r="C765" s="219"/>
      <c r="D765" s="219"/>
      <c r="E765" s="219"/>
      <c r="F765" s="219"/>
      <c r="G765" s="219"/>
      <c r="H765" s="219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spans="1:26" ht="15.75" customHeight="1" x14ac:dyDescent="0.25">
      <c r="A766" s="101"/>
      <c r="B766" s="101"/>
      <c r="C766" s="219"/>
      <c r="D766" s="219"/>
      <c r="E766" s="219"/>
      <c r="F766" s="219"/>
      <c r="G766" s="219"/>
      <c r="H766" s="219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spans="1:26" ht="15.75" customHeight="1" x14ac:dyDescent="0.25">
      <c r="A767" s="101"/>
      <c r="B767" s="101"/>
      <c r="C767" s="219"/>
      <c r="D767" s="219"/>
      <c r="E767" s="219"/>
      <c r="F767" s="219"/>
      <c r="G767" s="219"/>
      <c r="H767" s="219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spans="1:26" ht="15.75" customHeight="1" x14ac:dyDescent="0.25">
      <c r="A768" s="101"/>
      <c r="B768" s="101"/>
      <c r="C768" s="219"/>
      <c r="D768" s="219"/>
      <c r="E768" s="219"/>
      <c r="F768" s="219"/>
      <c r="G768" s="219"/>
      <c r="H768" s="219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spans="1:26" ht="15.75" customHeight="1" x14ac:dyDescent="0.25">
      <c r="A769" s="101"/>
      <c r="B769" s="101"/>
      <c r="C769" s="219"/>
      <c r="D769" s="219"/>
      <c r="E769" s="219"/>
      <c r="F769" s="219"/>
      <c r="G769" s="219"/>
      <c r="H769" s="219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spans="1:26" ht="15.75" customHeight="1" x14ac:dyDescent="0.25">
      <c r="A770" s="101"/>
      <c r="B770" s="101"/>
      <c r="C770" s="219"/>
      <c r="D770" s="219"/>
      <c r="E770" s="219"/>
      <c r="F770" s="219"/>
      <c r="G770" s="219"/>
      <c r="H770" s="219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spans="1:26" ht="15.75" customHeight="1" x14ac:dyDescent="0.25">
      <c r="A771" s="101"/>
      <c r="B771" s="101"/>
      <c r="C771" s="219"/>
      <c r="D771" s="219"/>
      <c r="E771" s="219"/>
      <c r="F771" s="219"/>
      <c r="G771" s="219"/>
      <c r="H771" s="219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spans="1:26" ht="15.75" customHeight="1" x14ac:dyDescent="0.25">
      <c r="A772" s="101"/>
      <c r="B772" s="101"/>
      <c r="C772" s="219"/>
      <c r="D772" s="219"/>
      <c r="E772" s="219"/>
      <c r="F772" s="219"/>
      <c r="G772" s="219"/>
      <c r="H772" s="219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spans="1:26" ht="15.75" customHeight="1" x14ac:dyDescent="0.25">
      <c r="A773" s="101"/>
      <c r="B773" s="101"/>
      <c r="C773" s="219"/>
      <c r="D773" s="219"/>
      <c r="E773" s="219"/>
      <c r="F773" s="219"/>
      <c r="G773" s="219"/>
      <c r="H773" s="219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spans="1:26" ht="15.75" customHeight="1" x14ac:dyDescent="0.25">
      <c r="A774" s="101"/>
      <c r="B774" s="101"/>
      <c r="C774" s="219"/>
      <c r="D774" s="219"/>
      <c r="E774" s="219"/>
      <c r="F774" s="219"/>
      <c r="G774" s="219"/>
      <c r="H774" s="219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spans="1:26" ht="15.75" customHeight="1" x14ac:dyDescent="0.25">
      <c r="A775" s="101"/>
      <c r="B775" s="101"/>
      <c r="C775" s="219"/>
      <c r="D775" s="219"/>
      <c r="E775" s="219"/>
      <c r="F775" s="219"/>
      <c r="G775" s="219"/>
      <c r="H775" s="219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spans="1:26" ht="15.75" customHeight="1" x14ac:dyDescent="0.25">
      <c r="A776" s="101"/>
      <c r="B776" s="101"/>
      <c r="C776" s="219"/>
      <c r="D776" s="219"/>
      <c r="E776" s="219"/>
      <c r="F776" s="219"/>
      <c r="G776" s="219"/>
      <c r="H776" s="219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spans="1:26" ht="15.75" customHeight="1" x14ac:dyDescent="0.25">
      <c r="A777" s="101"/>
      <c r="B777" s="101"/>
      <c r="C777" s="219"/>
      <c r="D777" s="219"/>
      <c r="E777" s="219"/>
      <c r="F777" s="219"/>
      <c r="G777" s="219"/>
      <c r="H777" s="219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spans="1:26" ht="15.75" customHeight="1" x14ac:dyDescent="0.25">
      <c r="A778" s="101"/>
      <c r="B778" s="101"/>
      <c r="C778" s="219"/>
      <c r="D778" s="219"/>
      <c r="E778" s="219"/>
      <c r="F778" s="219"/>
      <c r="G778" s="219"/>
      <c r="H778" s="219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spans="1:26" ht="15.75" customHeight="1" x14ac:dyDescent="0.25">
      <c r="A779" s="101"/>
      <c r="B779" s="101"/>
      <c r="C779" s="219"/>
      <c r="D779" s="219"/>
      <c r="E779" s="219"/>
      <c r="F779" s="219"/>
      <c r="G779" s="219"/>
      <c r="H779" s="219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spans="1:26" ht="15.75" customHeight="1" x14ac:dyDescent="0.25">
      <c r="A780" s="101"/>
      <c r="B780" s="101"/>
      <c r="C780" s="219"/>
      <c r="D780" s="219"/>
      <c r="E780" s="219"/>
      <c r="F780" s="219"/>
      <c r="G780" s="219"/>
      <c r="H780" s="219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spans="1:26" ht="15.75" customHeight="1" x14ac:dyDescent="0.25">
      <c r="A781" s="101"/>
      <c r="B781" s="101"/>
      <c r="C781" s="219"/>
      <c r="D781" s="219"/>
      <c r="E781" s="219"/>
      <c r="F781" s="219"/>
      <c r="G781" s="219"/>
      <c r="H781" s="219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spans="1:26" ht="15.75" customHeight="1" x14ac:dyDescent="0.25">
      <c r="A782" s="101"/>
      <c r="B782" s="101"/>
      <c r="C782" s="219"/>
      <c r="D782" s="219"/>
      <c r="E782" s="219"/>
      <c r="F782" s="219"/>
      <c r="G782" s="219"/>
      <c r="H782" s="219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spans="1:26" ht="15.75" customHeight="1" x14ac:dyDescent="0.25">
      <c r="A783" s="101"/>
      <c r="B783" s="101"/>
      <c r="C783" s="219"/>
      <c r="D783" s="219"/>
      <c r="E783" s="219"/>
      <c r="F783" s="219"/>
      <c r="G783" s="219"/>
      <c r="H783" s="219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spans="1:26" ht="15.75" customHeight="1" x14ac:dyDescent="0.25">
      <c r="A784" s="101"/>
      <c r="B784" s="101"/>
      <c r="C784" s="219"/>
      <c r="D784" s="219"/>
      <c r="E784" s="219"/>
      <c r="F784" s="219"/>
      <c r="G784" s="219"/>
      <c r="H784" s="219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spans="1:26" ht="15.75" customHeight="1" x14ac:dyDescent="0.25">
      <c r="A785" s="101"/>
      <c r="B785" s="101"/>
      <c r="C785" s="219"/>
      <c r="D785" s="219"/>
      <c r="E785" s="219"/>
      <c r="F785" s="219"/>
      <c r="G785" s="219"/>
      <c r="H785" s="219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spans="1:26" ht="15.75" customHeight="1" x14ac:dyDescent="0.25">
      <c r="A786" s="101"/>
      <c r="B786" s="101"/>
      <c r="C786" s="219"/>
      <c r="D786" s="219"/>
      <c r="E786" s="219"/>
      <c r="F786" s="219"/>
      <c r="G786" s="219"/>
      <c r="H786" s="219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spans="1:26" ht="15.75" customHeight="1" x14ac:dyDescent="0.25">
      <c r="A787" s="101"/>
      <c r="B787" s="101"/>
      <c r="C787" s="219"/>
      <c r="D787" s="219"/>
      <c r="E787" s="219"/>
      <c r="F787" s="219"/>
      <c r="G787" s="219"/>
      <c r="H787" s="219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spans="1:26" ht="15.75" customHeight="1" x14ac:dyDescent="0.25">
      <c r="A788" s="101"/>
      <c r="B788" s="101"/>
      <c r="C788" s="219"/>
      <c r="D788" s="219"/>
      <c r="E788" s="219"/>
      <c r="F788" s="219"/>
      <c r="G788" s="219"/>
      <c r="H788" s="219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spans="1:26" ht="15.75" customHeight="1" x14ac:dyDescent="0.25">
      <c r="A789" s="101"/>
      <c r="B789" s="101"/>
      <c r="C789" s="219"/>
      <c r="D789" s="219"/>
      <c r="E789" s="219"/>
      <c r="F789" s="219"/>
      <c r="G789" s="219"/>
      <c r="H789" s="219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spans="1:26" ht="15.75" customHeight="1" x14ac:dyDescent="0.25">
      <c r="A790" s="101"/>
      <c r="B790" s="101"/>
      <c r="C790" s="219"/>
      <c r="D790" s="219"/>
      <c r="E790" s="219"/>
      <c r="F790" s="219"/>
      <c r="G790" s="219"/>
      <c r="H790" s="219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spans="1:26" ht="15.75" customHeight="1" x14ac:dyDescent="0.25">
      <c r="A791" s="101"/>
      <c r="B791" s="101"/>
      <c r="C791" s="219"/>
      <c r="D791" s="219"/>
      <c r="E791" s="219"/>
      <c r="F791" s="219"/>
      <c r="G791" s="219"/>
      <c r="H791" s="219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spans="1:26" ht="15.75" customHeight="1" x14ac:dyDescent="0.25">
      <c r="A792" s="101"/>
      <c r="B792" s="101"/>
      <c r="C792" s="219"/>
      <c r="D792" s="219"/>
      <c r="E792" s="219"/>
      <c r="F792" s="219"/>
      <c r="G792" s="219"/>
      <c r="H792" s="219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spans="1:26" ht="15.75" customHeight="1" x14ac:dyDescent="0.25">
      <c r="A793" s="101"/>
      <c r="B793" s="101"/>
      <c r="C793" s="219"/>
      <c r="D793" s="219"/>
      <c r="E793" s="219"/>
      <c r="F793" s="219"/>
      <c r="G793" s="219"/>
      <c r="H793" s="219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spans="1:26" ht="15.75" customHeight="1" x14ac:dyDescent="0.25">
      <c r="A794" s="101"/>
      <c r="B794" s="101"/>
      <c r="C794" s="219"/>
      <c r="D794" s="219"/>
      <c r="E794" s="219"/>
      <c r="F794" s="219"/>
      <c r="G794" s="219"/>
      <c r="H794" s="219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spans="1:26" ht="15.75" customHeight="1" x14ac:dyDescent="0.25">
      <c r="A795" s="101"/>
      <c r="B795" s="101"/>
      <c r="C795" s="219"/>
      <c r="D795" s="219"/>
      <c r="E795" s="219"/>
      <c r="F795" s="219"/>
      <c r="G795" s="219"/>
      <c r="H795" s="219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spans="1:26" ht="15.75" customHeight="1" x14ac:dyDescent="0.25">
      <c r="A796" s="101"/>
      <c r="B796" s="101"/>
      <c r="C796" s="219"/>
      <c r="D796" s="219"/>
      <c r="E796" s="219"/>
      <c r="F796" s="219"/>
      <c r="G796" s="219"/>
      <c r="H796" s="219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spans="1:26" ht="15.75" customHeight="1" x14ac:dyDescent="0.25">
      <c r="A797" s="101"/>
      <c r="B797" s="101"/>
      <c r="C797" s="219"/>
      <c r="D797" s="219"/>
      <c r="E797" s="219"/>
      <c r="F797" s="219"/>
      <c r="G797" s="219"/>
      <c r="H797" s="219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spans="1:26" ht="15.75" customHeight="1" x14ac:dyDescent="0.25">
      <c r="A798" s="101"/>
      <c r="B798" s="101"/>
      <c r="C798" s="219"/>
      <c r="D798" s="219"/>
      <c r="E798" s="219"/>
      <c r="F798" s="219"/>
      <c r="G798" s="219"/>
      <c r="H798" s="219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spans="1:26" ht="15.75" customHeight="1" x14ac:dyDescent="0.25">
      <c r="A799" s="101"/>
      <c r="B799" s="101"/>
      <c r="C799" s="219"/>
      <c r="D799" s="219"/>
      <c r="E799" s="219"/>
      <c r="F799" s="219"/>
      <c r="G799" s="219"/>
      <c r="H799" s="219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spans="1:26" ht="15.75" customHeight="1" x14ac:dyDescent="0.25">
      <c r="A800" s="101"/>
      <c r="B800" s="101"/>
      <c r="C800" s="219"/>
      <c r="D800" s="219"/>
      <c r="E800" s="219"/>
      <c r="F800" s="219"/>
      <c r="G800" s="219"/>
      <c r="H800" s="219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spans="1:26" ht="15.75" customHeight="1" x14ac:dyDescent="0.25">
      <c r="A801" s="101"/>
      <c r="B801" s="101"/>
      <c r="C801" s="219"/>
      <c r="D801" s="219"/>
      <c r="E801" s="219"/>
      <c r="F801" s="219"/>
      <c r="G801" s="219"/>
      <c r="H801" s="219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spans="1:26" ht="15.75" customHeight="1" x14ac:dyDescent="0.25">
      <c r="A802" s="101"/>
      <c r="B802" s="101"/>
      <c r="C802" s="219"/>
      <c r="D802" s="219"/>
      <c r="E802" s="219"/>
      <c r="F802" s="219"/>
      <c r="G802" s="219"/>
      <c r="H802" s="219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spans="1:26" ht="15.75" customHeight="1" x14ac:dyDescent="0.25">
      <c r="A803" s="101"/>
      <c r="B803" s="101"/>
      <c r="C803" s="219"/>
      <c r="D803" s="219"/>
      <c r="E803" s="219"/>
      <c r="F803" s="219"/>
      <c r="G803" s="219"/>
      <c r="H803" s="219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spans="1:26" ht="15.75" customHeight="1" x14ac:dyDescent="0.25">
      <c r="A804" s="101"/>
      <c r="B804" s="101"/>
      <c r="C804" s="219"/>
      <c r="D804" s="219"/>
      <c r="E804" s="219"/>
      <c r="F804" s="219"/>
      <c r="G804" s="219"/>
      <c r="H804" s="219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spans="1:26" ht="15.75" customHeight="1" x14ac:dyDescent="0.25">
      <c r="A805" s="101"/>
      <c r="B805" s="101"/>
      <c r="C805" s="219"/>
      <c r="D805" s="219"/>
      <c r="E805" s="219"/>
      <c r="F805" s="219"/>
      <c r="G805" s="219"/>
      <c r="H805" s="219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spans="1:26" ht="15.75" customHeight="1" x14ac:dyDescent="0.25">
      <c r="A806" s="101"/>
      <c r="B806" s="101"/>
      <c r="C806" s="219"/>
      <c r="D806" s="219"/>
      <c r="E806" s="219"/>
      <c r="F806" s="219"/>
      <c r="G806" s="219"/>
      <c r="H806" s="219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spans="1:26" ht="15.75" customHeight="1" x14ac:dyDescent="0.25">
      <c r="A807" s="101"/>
      <c r="B807" s="101"/>
      <c r="C807" s="219"/>
      <c r="D807" s="219"/>
      <c r="E807" s="219"/>
      <c r="F807" s="219"/>
      <c r="G807" s="219"/>
      <c r="H807" s="219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spans="1:26" ht="15.75" customHeight="1" x14ac:dyDescent="0.25">
      <c r="A808" s="101"/>
      <c r="B808" s="101"/>
      <c r="C808" s="219"/>
      <c r="D808" s="219"/>
      <c r="E808" s="219"/>
      <c r="F808" s="219"/>
      <c r="G808" s="219"/>
      <c r="H808" s="219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spans="1:26" ht="15.75" customHeight="1" x14ac:dyDescent="0.25">
      <c r="A809" s="101"/>
      <c r="B809" s="101"/>
      <c r="C809" s="219"/>
      <c r="D809" s="219"/>
      <c r="E809" s="219"/>
      <c r="F809" s="219"/>
      <c r="G809" s="219"/>
      <c r="H809" s="219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spans="1:26" ht="15.75" customHeight="1" x14ac:dyDescent="0.25">
      <c r="A810" s="101"/>
      <c r="B810" s="101"/>
      <c r="C810" s="219"/>
      <c r="D810" s="219"/>
      <c r="E810" s="219"/>
      <c r="F810" s="219"/>
      <c r="G810" s="219"/>
      <c r="H810" s="219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spans="1:26" ht="15.75" customHeight="1" x14ac:dyDescent="0.25">
      <c r="A811" s="101"/>
      <c r="B811" s="101"/>
      <c r="C811" s="219"/>
      <c r="D811" s="219"/>
      <c r="E811" s="219"/>
      <c r="F811" s="219"/>
      <c r="G811" s="219"/>
      <c r="H811" s="219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spans="1:26" ht="15.75" customHeight="1" x14ac:dyDescent="0.25">
      <c r="A812" s="101"/>
      <c r="B812" s="101"/>
      <c r="C812" s="219"/>
      <c r="D812" s="219"/>
      <c r="E812" s="219"/>
      <c r="F812" s="219"/>
      <c r="G812" s="219"/>
      <c r="H812" s="219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spans="1:26" ht="15.75" customHeight="1" x14ac:dyDescent="0.25">
      <c r="A813" s="101"/>
      <c r="B813" s="101"/>
      <c r="C813" s="219"/>
      <c r="D813" s="219"/>
      <c r="E813" s="219"/>
      <c r="F813" s="219"/>
      <c r="G813" s="219"/>
      <c r="H813" s="219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spans="1:26" ht="15.75" customHeight="1" x14ac:dyDescent="0.25">
      <c r="A814" s="101"/>
      <c r="B814" s="101"/>
      <c r="C814" s="219"/>
      <c r="D814" s="219"/>
      <c r="E814" s="219"/>
      <c r="F814" s="219"/>
      <c r="G814" s="219"/>
      <c r="H814" s="219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spans="1:26" ht="15.75" customHeight="1" x14ac:dyDescent="0.25">
      <c r="A815" s="101"/>
      <c r="B815" s="101"/>
      <c r="C815" s="219"/>
      <c r="D815" s="219"/>
      <c r="E815" s="219"/>
      <c r="F815" s="219"/>
      <c r="G815" s="219"/>
      <c r="H815" s="219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spans="1:26" ht="15.75" customHeight="1" x14ac:dyDescent="0.25">
      <c r="A816" s="101"/>
      <c r="B816" s="101"/>
      <c r="C816" s="219"/>
      <c r="D816" s="219"/>
      <c r="E816" s="219"/>
      <c r="F816" s="219"/>
      <c r="G816" s="219"/>
      <c r="H816" s="219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spans="1:26" ht="15.75" customHeight="1" x14ac:dyDescent="0.25">
      <c r="A817" s="101"/>
      <c r="B817" s="101"/>
      <c r="C817" s="219"/>
      <c r="D817" s="219"/>
      <c r="E817" s="219"/>
      <c r="F817" s="219"/>
      <c r="G817" s="219"/>
      <c r="H817" s="219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spans="1:26" ht="15.75" customHeight="1" x14ac:dyDescent="0.25">
      <c r="A818" s="101"/>
      <c r="B818" s="101"/>
      <c r="C818" s="219"/>
      <c r="D818" s="219"/>
      <c r="E818" s="219"/>
      <c r="F818" s="219"/>
      <c r="G818" s="219"/>
      <c r="H818" s="219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spans="1:26" ht="15.75" customHeight="1" x14ac:dyDescent="0.25">
      <c r="A819" s="101"/>
      <c r="B819" s="101"/>
      <c r="C819" s="219"/>
      <c r="D819" s="219"/>
      <c r="E819" s="219"/>
      <c r="F819" s="219"/>
      <c r="G819" s="219"/>
      <c r="H819" s="219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spans="1:26" ht="15.75" customHeight="1" x14ac:dyDescent="0.25">
      <c r="A820" s="101"/>
      <c r="B820" s="101"/>
      <c r="C820" s="219"/>
      <c r="D820" s="219"/>
      <c r="E820" s="219"/>
      <c r="F820" s="219"/>
      <c r="G820" s="219"/>
      <c r="H820" s="219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spans="1:26" ht="15.75" customHeight="1" x14ac:dyDescent="0.25">
      <c r="A821" s="101"/>
      <c r="B821" s="101"/>
      <c r="C821" s="219"/>
      <c r="D821" s="219"/>
      <c r="E821" s="219"/>
      <c r="F821" s="219"/>
      <c r="G821" s="219"/>
      <c r="H821" s="219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spans="1:26" ht="15.75" customHeight="1" x14ac:dyDescent="0.25">
      <c r="A822" s="101"/>
      <c r="B822" s="101"/>
      <c r="C822" s="219"/>
      <c r="D822" s="219"/>
      <c r="E822" s="219"/>
      <c r="F822" s="219"/>
      <c r="G822" s="219"/>
      <c r="H822" s="219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spans="1:26" ht="15.75" customHeight="1" x14ac:dyDescent="0.25">
      <c r="A823" s="101"/>
      <c r="B823" s="101"/>
      <c r="C823" s="219"/>
      <c r="D823" s="219"/>
      <c r="E823" s="219"/>
      <c r="F823" s="219"/>
      <c r="G823" s="219"/>
      <c r="H823" s="219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spans="1:26" ht="15.75" customHeight="1" x14ac:dyDescent="0.25">
      <c r="A824" s="101"/>
      <c r="B824" s="101"/>
      <c r="C824" s="219"/>
      <c r="D824" s="219"/>
      <c r="E824" s="219"/>
      <c r="F824" s="219"/>
      <c r="G824" s="219"/>
      <c r="H824" s="219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spans="1:26" ht="15.75" customHeight="1" x14ac:dyDescent="0.25">
      <c r="A825" s="101"/>
      <c r="B825" s="101"/>
      <c r="C825" s="219"/>
      <c r="D825" s="219"/>
      <c r="E825" s="219"/>
      <c r="F825" s="219"/>
      <c r="G825" s="219"/>
      <c r="H825" s="219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spans="1:26" ht="15.75" customHeight="1" x14ac:dyDescent="0.25">
      <c r="A826" s="101"/>
      <c r="B826" s="101"/>
      <c r="C826" s="219"/>
      <c r="D826" s="219"/>
      <c r="E826" s="219"/>
      <c r="F826" s="219"/>
      <c r="G826" s="219"/>
      <c r="H826" s="219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spans="1:26" ht="15.75" customHeight="1" x14ac:dyDescent="0.25">
      <c r="A827" s="101"/>
      <c r="B827" s="101"/>
      <c r="C827" s="219"/>
      <c r="D827" s="219"/>
      <c r="E827" s="219"/>
      <c r="F827" s="219"/>
      <c r="G827" s="219"/>
      <c r="H827" s="219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spans="1:26" ht="15.75" customHeight="1" x14ac:dyDescent="0.25">
      <c r="A828" s="101"/>
      <c r="B828" s="101"/>
      <c r="C828" s="219"/>
      <c r="D828" s="219"/>
      <c r="E828" s="219"/>
      <c r="F828" s="219"/>
      <c r="G828" s="219"/>
      <c r="H828" s="219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spans="1:26" ht="15.75" customHeight="1" x14ac:dyDescent="0.25">
      <c r="A829" s="101"/>
      <c r="B829" s="101"/>
      <c r="C829" s="219"/>
      <c r="D829" s="219"/>
      <c r="E829" s="219"/>
      <c r="F829" s="219"/>
      <c r="G829" s="219"/>
      <c r="H829" s="219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spans="1:26" ht="15.75" customHeight="1" x14ac:dyDescent="0.25">
      <c r="A830" s="101"/>
      <c r="B830" s="101"/>
      <c r="C830" s="219"/>
      <c r="D830" s="219"/>
      <c r="E830" s="219"/>
      <c r="F830" s="219"/>
      <c r="G830" s="219"/>
      <c r="H830" s="219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spans="1:26" ht="15.75" customHeight="1" x14ac:dyDescent="0.25">
      <c r="A831" s="101"/>
      <c r="B831" s="101"/>
      <c r="C831" s="219"/>
      <c r="D831" s="219"/>
      <c r="E831" s="219"/>
      <c r="F831" s="219"/>
      <c r="G831" s="219"/>
      <c r="H831" s="219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spans="1:26" ht="15.75" customHeight="1" x14ac:dyDescent="0.25">
      <c r="A832" s="101"/>
      <c r="B832" s="101"/>
      <c r="C832" s="219"/>
      <c r="D832" s="219"/>
      <c r="E832" s="219"/>
      <c r="F832" s="219"/>
      <c r="G832" s="219"/>
      <c r="H832" s="219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spans="1:26" ht="15.75" customHeight="1" x14ac:dyDescent="0.25">
      <c r="A833" s="101"/>
      <c r="B833" s="101"/>
      <c r="C833" s="219"/>
      <c r="D833" s="219"/>
      <c r="E833" s="219"/>
      <c r="F833" s="219"/>
      <c r="G833" s="219"/>
      <c r="H833" s="219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spans="1:26" ht="15.75" customHeight="1" x14ac:dyDescent="0.25">
      <c r="A834" s="101"/>
      <c r="B834" s="101"/>
      <c r="C834" s="219"/>
      <c r="D834" s="219"/>
      <c r="E834" s="219"/>
      <c r="F834" s="219"/>
      <c r="G834" s="219"/>
      <c r="H834" s="219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spans="1:26" ht="15.75" customHeight="1" x14ac:dyDescent="0.25">
      <c r="A835" s="101"/>
      <c r="B835" s="101"/>
      <c r="C835" s="219"/>
      <c r="D835" s="219"/>
      <c r="E835" s="219"/>
      <c r="F835" s="219"/>
      <c r="G835" s="219"/>
      <c r="H835" s="219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spans="1:26" ht="15.75" customHeight="1" x14ac:dyDescent="0.25">
      <c r="A836" s="101"/>
      <c r="B836" s="101"/>
      <c r="C836" s="219"/>
      <c r="D836" s="219"/>
      <c r="E836" s="219"/>
      <c r="F836" s="219"/>
      <c r="G836" s="219"/>
      <c r="H836" s="219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spans="1:26" ht="15.75" customHeight="1" x14ac:dyDescent="0.25">
      <c r="A837" s="101"/>
      <c r="B837" s="101"/>
      <c r="C837" s="219"/>
      <c r="D837" s="219"/>
      <c r="E837" s="219"/>
      <c r="F837" s="219"/>
      <c r="G837" s="219"/>
      <c r="H837" s="219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spans="1:26" ht="15.75" customHeight="1" x14ac:dyDescent="0.25">
      <c r="A838" s="101"/>
      <c r="B838" s="101"/>
      <c r="C838" s="219"/>
      <c r="D838" s="219"/>
      <c r="E838" s="219"/>
      <c r="F838" s="219"/>
      <c r="G838" s="219"/>
      <c r="H838" s="219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spans="1:26" ht="15.75" customHeight="1" x14ac:dyDescent="0.25">
      <c r="A839" s="101"/>
      <c r="B839" s="101"/>
      <c r="C839" s="219"/>
      <c r="D839" s="219"/>
      <c r="E839" s="219"/>
      <c r="F839" s="219"/>
      <c r="G839" s="219"/>
      <c r="H839" s="219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spans="1:26" ht="15.75" customHeight="1" x14ac:dyDescent="0.25">
      <c r="A840" s="101"/>
      <c r="B840" s="101"/>
      <c r="C840" s="219"/>
      <c r="D840" s="219"/>
      <c r="E840" s="219"/>
      <c r="F840" s="219"/>
      <c r="G840" s="219"/>
      <c r="H840" s="219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spans="1:26" ht="15.75" customHeight="1" x14ac:dyDescent="0.25">
      <c r="A841" s="101"/>
      <c r="B841" s="101"/>
      <c r="C841" s="219"/>
      <c r="D841" s="219"/>
      <c r="E841" s="219"/>
      <c r="F841" s="219"/>
      <c r="G841" s="219"/>
      <c r="H841" s="219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spans="1:26" ht="15.75" customHeight="1" x14ac:dyDescent="0.25">
      <c r="A842" s="101"/>
      <c r="B842" s="101"/>
      <c r="C842" s="219"/>
      <c r="D842" s="219"/>
      <c r="E842" s="219"/>
      <c r="F842" s="219"/>
      <c r="G842" s="219"/>
      <c r="H842" s="219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spans="1:26" ht="15.75" customHeight="1" x14ac:dyDescent="0.25">
      <c r="A843" s="101"/>
      <c r="B843" s="101"/>
      <c r="C843" s="219"/>
      <c r="D843" s="219"/>
      <c r="E843" s="219"/>
      <c r="F843" s="219"/>
      <c r="G843" s="219"/>
      <c r="H843" s="219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spans="1:26" ht="15.75" customHeight="1" x14ac:dyDescent="0.25">
      <c r="A844" s="101"/>
      <c r="B844" s="101"/>
      <c r="C844" s="219"/>
      <c r="D844" s="219"/>
      <c r="E844" s="219"/>
      <c r="F844" s="219"/>
      <c r="G844" s="219"/>
      <c r="H844" s="219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spans="1:26" ht="15.75" customHeight="1" x14ac:dyDescent="0.25">
      <c r="A845" s="101"/>
      <c r="B845" s="101"/>
      <c r="C845" s="219"/>
      <c r="D845" s="219"/>
      <c r="E845" s="219"/>
      <c r="F845" s="219"/>
      <c r="G845" s="219"/>
      <c r="H845" s="219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spans="1:26" ht="15.75" customHeight="1" x14ac:dyDescent="0.25">
      <c r="A846" s="101"/>
      <c r="B846" s="101"/>
      <c r="C846" s="219"/>
      <c r="D846" s="219"/>
      <c r="E846" s="219"/>
      <c r="F846" s="219"/>
      <c r="G846" s="219"/>
      <c r="H846" s="219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spans="1:26" ht="15.75" customHeight="1" x14ac:dyDescent="0.25">
      <c r="A847" s="101"/>
      <c r="B847" s="101"/>
      <c r="C847" s="219"/>
      <c r="D847" s="219"/>
      <c r="E847" s="219"/>
      <c r="F847" s="219"/>
      <c r="G847" s="219"/>
      <c r="H847" s="219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spans="1:26" ht="15.75" customHeight="1" x14ac:dyDescent="0.25">
      <c r="A848" s="101"/>
      <c r="B848" s="101"/>
      <c r="C848" s="219"/>
      <c r="D848" s="219"/>
      <c r="E848" s="219"/>
      <c r="F848" s="219"/>
      <c r="G848" s="219"/>
      <c r="H848" s="219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spans="1:26" ht="15.75" customHeight="1" x14ac:dyDescent="0.25">
      <c r="A849" s="101"/>
      <c r="B849" s="101"/>
      <c r="C849" s="219"/>
      <c r="D849" s="219"/>
      <c r="E849" s="219"/>
      <c r="F849" s="219"/>
      <c r="G849" s="219"/>
      <c r="H849" s="219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spans="1:26" ht="15.75" customHeight="1" x14ac:dyDescent="0.25">
      <c r="A850" s="101"/>
      <c r="B850" s="101"/>
      <c r="C850" s="219"/>
      <c r="D850" s="219"/>
      <c r="E850" s="219"/>
      <c r="F850" s="219"/>
      <c r="G850" s="219"/>
      <c r="H850" s="219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spans="1:26" ht="15.75" customHeight="1" x14ac:dyDescent="0.25">
      <c r="A851" s="101"/>
      <c r="B851" s="101"/>
      <c r="C851" s="219"/>
      <c r="D851" s="219"/>
      <c r="E851" s="219"/>
      <c r="F851" s="219"/>
      <c r="G851" s="219"/>
      <c r="H851" s="219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spans="1:26" ht="15.75" customHeight="1" x14ac:dyDescent="0.25">
      <c r="A852" s="101"/>
      <c r="B852" s="101"/>
      <c r="C852" s="219"/>
      <c r="D852" s="219"/>
      <c r="E852" s="219"/>
      <c r="F852" s="219"/>
      <c r="G852" s="219"/>
      <c r="H852" s="219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spans="1:26" ht="15.75" customHeight="1" x14ac:dyDescent="0.25">
      <c r="A853" s="101"/>
      <c r="B853" s="101"/>
      <c r="C853" s="219"/>
      <c r="D853" s="219"/>
      <c r="E853" s="219"/>
      <c r="F853" s="219"/>
      <c r="G853" s="219"/>
      <c r="H853" s="219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spans="1:26" ht="15.75" customHeight="1" x14ac:dyDescent="0.25">
      <c r="A854" s="101"/>
      <c r="B854" s="101"/>
      <c r="C854" s="219"/>
      <c r="D854" s="219"/>
      <c r="E854" s="219"/>
      <c r="F854" s="219"/>
      <c r="G854" s="219"/>
      <c r="H854" s="219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spans="1:26" ht="15.75" customHeight="1" x14ac:dyDescent="0.25">
      <c r="A855" s="101"/>
      <c r="B855" s="101"/>
      <c r="C855" s="219"/>
      <c r="D855" s="219"/>
      <c r="E855" s="219"/>
      <c r="F855" s="219"/>
      <c r="G855" s="219"/>
      <c r="H855" s="219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spans="1:26" ht="15.75" customHeight="1" x14ac:dyDescent="0.25">
      <c r="A856" s="101"/>
      <c r="B856" s="101"/>
      <c r="C856" s="219"/>
      <c r="D856" s="219"/>
      <c r="E856" s="219"/>
      <c r="F856" s="219"/>
      <c r="G856" s="219"/>
      <c r="H856" s="219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spans="1:26" ht="15.75" customHeight="1" x14ac:dyDescent="0.25">
      <c r="A857" s="101"/>
      <c r="B857" s="101"/>
      <c r="C857" s="219"/>
      <c r="D857" s="219"/>
      <c r="E857" s="219"/>
      <c r="F857" s="219"/>
      <c r="G857" s="219"/>
      <c r="H857" s="219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spans="1:26" ht="15.75" customHeight="1" x14ac:dyDescent="0.25">
      <c r="A858" s="101"/>
      <c r="B858" s="101"/>
      <c r="C858" s="219"/>
      <c r="D858" s="219"/>
      <c r="E858" s="219"/>
      <c r="F858" s="219"/>
      <c r="G858" s="219"/>
      <c r="H858" s="219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spans="1:26" ht="15.75" customHeight="1" x14ac:dyDescent="0.25">
      <c r="A859" s="101"/>
      <c r="B859" s="101"/>
      <c r="C859" s="219"/>
      <c r="D859" s="219"/>
      <c r="E859" s="219"/>
      <c r="F859" s="219"/>
      <c r="G859" s="219"/>
      <c r="H859" s="219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spans="1:26" ht="15.75" customHeight="1" x14ac:dyDescent="0.25">
      <c r="A860" s="101"/>
      <c r="B860" s="101"/>
      <c r="C860" s="219"/>
      <c r="D860" s="219"/>
      <c r="E860" s="219"/>
      <c r="F860" s="219"/>
      <c r="G860" s="219"/>
      <c r="H860" s="219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spans="1:26" ht="15.75" customHeight="1" x14ac:dyDescent="0.25">
      <c r="A861" s="101"/>
      <c r="B861" s="101"/>
      <c r="C861" s="219"/>
      <c r="D861" s="219"/>
      <c r="E861" s="219"/>
      <c r="F861" s="219"/>
      <c r="G861" s="219"/>
      <c r="H861" s="219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spans="1:26" ht="15.75" customHeight="1" x14ac:dyDescent="0.25">
      <c r="A862" s="101"/>
      <c r="B862" s="101"/>
      <c r="C862" s="219"/>
      <c r="D862" s="219"/>
      <c r="E862" s="219"/>
      <c r="F862" s="219"/>
      <c r="G862" s="219"/>
      <c r="H862" s="219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spans="1:26" ht="15.75" customHeight="1" x14ac:dyDescent="0.25">
      <c r="A863" s="101"/>
      <c r="B863" s="101"/>
      <c r="C863" s="219"/>
      <c r="D863" s="219"/>
      <c r="E863" s="219"/>
      <c r="F863" s="219"/>
      <c r="G863" s="219"/>
      <c r="H863" s="219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spans="1:26" ht="15.75" customHeight="1" x14ac:dyDescent="0.25">
      <c r="A864" s="101"/>
      <c r="B864" s="101"/>
      <c r="C864" s="219"/>
      <c r="D864" s="219"/>
      <c r="E864" s="219"/>
      <c r="F864" s="219"/>
      <c r="G864" s="219"/>
      <c r="H864" s="219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spans="1:26" ht="15.75" customHeight="1" x14ac:dyDescent="0.25">
      <c r="A865" s="101"/>
      <c r="B865" s="101"/>
      <c r="C865" s="219"/>
      <c r="D865" s="219"/>
      <c r="E865" s="219"/>
      <c r="F865" s="219"/>
      <c r="G865" s="219"/>
      <c r="H865" s="219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spans="1:26" ht="15.75" customHeight="1" x14ac:dyDescent="0.25">
      <c r="A866" s="101"/>
      <c r="B866" s="101"/>
      <c r="C866" s="219"/>
      <c r="D866" s="219"/>
      <c r="E866" s="219"/>
      <c r="F866" s="219"/>
      <c r="G866" s="219"/>
      <c r="H866" s="219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spans="1:26" ht="15.75" customHeight="1" x14ac:dyDescent="0.25">
      <c r="A867" s="101"/>
      <c r="B867" s="101"/>
      <c r="C867" s="219"/>
      <c r="D867" s="219"/>
      <c r="E867" s="219"/>
      <c r="F867" s="219"/>
      <c r="G867" s="219"/>
      <c r="H867" s="219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spans="1:26" ht="15.75" customHeight="1" x14ac:dyDescent="0.25">
      <c r="A868" s="101"/>
      <c r="B868" s="101"/>
      <c r="C868" s="219"/>
      <c r="D868" s="219"/>
      <c r="E868" s="219"/>
      <c r="F868" s="219"/>
      <c r="G868" s="219"/>
      <c r="H868" s="219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spans="1:26" ht="15.75" customHeight="1" x14ac:dyDescent="0.25">
      <c r="A869" s="101"/>
      <c r="B869" s="101"/>
      <c r="C869" s="219"/>
      <c r="D869" s="219"/>
      <c r="E869" s="219"/>
      <c r="F869" s="219"/>
      <c r="G869" s="219"/>
      <c r="H869" s="219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spans="1:26" ht="15.75" customHeight="1" x14ac:dyDescent="0.25">
      <c r="A870" s="101"/>
      <c r="B870" s="101"/>
      <c r="C870" s="219"/>
      <c r="D870" s="219"/>
      <c r="E870" s="219"/>
      <c r="F870" s="219"/>
      <c r="G870" s="219"/>
      <c r="H870" s="219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spans="1:26" ht="15.75" customHeight="1" x14ac:dyDescent="0.25">
      <c r="A871" s="101"/>
      <c r="B871" s="101"/>
      <c r="C871" s="219"/>
      <c r="D871" s="219"/>
      <c r="E871" s="219"/>
      <c r="F871" s="219"/>
      <c r="G871" s="219"/>
      <c r="H871" s="219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spans="1:26" ht="15.75" customHeight="1" x14ac:dyDescent="0.25">
      <c r="A872" s="101"/>
      <c r="B872" s="101"/>
      <c r="C872" s="219"/>
      <c r="D872" s="219"/>
      <c r="E872" s="219"/>
      <c r="F872" s="219"/>
      <c r="G872" s="219"/>
      <c r="H872" s="219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spans="1:26" ht="15.75" customHeight="1" x14ac:dyDescent="0.25">
      <c r="A873" s="101"/>
      <c r="B873" s="101"/>
      <c r="C873" s="219"/>
      <c r="D873" s="219"/>
      <c r="E873" s="219"/>
      <c r="F873" s="219"/>
      <c r="G873" s="219"/>
      <c r="H873" s="219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spans="1:26" ht="15.75" customHeight="1" x14ac:dyDescent="0.25">
      <c r="A874" s="101"/>
      <c r="B874" s="101"/>
      <c r="C874" s="219"/>
      <c r="D874" s="219"/>
      <c r="E874" s="219"/>
      <c r="F874" s="219"/>
      <c r="G874" s="219"/>
      <c r="H874" s="219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spans="1:26" ht="15.75" customHeight="1" x14ac:dyDescent="0.25">
      <c r="A875" s="101"/>
      <c r="B875" s="101"/>
      <c r="C875" s="219"/>
      <c r="D875" s="219"/>
      <c r="E875" s="219"/>
      <c r="F875" s="219"/>
      <c r="G875" s="219"/>
      <c r="H875" s="219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spans="1:26" ht="15.75" customHeight="1" x14ac:dyDescent="0.25">
      <c r="A876" s="101"/>
      <c r="B876" s="101"/>
      <c r="C876" s="219"/>
      <c r="D876" s="219"/>
      <c r="E876" s="219"/>
      <c r="F876" s="219"/>
      <c r="G876" s="219"/>
      <c r="H876" s="219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spans="1:26" ht="15.75" customHeight="1" x14ac:dyDescent="0.25">
      <c r="A877" s="101"/>
      <c r="B877" s="101"/>
      <c r="C877" s="219"/>
      <c r="D877" s="219"/>
      <c r="E877" s="219"/>
      <c r="F877" s="219"/>
      <c r="G877" s="219"/>
      <c r="H877" s="219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spans="1:26" ht="15.75" customHeight="1" x14ac:dyDescent="0.25">
      <c r="A878" s="101"/>
      <c r="B878" s="101"/>
      <c r="C878" s="219"/>
      <c r="D878" s="219"/>
      <c r="E878" s="219"/>
      <c r="F878" s="219"/>
      <c r="G878" s="219"/>
      <c r="H878" s="219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spans="1:26" ht="15.75" customHeight="1" x14ac:dyDescent="0.25">
      <c r="A879" s="101"/>
      <c r="B879" s="101"/>
      <c r="C879" s="219"/>
      <c r="D879" s="219"/>
      <c r="E879" s="219"/>
      <c r="F879" s="219"/>
      <c r="G879" s="219"/>
      <c r="H879" s="219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spans="1:26" ht="15.75" customHeight="1" x14ac:dyDescent="0.25">
      <c r="A880" s="101"/>
      <c r="B880" s="101"/>
      <c r="C880" s="219"/>
      <c r="D880" s="219"/>
      <c r="E880" s="219"/>
      <c r="F880" s="219"/>
      <c r="G880" s="219"/>
      <c r="H880" s="219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spans="1:26" ht="15.75" customHeight="1" x14ac:dyDescent="0.25">
      <c r="A881" s="101"/>
      <c r="B881" s="101"/>
      <c r="C881" s="219"/>
      <c r="D881" s="219"/>
      <c r="E881" s="219"/>
      <c r="F881" s="219"/>
      <c r="G881" s="219"/>
      <c r="H881" s="219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spans="1:26" ht="15.75" customHeight="1" x14ac:dyDescent="0.25">
      <c r="A882" s="101"/>
      <c r="B882" s="101"/>
      <c r="C882" s="219"/>
      <c r="D882" s="219"/>
      <c r="E882" s="219"/>
      <c r="F882" s="219"/>
      <c r="G882" s="219"/>
      <c r="H882" s="219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spans="1:26" ht="15.75" customHeight="1" x14ac:dyDescent="0.25">
      <c r="A883" s="101"/>
      <c r="B883" s="101"/>
      <c r="C883" s="219"/>
      <c r="D883" s="219"/>
      <c r="E883" s="219"/>
      <c r="F883" s="219"/>
      <c r="G883" s="219"/>
      <c r="H883" s="219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spans="1:26" ht="15.75" customHeight="1" x14ac:dyDescent="0.25">
      <c r="A884" s="101"/>
      <c r="B884" s="101"/>
      <c r="C884" s="219"/>
      <c r="D884" s="219"/>
      <c r="E884" s="219"/>
      <c r="F884" s="219"/>
      <c r="G884" s="219"/>
      <c r="H884" s="219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spans="1:26" ht="15.75" customHeight="1" x14ac:dyDescent="0.25">
      <c r="A885" s="101"/>
      <c r="B885" s="101"/>
      <c r="C885" s="219"/>
      <c r="D885" s="219"/>
      <c r="E885" s="219"/>
      <c r="F885" s="219"/>
      <c r="G885" s="219"/>
      <c r="H885" s="219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spans="1:26" ht="15.75" customHeight="1" x14ac:dyDescent="0.25">
      <c r="A886" s="101"/>
      <c r="B886" s="101"/>
      <c r="C886" s="219"/>
      <c r="D886" s="219"/>
      <c r="E886" s="219"/>
      <c r="F886" s="219"/>
      <c r="G886" s="219"/>
      <c r="H886" s="219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spans="1:26" ht="15.75" customHeight="1" x14ac:dyDescent="0.25">
      <c r="A887" s="101"/>
      <c r="B887" s="101"/>
      <c r="C887" s="219"/>
      <c r="D887" s="219"/>
      <c r="E887" s="219"/>
      <c r="F887" s="219"/>
      <c r="G887" s="219"/>
      <c r="H887" s="219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spans="1:26" ht="15.75" customHeight="1" x14ac:dyDescent="0.25">
      <c r="A888" s="101"/>
      <c r="B888" s="101"/>
      <c r="C888" s="219"/>
      <c r="D888" s="219"/>
      <c r="E888" s="219"/>
      <c r="F888" s="219"/>
      <c r="G888" s="219"/>
      <c r="H888" s="219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spans="1:26" ht="15.75" customHeight="1" x14ac:dyDescent="0.25">
      <c r="A889" s="101"/>
      <c r="B889" s="101"/>
      <c r="C889" s="219"/>
      <c r="D889" s="219"/>
      <c r="E889" s="219"/>
      <c r="F889" s="219"/>
      <c r="G889" s="219"/>
      <c r="H889" s="219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spans="1:26" ht="15.75" customHeight="1" x14ac:dyDescent="0.25">
      <c r="A890" s="101"/>
      <c r="B890" s="101"/>
      <c r="C890" s="219"/>
      <c r="D890" s="219"/>
      <c r="E890" s="219"/>
      <c r="F890" s="219"/>
      <c r="G890" s="219"/>
      <c r="H890" s="219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spans="1:26" ht="15.75" customHeight="1" x14ac:dyDescent="0.25">
      <c r="A891" s="101"/>
      <c r="B891" s="101"/>
      <c r="C891" s="219"/>
      <c r="D891" s="219"/>
      <c r="E891" s="219"/>
      <c r="F891" s="219"/>
      <c r="G891" s="219"/>
      <c r="H891" s="219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spans="1:26" ht="15.75" customHeight="1" x14ac:dyDescent="0.25">
      <c r="A892" s="101"/>
      <c r="B892" s="101"/>
      <c r="C892" s="219"/>
      <c r="D892" s="219"/>
      <c r="E892" s="219"/>
      <c r="F892" s="219"/>
      <c r="G892" s="219"/>
      <c r="H892" s="219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spans="1:26" ht="15.75" customHeight="1" x14ac:dyDescent="0.25">
      <c r="A893" s="101"/>
      <c r="B893" s="101"/>
      <c r="C893" s="219"/>
      <c r="D893" s="219"/>
      <c r="E893" s="219"/>
      <c r="F893" s="219"/>
      <c r="G893" s="219"/>
      <c r="H893" s="219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spans="1:26" ht="15.75" customHeight="1" x14ac:dyDescent="0.25">
      <c r="A894" s="101"/>
      <c r="B894" s="101"/>
      <c r="C894" s="219"/>
      <c r="D894" s="219"/>
      <c r="E894" s="219"/>
      <c r="F894" s="219"/>
      <c r="G894" s="219"/>
      <c r="H894" s="219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spans="1:26" ht="15.75" customHeight="1" x14ac:dyDescent="0.25">
      <c r="A895" s="101"/>
      <c r="B895" s="101"/>
      <c r="C895" s="219"/>
      <c r="D895" s="219"/>
      <c r="E895" s="219"/>
      <c r="F895" s="219"/>
      <c r="G895" s="219"/>
      <c r="H895" s="219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spans="1:26" ht="15.75" customHeight="1" x14ac:dyDescent="0.25">
      <c r="A896" s="101"/>
      <c r="B896" s="101"/>
      <c r="C896" s="219"/>
      <c r="D896" s="219"/>
      <c r="E896" s="219"/>
      <c r="F896" s="219"/>
      <c r="G896" s="219"/>
      <c r="H896" s="219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spans="1:26" ht="15.75" customHeight="1" x14ac:dyDescent="0.25">
      <c r="A897" s="101"/>
      <c r="B897" s="101"/>
      <c r="C897" s="219"/>
      <c r="D897" s="219"/>
      <c r="E897" s="219"/>
      <c r="F897" s="219"/>
      <c r="G897" s="219"/>
      <c r="H897" s="219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spans="1:26" ht="15.75" customHeight="1" x14ac:dyDescent="0.25">
      <c r="A898" s="101"/>
      <c r="B898" s="101"/>
      <c r="C898" s="219"/>
      <c r="D898" s="219"/>
      <c r="E898" s="219"/>
      <c r="F898" s="219"/>
      <c r="G898" s="219"/>
      <c r="H898" s="219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spans="1:26" ht="15.75" customHeight="1" x14ac:dyDescent="0.25">
      <c r="A899" s="101"/>
      <c r="B899" s="101"/>
      <c r="C899" s="219"/>
      <c r="D899" s="219"/>
      <c r="E899" s="219"/>
      <c r="F899" s="219"/>
      <c r="G899" s="219"/>
      <c r="H899" s="219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spans="1:26" ht="15.75" customHeight="1" x14ac:dyDescent="0.25">
      <c r="A900" s="101"/>
      <c r="B900" s="101"/>
      <c r="C900" s="219"/>
      <c r="D900" s="219"/>
      <c r="E900" s="219"/>
      <c r="F900" s="219"/>
      <c r="G900" s="219"/>
      <c r="H900" s="219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spans="1:26" ht="15.75" customHeight="1" x14ac:dyDescent="0.25">
      <c r="A901" s="101"/>
      <c r="B901" s="101"/>
      <c r="C901" s="219"/>
      <c r="D901" s="219"/>
      <c r="E901" s="219"/>
      <c r="F901" s="219"/>
      <c r="G901" s="219"/>
      <c r="H901" s="219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spans="1:26" ht="15.75" customHeight="1" x14ac:dyDescent="0.25">
      <c r="A902" s="101"/>
      <c r="B902" s="101"/>
      <c r="C902" s="219"/>
      <c r="D902" s="219"/>
      <c r="E902" s="219"/>
      <c r="F902" s="219"/>
      <c r="G902" s="219"/>
      <c r="H902" s="219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spans="1:26" ht="15.75" customHeight="1" x14ac:dyDescent="0.25">
      <c r="A903" s="101"/>
      <c r="B903" s="101"/>
      <c r="C903" s="219"/>
      <c r="D903" s="219"/>
      <c r="E903" s="219"/>
      <c r="F903" s="219"/>
      <c r="G903" s="219"/>
      <c r="H903" s="219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spans="1:26" ht="15.75" customHeight="1" x14ac:dyDescent="0.25">
      <c r="A904" s="101"/>
      <c r="B904" s="101"/>
      <c r="C904" s="219"/>
      <c r="D904" s="219"/>
      <c r="E904" s="219"/>
      <c r="F904" s="219"/>
      <c r="G904" s="219"/>
      <c r="H904" s="219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spans="1:26" ht="15.75" customHeight="1" x14ac:dyDescent="0.25">
      <c r="A905" s="101"/>
      <c r="B905" s="101"/>
      <c r="C905" s="219"/>
      <c r="D905" s="219"/>
      <c r="E905" s="219"/>
      <c r="F905" s="219"/>
      <c r="G905" s="219"/>
      <c r="H905" s="219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spans="1:26" ht="15.75" customHeight="1" x14ac:dyDescent="0.25">
      <c r="A906" s="101"/>
      <c r="B906" s="101"/>
      <c r="C906" s="219"/>
      <c r="D906" s="219"/>
      <c r="E906" s="219"/>
      <c r="F906" s="219"/>
      <c r="G906" s="219"/>
      <c r="H906" s="219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spans="1:26" ht="15.75" customHeight="1" x14ac:dyDescent="0.25">
      <c r="A907" s="101"/>
      <c r="B907" s="101"/>
      <c r="C907" s="219"/>
      <c r="D907" s="219"/>
      <c r="E907" s="219"/>
      <c r="F907" s="219"/>
      <c r="G907" s="219"/>
      <c r="H907" s="219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spans="1:26" ht="15.75" customHeight="1" x14ac:dyDescent="0.25">
      <c r="A908" s="101"/>
      <c r="B908" s="101"/>
      <c r="C908" s="219"/>
      <c r="D908" s="219"/>
      <c r="E908" s="219"/>
      <c r="F908" s="219"/>
      <c r="G908" s="219"/>
      <c r="H908" s="219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spans="1:26" ht="15.75" customHeight="1" x14ac:dyDescent="0.25">
      <c r="A909" s="101"/>
      <c r="B909" s="101"/>
      <c r="C909" s="219"/>
      <c r="D909" s="219"/>
      <c r="E909" s="219"/>
      <c r="F909" s="219"/>
      <c r="G909" s="219"/>
      <c r="H909" s="219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spans="1:26" ht="15.75" customHeight="1" x14ac:dyDescent="0.25">
      <c r="A910" s="101"/>
      <c r="B910" s="101"/>
      <c r="C910" s="219"/>
      <c r="D910" s="219"/>
      <c r="E910" s="219"/>
      <c r="F910" s="219"/>
      <c r="G910" s="219"/>
      <c r="H910" s="219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spans="1:26" ht="15.75" customHeight="1" x14ac:dyDescent="0.25">
      <c r="A911" s="101"/>
      <c r="B911" s="101"/>
      <c r="C911" s="219"/>
      <c r="D911" s="219"/>
      <c r="E911" s="219"/>
      <c r="F911" s="219"/>
      <c r="G911" s="219"/>
      <c r="H911" s="219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spans="1:26" ht="15.75" customHeight="1" x14ac:dyDescent="0.25">
      <c r="A912" s="101"/>
      <c r="B912" s="101"/>
      <c r="C912" s="219"/>
      <c r="D912" s="219"/>
      <c r="E912" s="219"/>
      <c r="F912" s="219"/>
      <c r="G912" s="219"/>
      <c r="H912" s="219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spans="1:26" ht="15.75" customHeight="1" x14ac:dyDescent="0.25">
      <c r="A913" s="101"/>
      <c r="B913" s="101"/>
      <c r="C913" s="219"/>
      <c r="D913" s="219"/>
      <c r="E913" s="219"/>
      <c r="F913" s="219"/>
      <c r="G913" s="219"/>
      <c r="H913" s="219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spans="1:26" ht="15.75" customHeight="1" x14ac:dyDescent="0.25">
      <c r="A914" s="101"/>
      <c r="B914" s="101"/>
      <c r="C914" s="219"/>
      <c r="D914" s="219"/>
      <c r="E914" s="219"/>
      <c r="F914" s="219"/>
      <c r="G914" s="219"/>
      <c r="H914" s="219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spans="1:26" ht="15.75" customHeight="1" x14ac:dyDescent="0.25">
      <c r="A915" s="101"/>
      <c r="B915" s="101"/>
      <c r="C915" s="219"/>
      <c r="D915" s="219"/>
      <c r="E915" s="219"/>
      <c r="F915" s="219"/>
      <c r="G915" s="219"/>
      <c r="H915" s="219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spans="1:26" ht="15.75" customHeight="1" x14ac:dyDescent="0.25">
      <c r="A916" s="101"/>
      <c r="B916" s="101"/>
      <c r="C916" s="219"/>
      <c r="D916" s="219"/>
      <c r="E916" s="219"/>
      <c r="F916" s="219"/>
      <c r="G916" s="219"/>
      <c r="H916" s="219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spans="1:26" ht="15.75" customHeight="1" x14ac:dyDescent="0.25">
      <c r="A917" s="101"/>
      <c r="B917" s="101"/>
      <c r="C917" s="219"/>
      <c r="D917" s="219"/>
      <c r="E917" s="219"/>
      <c r="F917" s="219"/>
      <c r="G917" s="219"/>
      <c r="H917" s="219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spans="1:26" ht="15.75" customHeight="1" x14ac:dyDescent="0.25">
      <c r="A918" s="101"/>
      <c r="B918" s="101"/>
      <c r="C918" s="219"/>
      <c r="D918" s="219"/>
      <c r="E918" s="219"/>
      <c r="F918" s="219"/>
      <c r="G918" s="219"/>
      <c r="H918" s="219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spans="1:26" ht="15.75" customHeight="1" x14ac:dyDescent="0.25">
      <c r="A919" s="101"/>
      <c r="B919" s="101"/>
      <c r="C919" s="219"/>
      <c r="D919" s="219"/>
      <c r="E919" s="219"/>
      <c r="F919" s="219"/>
      <c r="G919" s="219"/>
      <c r="H919" s="219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spans="1:26" ht="15.75" customHeight="1" x14ac:dyDescent="0.25">
      <c r="A920" s="101"/>
      <c r="B920" s="101"/>
      <c r="C920" s="219"/>
      <c r="D920" s="219"/>
      <c r="E920" s="219"/>
      <c r="F920" s="219"/>
      <c r="G920" s="219"/>
      <c r="H920" s="219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spans="1:26" ht="15.75" customHeight="1" x14ac:dyDescent="0.25">
      <c r="A921" s="101"/>
      <c r="B921" s="101"/>
      <c r="C921" s="219"/>
      <c r="D921" s="219"/>
      <c r="E921" s="219"/>
      <c r="F921" s="219"/>
      <c r="G921" s="219"/>
      <c r="H921" s="219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spans="1:26" ht="15.75" customHeight="1" x14ac:dyDescent="0.25">
      <c r="A922" s="101"/>
      <c r="B922" s="101"/>
      <c r="C922" s="219"/>
      <c r="D922" s="219"/>
      <c r="E922" s="219"/>
      <c r="F922" s="219"/>
      <c r="G922" s="219"/>
      <c r="H922" s="219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spans="1:26" ht="15.75" customHeight="1" x14ac:dyDescent="0.25">
      <c r="A923" s="101"/>
      <c r="B923" s="101"/>
      <c r="C923" s="219"/>
      <c r="D923" s="219"/>
      <c r="E923" s="219"/>
      <c r="F923" s="219"/>
      <c r="G923" s="219"/>
      <c r="H923" s="219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spans="1:26" ht="15.75" customHeight="1" x14ac:dyDescent="0.25">
      <c r="A924" s="101"/>
      <c r="B924" s="101"/>
      <c r="C924" s="219"/>
      <c r="D924" s="219"/>
      <c r="E924" s="219"/>
      <c r="F924" s="219"/>
      <c r="G924" s="219"/>
      <c r="H924" s="219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spans="1:26" ht="15.75" customHeight="1" x14ac:dyDescent="0.25">
      <c r="A925" s="101"/>
      <c r="B925" s="101"/>
      <c r="C925" s="219"/>
      <c r="D925" s="219"/>
      <c r="E925" s="219"/>
      <c r="F925" s="219"/>
      <c r="G925" s="219"/>
      <c r="H925" s="219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spans="1:26" ht="15.75" customHeight="1" x14ac:dyDescent="0.25">
      <c r="A926" s="101"/>
      <c r="B926" s="101"/>
      <c r="C926" s="219"/>
      <c r="D926" s="219"/>
      <c r="E926" s="219"/>
      <c r="F926" s="219"/>
      <c r="G926" s="219"/>
      <c r="H926" s="219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spans="1:26" ht="15.75" customHeight="1" x14ac:dyDescent="0.25">
      <c r="A927" s="101"/>
      <c r="B927" s="101"/>
      <c r="C927" s="219"/>
      <c r="D927" s="219"/>
      <c r="E927" s="219"/>
      <c r="F927" s="219"/>
      <c r="G927" s="219"/>
      <c r="H927" s="219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spans="1:26" ht="15.75" customHeight="1" x14ac:dyDescent="0.25">
      <c r="A928" s="101"/>
      <c r="B928" s="101"/>
      <c r="C928" s="219"/>
      <c r="D928" s="219"/>
      <c r="E928" s="219"/>
      <c r="F928" s="219"/>
      <c r="G928" s="219"/>
      <c r="H928" s="219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spans="1:26" ht="15.75" customHeight="1" x14ac:dyDescent="0.25">
      <c r="A929" s="101"/>
      <c r="B929" s="101"/>
      <c r="C929" s="219"/>
      <c r="D929" s="219"/>
      <c r="E929" s="219"/>
      <c r="F929" s="219"/>
      <c r="G929" s="219"/>
      <c r="H929" s="219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spans="1:26" ht="15.75" customHeight="1" x14ac:dyDescent="0.25">
      <c r="A930" s="101"/>
      <c r="B930" s="101"/>
      <c r="C930" s="219"/>
      <c r="D930" s="219"/>
      <c r="E930" s="219"/>
      <c r="F930" s="219"/>
      <c r="G930" s="219"/>
      <c r="H930" s="219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spans="1:26" ht="15.75" customHeight="1" x14ac:dyDescent="0.25">
      <c r="A931" s="101"/>
      <c r="B931" s="101"/>
      <c r="C931" s="219"/>
      <c r="D931" s="219"/>
      <c r="E931" s="219"/>
      <c r="F931" s="219"/>
      <c r="G931" s="219"/>
      <c r="H931" s="219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spans="1:26" ht="15.75" customHeight="1" x14ac:dyDescent="0.25">
      <c r="A932" s="101"/>
      <c r="B932" s="101"/>
      <c r="C932" s="219"/>
      <c r="D932" s="219"/>
      <c r="E932" s="219"/>
      <c r="F932" s="219"/>
      <c r="G932" s="219"/>
      <c r="H932" s="219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spans="1:26" ht="15.75" customHeight="1" x14ac:dyDescent="0.25">
      <c r="A933" s="101"/>
      <c r="B933" s="101"/>
      <c r="C933" s="219"/>
      <c r="D933" s="219"/>
      <c r="E933" s="219"/>
      <c r="F933" s="219"/>
      <c r="G933" s="219"/>
      <c r="H933" s="219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spans="1:26" ht="15.75" customHeight="1" x14ac:dyDescent="0.25">
      <c r="A934" s="101"/>
      <c r="B934" s="101"/>
      <c r="C934" s="219"/>
      <c r="D934" s="219"/>
      <c r="E934" s="219"/>
      <c r="F934" s="219"/>
      <c r="G934" s="219"/>
      <c r="H934" s="219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spans="1:26" ht="15.75" customHeight="1" x14ac:dyDescent="0.25">
      <c r="A935" s="101"/>
      <c r="B935" s="101"/>
      <c r="C935" s="219"/>
      <c r="D935" s="219"/>
      <c r="E935" s="219"/>
      <c r="F935" s="219"/>
      <c r="G935" s="219"/>
      <c r="H935" s="219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spans="1:26" ht="15.75" customHeight="1" x14ac:dyDescent="0.25">
      <c r="A936" s="101"/>
      <c r="B936" s="101"/>
      <c r="C936" s="219"/>
      <c r="D936" s="219"/>
      <c r="E936" s="219"/>
      <c r="F936" s="219"/>
      <c r="G936" s="219"/>
      <c r="H936" s="219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spans="1:26" ht="15.75" customHeight="1" x14ac:dyDescent="0.25">
      <c r="A937" s="101"/>
      <c r="B937" s="101"/>
      <c r="C937" s="219"/>
      <c r="D937" s="219"/>
      <c r="E937" s="219"/>
      <c r="F937" s="219"/>
      <c r="G937" s="219"/>
      <c r="H937" s="219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spans="1:26" ht="15.75" customHeight="1" x14ac:dyDescent="0.25">
      <c r="A938" s="101"/>
      <c r="B938" s="101"/>
      <c r="C938" s="219"/>
      <c r="D938" s="219"/>
      <c r="E938" s="219"/>
      <c r="F938" s="219"/>
      <c r="G938" s="219"/>
      <c r="H938" s="219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spans="1:26" ht="15.75" customHeight="1" x14ac:dyDescent="0.25">
      <c r="A939" s="101"/>
      <c r="B939" s="101"/>
      <c r="C939" s="219"/>
      <c r="D939" s="219"/>
      <c r="E939" s="219"/>
      <c r="F939" s="219"/>
      <c r="G939" s="219"/>
      <c r="H939" s="219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spans="1:26" ht="15.75" customHeight="1" x14ac:dyDescent="0.25">
      <c r="A940" s="101"/>
      <c r="B940" s="101"/>
      <c r="C940" s="219"/>
      <c r="D940" s="219"/>
      <c r="E940" s="219"/>
      <c r="F940" s="219"/>
      <c r="G940" s="219"/>
      <c r="H940" s="219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spans="1:26" ht="15.75" customHeight="1" x14ac:dyDescent="0.25">
      <c r="A941" s="101"/>
      <c r="B941" s="101"/>
      <c r="C941" s="219"/>
      <c r="D941" s="219"/>
      <c r="E941" s="219"/>
      <c r="F941" s="219"/>
      <c r="G941" s="219"/>
      <c r="H941" s="219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spans="1:26" ht="15.75" customHeight="1" x14ac:dyDescent="0.25">
      <c r="A942" s="101"/>
      <c r="B942" s="101"/>
      <c r="C942" s="219"/>
      <c r="D942" s="219"/>
      <c r="E942" s="219"/>
      <c r="F942" s="219"/>
      <c r="G942" s="219"/>
      <c r="H942" s="219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spans="1:26" ht="15.75" customHeight="1" x14ac:dyDescent="0.25">
      <c r="A943" s="101"/>
      <c r="B943" s="101"/>
      <c r="C943" s="219"/>
      <c r="D943" s="219"/>
      <c r="E943" s="219"/>
      <c r="F943" s="219"/>
      <c r="G943" s="219"/>
      <c r="H943" s="219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spans="1:26" ht="15.75" customHeight="1" x14ac:dyDescent="0.25">
      <c r="A944" s="101"/>
      <c r="B944" s="101"/>
      <c r="C944" s="219"/>
      <c r="D944" s="219"/>
      <c r="E944" s="219"/>
      <c r="F944" s="219"/>
      <c r="G944" s="219"/>
      <c r="H944" s="219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spans="1:26" ht="15.75" customHeight="1" x14ac:dyDescent="0.25">
      <c r="A945" s="101"/>
      <c r="B945" s="101"/>
      <c r="C945" s="219"/>
      <c r="D945" s="219"/>
      <c r="E945" s="219"/>
      <c r="F945" s="219"/>
      <c r="G945" s="219"/>
      <c r="H945" s="219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spans="1:26" ht="15.75" customHeight="1" x14ac:dyDescent="0.25">
      <c r="A946" s="101"/>
      <c r="B946" s="101"/>
      <c r="C946" s="219"/>
      <c r="D946" s="219"/>
      <c r="E946" s="219"/>
      <c r="F946" s="219"/>
      <c r="G946" s="219"/>
      <c r="H946" s="219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spans="1:26" ht="15.75" customHeight="1" x14ac:dyDescent="0.25">
      <c r="A947" s="101"/>
      <c r="B947" s="101"/>
      <c r="C947" s="219"/>
      <c r="D947" s="219"/>
      <c r="E947" s="219"/>
      <c r="F947" s="219"/>
      <c r="G947" s="219"/>
      <c r="H947" s="219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spans="1:26" ht="15.75" customHeight="1" x14ac:dyDescent="0.25">
      <c r="A948" s="101"/>
      <c r="B948" s="101"/>
      <c r="C948" s="219"/>
      <c r="D948" s="219"/>
      <c r="E948" s="219"/>
      <c r="F948" s="219"/>
      <c r="G948" s="219"/>
      <c r="H948" s="219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spans="1:26" ht="15.75" customHeight="1" x14ac:dyDescent="0.25">
      <c r="A949" s="101"/>
      <c r="B949" s="101"/>
      <c r="C949" s="219"/>
      <c r="D949" s="219"/>
      <c r="E949" s="219"/>
      <c r="F949" s="219"/>
      <c r="G949" s="219"/>
      <c r="H949" s="219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spans="1:26" ht="15.75" customHeight="1" x14ac:dyDescent="0.25">
      <c r="A950" s="101"/>
      <c r="B950" s="101"/>
      <c r="C950" s="219"/>
      <c r="D950" s="219"/>
      <c r="E950" s="219"/>
      <c r="F950" s="219"/>
      <c r="G950" s="219"/>
      <c r="H950" s="219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spans="1:26" ht="15.75" customHeight="1" x14ac:dyDescent="0.25">
      <c r="A951" s="101"/>
      <c r="B951" s="101"/>
      <c r="C951" s="219"/>
      <c r="D951" s="219"/>
      <c r="E951" s="219"/>
      <c r="F951" s="219"/>
      <c r="G951" s="219"/>
      <c r="H951" s="219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spans="1:26" ht="15.75" customHeight="1" x14ac:dyDescent="0.25">
      <c r="A952" s="101"/>
      <c r="B952" s="101"/>
      <c r="C952" s="219"/>
      <c r="D952" s="219"/>
      <c r="E952" s="219"/>
      <c r="F952" s="219"/>
      <c r="G952" s="219"/>
      <c r="H952" s="219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spans="1:26" ht="15.75" customHeight="1" x14ac:dyDescent="0.25">
      <c r="A953" s="101"/>
      <c r="B953" s="101"/>
      <c r="C953" s="219"/>
      <c r="D953" s="219"/>
      <c r="E953" s="219"/>
      <c r="F953" s="219"/>
      <c r="G953" s="219"/>
      <c r="H953" s="219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spans="1:26" ht="15.75" customHeight="1" x14ac:dyDescent="0.25">
      <c r="A954" s="101"/>
      <c r="B954" s="101"/>
      <c r="C954" s="219"/>
      <c r="D954" s="219"/>
      <c r="E954" s="219"/>
      <c r="F954" s="219"/>
      <c r="G954" s="219"/>
      <c r="H954" s="219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spans="1:26" ht="15.75" customHeight="1" x14ac:dyDescent="0.25">
      <c r="A955" s="101"/>
      <c r="B955" s="101"/>
      <c r="C955" s="219"/>
      <c r="D955" s="219"/>
      <c r="E955" s="219"/>
      <c r="F955" s="219"/>
      <c r="G955" s="219"/>
      <c r="H955" s="219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spans="1:26" ht="15.75" customHeight="1" x14ac:dyDescent="0.25">
      <c r="A956" s="101"/>
      <c r="B956" s="101"/>
      <c r="C956" s="219"/>
      <c r="D956" s="219"/>
      <c r="E956" s="219"/>
      <c r="F956" s="219"/>
      <c r="G956" s="219"/>
      <c r="H956" s="219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spans="1:26" ht="15.75" customHeight="1" x14ac:dyDescent="0.25">
      <c r="A957" s="101"/>
      <c r="B957" s="101"/>
      <c r="C957" s="219"/>
      <c r="D957" s="219"/>
      <c r="E957" s="219"/>
      <c r="F957" s="219"/>
      <c r="G957" s="219"/>
      <c r="H957" s="219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spans="1:26" ht="15.75" customHeight="1" x14ac:dyDescent="0.25">
      <c r="A958" s="101"/>
      <c r="B958" s="101"/>
      <c r="C958" s="219"/>
      <c r="D958" s="219"/>
      <c r="E958" s="219"/>
      <c r="F958" s="219"/>
      <c r="G958" s="219"/>
      <c r="H958" s="219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spans="1:26" ht="15.75" customHeight="1" x14ac:dyDescent="0.25">
      <c r="A959" s="101"/>
      <c r="B959" s="101"/>
      <c r="C959" s="219"/>
      <c r="D959" s="219"/>
      <c r="E959" s="219"/>
      <c r="F959" s="219"/>
      <c r="G959" s="219"/>
      <c r="H959" s="219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spans="1:26" ht="15.75" customHeight="1" x14ac:dyDescent="0.25">
      <c r="A960" s="101"/>
      <c r="B960" s="101"/>
      <c r="C960" s="219"/>
      <c r="D960" s="219"/>
      <c r="E960" s="219"/>
      <c r="F960" s="219"/>
      <c r="G960" s="219"/>
      <c r="H960" s="219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spans="1:26" ht="15.75" customHeight="1" x14ac:dyDescent="0.25">
      <c r="A961" s="101"/>
      <c r="B961" s="101"/>
      <c r="C961" s="219"/>
      <c r="D961" s="219"/>
      <c r="E961" s="219"/>
      <c r="F961" s="219"/>
      <c r="G961" s="219"/>
      <c r="H961" s="219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spans="1:26" ht="15.75" customHeight="1" x14ac:dyDescent="0.25">
      <c r="A962" s="101"/>
      <c r="B962" s="101"/>
      <c r="C962" s="219"/>
      <c r="D962" s="219"/>
      <c r="E962" s="219"/>
      <c r="F962" s="219"/>
      <c r="G962" s="219"/>
      <c r="H962" s="219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spans="1:26" ht="15.75" customHeight="1" x14ac:dyDescent="0.25">
      <c r="A963" s="101"/>
      <c r="B963" s="101"/>
      <c r="C963" s="219"/>
      <c r="D963" s="219"/>
      <c r="E963" s="219"/>
      <c r="F963" s="219"/>
      <c r="G963" s="219"/>
      <c r="H963" s="219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spans="1:26" ht="15.75" customHeight="1" x14ac:dyDescent="0.25">
      <c r="A964" s="101"/>
      <c r="B964" s="101"/>
      <c r="C964" s="219"/>
      <c r="D964" s="219"/>
      <c r="E964" s="219"/>
      <c r="F964" s="219"/>
      <c r="G964" s="219"/>
      <c r="H964" s="219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spans="1:26" ht="15.75" customHeight="1" x14ac:dyDescent="0.25">
      <c r="A965" s="101"/>
      <c r="B965" s="101"/>
      <c r="C965" s="219"/>
      <c r="D965" s="219"/>
      <c r="E965" s="219"/>
      <c r="F965" s="219"/>
      <c r="G965" s="219"/>
      <c r="H965" s="219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spans="1:26" ht="15.75" customHeight="1" x14ac:dyDescent="0.25">
      <c r="A966" s="101"/>
      <c r="B966" s="101"/>
      <c r="C966" s="219"/>
      <c r="D966" s="219"/>
      <c r="E966" s="219"/>
      <c r="F966" s="219"/>
      <c r="G966" s="219"/>
      <c r="H966" s="219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spans="1:26" ht="15.75" customHeight="1" x14ac:dyDescent="0.25">
      <c r="A967" s="101"/>
      <c r="B967" s="101"/>
      <c r="C967" s="219"/>
      <c r="D967" s="219"/>
      <c r="E967" s="219"/>
      <c r="F967" s="219"/>
      <c r="G967" s="219"/>
      <c r="H967" s="219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spans="1:26" ht="15.75" customHeight="1" x14ac:dyDescent="0.25">
      <c r="A968" s="101"/>
      <c r="B968" s="101"/>
      <c r="C968" s="219"/>
      <c r="D968" s="219"/>
      <c r="E968" s="219"/>
      <c r="F968" s="219"/>
      <c r="G968" s="219"/>
      <c r="H968" s="219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spans="1:26" ht="15.75" customHeight="1" x14ac:dyDescent="0.25">
      <c r="A969" s="101"/>
      <c r="B969" s="101"/>
      <c r="C969" s="219"/>
      <c r="D969" s="219"/>
      <c r="E969" s="219"/>
      <c r="F969" s="219"/>
      <c r="G969" s="219"/>
      <c r="H969" s="219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spans="1:26" ht="15.75" customHeight="1" x14ac:dyDescent="0.25">
      <c r="A970" s="101"/>
      <c r="B970" s="101"/>
      <c r="C970" s="219"/>
      <c r="D970" s="219"/>
      <c r="E970" s="219"/>
      <c r="F970" s="219"/>
      <c r="G970" s="219"/>
      <c r="H970" s="219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spans="1:26" ht="15.75" customHeight="1" x14ac:dyDescent="0.25">
      <c r="A971" s="101"/>
      <c r="B971" s="101"/>
      <c r="C971" s="219"/>
      <c r="D971" s="219"/>
      <c r="E971" s="219"/>
      <c r="F971" s="219"/>
      <c r="G971" s="219"/>
      <c r="H971" s="219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spans="1:26" ht="15.75" customHeight="1" x14ac:dyDescent="0.25">
      <c r="A972" s="101"/>
      <c r="B972" s="101"/>
      <c r="C972" s="219"/>
      <c r="D972" s="219"/>
      <c r="E972" s="219"/>
      <c r="F972" s="219"/>
      <c r="G972" s="219"/>
      <c r="H972" s="219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spans="1:26" ht="15.75" customHeight="1" x14ac:dyDescent="0.25">
      <c r="A973" s="101"/>
      <c r="B973" s="101"/>
      <c r="C973" s="219"/>
      <c r="D973" s="219"/>
      <c r="E973" s="219"/>
      <c r="F973" s="219"/>
      <c r="G973" s="219"/>
      <c r="H973" s="219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spans="1:26" ht="15.75" customHeight="1" x14ac:dyDescent="0.25">
      <c r="A974" s="101"/>
      <c r="B974" s="101"/>
      <c r="C974" s="219"/>
      <c r="D974" s="219"/>
      <c r="E974" s="219"/>
      <c r="F974" s="219"/>
      <c r="G974" s="219"/>
      <c r="H974" s="219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spans="1:26" ht="15.75" customHeight="1" x14ac:dyDescent="0.25">
      <c r="A975" s="101"/>
      <c r="B975" s="101"/>
      <c r="C975" s="219"/>
      <c r="D975" s="219"/>
      <c r="E975" s="219"/>
      <c r="F975" s="219"/>
      <c r="G975" s="219"/>
      <c r="H975" s="219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spans="1:26" ht="15.75" customHeight="1" x14ac:dyDescent="0.25">
      <c r="A976" s="101"/>
      <c r="B976" s="101"/>
      <c r="C976" s="219"/>
      <c r="D976" s="219"/>
      <c r="E976" s="219"/>
      <c r="F976" s="219"/>
      <c r="G976" s="219"/>
      <c r="H976" s="219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spans="1:26" ht="15.75" customHeight="1" x14ac:dyDescent="0.25">
      <c r="A977" s="101"/>
      <c r="B977" s="101"/>
      <c r="C977" s="219"/>
      <c r="D977" s="219"/>
      <c r="E977" s="219"/>
      <c r="F977" s="219"/>
      <c r="G977" s="219"/>
      <c r="H977" s="219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spans="1:26" ht="15.75" customHeight="1" x14ac:dyDescent="0.25">
      <c r="A978" s="101"/>
      <c r="B978" s="101"/>
      <c r="C978" s="219"/>
      <c r="D978" s="219"/>
      <c r="E978" s="219"/>
      <c r="F978" s="219"/>
      <c r="G978" s="219"/>
      <c r="H978" s="219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spans="1:26" ht="15.75" customHeight="1" x14ac:dyDescent="0.25">
      <c r="A979" s="101"/>
      <c r="B979" s="101"/>
      <c r="C979" s="219"/>
      <c r="D979" s="219"/>
      <c r="E979" s="219"/>
      <c r="F979" s="219"/>
      <c r="G979" s="219"/>
      <c r="H979" s="219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spans="1:26" ht="15.75" customHeight="1" x14ac:dyDescent="0.25">
      <c r="A980" s="101"/>
      <c r="B980" s="101"/>
      <c r="C980" s="219"/>
      <c r="D980" s="219"/>
      <c r="E980" s="219"/>
      <c r="F980" s="219"/>
      <c r="G980" s="219"/>
      <c r="H980" s="219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spans="1:26" ht="15.75" customHeight="1" x14ac:dyDescent="0.25">
      <c r="A981" s="101"/>
      <c r="B981" s="101"/>
      <c r="C981" s="219"/>
      <c r="D981" s="219"/>
      <c r="E981" s="219"/>
      <c r="F981" s="219"/>
      <c r="G981" s="219"/>
      <c r="H981" s="219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spans="1:26" ht="15.75" customHeight="1" x14ac:dyDescent="0.25">
      <c r="A982" s="101"/>
      <c r="B982" s="101"/>
      <c r="C982" s="219"/>
      <c r="D982" s="219"/>
      <c r="E982" s="219"/>
      <c r="F982" s="219"/>
      <c r="G982" s="219"/>
      <c r="H982" s="219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spans="1:26" ht="15.75" customHeight="1" x14ac:dyDescent="0.25">
      <c r="A983" s="101"/>
      <c r="B983" s="101"/>
      <c r="C983" s="219"/>
      <c r="D983" s="219"/>
      <c r="E983" s="219"/>
      <c r="F983" s="219"/>
      <c r="G983" s="219"/>
      <c r="H983" s="219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spans="1:26" ht="15.75" customHeight="1" x14ac:dyDescent="0.25">
      <c r="A984" s="101"/>
      <c r="B984" s="101"/>
      <c r="C984" s="219"/>
      <c r="D984" s="219"/>
      <c r="E984" s="219"/>
      <c r="F984" s="219"/>
      <c r="G984" s="219"/>
      <c r="H984" s="219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spans="1:26" ht="15.75" customHeight="1" x14ac:dyDescent="0.25">
      <c r="A985" s="101"/>
      <c r="B985" s="101"/>
      <c r="C985" s="219"/>
      <c r="D985" s="219"/>
      <c r="E985" s="219"/>
      <c r="F985" s="219"/>
      <c r="G985" s="219"/>
      <c r="H985" s="219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spans="1:26" ht="15.75" customHeight="1" x14ac:dyDescent="0.25">
      <c r="A986" s="101"/>
      <c r="B986" s="101"/>
      <c r="C986" s="219"/>
      <c r="D986" s="219"/>
      <c r="E986" s="219"/>
      <c r="F986" s="219"/>
      <c r="G986" s="219"/>
      <c r="H986" s="219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spans="1:26" ht="15.75" customHeight="1" x14ac:dyDescent="0.25">
      <c r="A987" s="101"/>
      <c r="B987" s="101"/>
      <c r="C987" s="219"/>
      <c r="D987" s="219"/>
      <c r="E987" s="219"/>
      <c r="F987" s="219"/>
      <c r="G987" s="219"/>
      <c r="H987" s="219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spans="1:26" ht="15.75" customHeight="1" x14ac:dyDescent="0.25">
      <c r="A988" s="101"/>
      <c r="B988" s="101"/>
      <c r="C988" s="219"/>
      <c r="D988" s="219"/>
      <c r="E988" s="219"/>
      <c r="F988" s="219"/>
      <c r="G988" s="219"/>
      <c r="H988" s="219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spans="1:26" ht="15.75" customHeight="1" x14ac:dyDescent="0.25">
      <c r="A989" s="101"/>
      <c r="B989" s="101"/>
      <c r="C989" s="219"/>
      <c r="D989" s="219"/>
      <c r="E989" s="219"/>
      <c r="F989" s="219"/>
      <c r="G989" s="219"/>
      <c r="H989" s="219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spans="1:26" ht="15.75" customHeight="1" x14ac:dyDescent="0.25">
      <c r="A990" s="101"/>
      <c r="B990" s="101"/>
      <c r="C990" s="219"/>
      <c r="D990" s="219"/>
      <c r="E990" s="219"/>
      <c r="F990" s="219"/>
      <c r="G990" s="219"/>
      <c r="H990" s="219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spans="1:26" ht="15.75" customHeight="1" x14ac:dyDescent="0.25">
      <c r="A991" s="101"/>
      <c r="B991" s="101"/>
      <c r="C991" s="219"/>
      <c r="D991" s="219"/>
      <c r="E991" s="219"/>
      <c r="F991" s="219"/>
      <c r="G991" s="219"/>
      <c r="H991" s="219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spans="1:26" ht="15.75" customHeight="1" x14ac:dyDescent="0.25">
      <c r="A992" s="101"/>
      <c r="B992" s="101"/>
      <c r="C992" s="219"/>
      <c r="D992" s="219"/>
      <c r="E992" s="219"/>
      <c r="F992" s="219"/>
      <c r="G992" s="219"/>
      <c r="H992" s="219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spans="1:26" ht="15.75" customHeight="1" x14ac:dyDescent="0.25">
      <c r="A993" s="101"/>
      <c r="B993" s="101"/>
      <c r="C993" s="219"/>
      <c r="D993" s="219"/>
      <c r="E993" s="219"/>
      <c r="F993" s="219"/>
      <c r="G993" s="219"/>
      <c r="H993" s="219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spans="1:26" ht="15.75" customHeight="1" x14ac:dyDescent="0.25">
      <c r="A994" s="101"/>
      <c r="B994" s="101"/>
      <c r="C994" s="219"/>
      <c r="D994" s="219"/>
      <c r="E994" s="219"/>
      <c r="F994" s="219"/>
      <c r="G994" s="219"/>
      <c r="H994" s="219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spans="1:26" ht="15.75" customHeight="1" x14ac:dyDescent="0.25">
      <c r="A995" s="101"/>
      <c r="B995" s="101"/>
      <c r="C995" s="219"/>
      <c r="D995" s="219"/>
      <c r="E995" s="219"/>
      <c r="F995" s="219"/>
      <c r="G995" s="219"/>
      <c r="H995" s="219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spans="1:26" ht="15.75" customHeight="1" x14ac:dyDescent="0.25">
      <c r="A996" s="101"/>
      <c r="B996" s="101"/>
      <c r="C996" s="219"/>
      <c r="D996" s="219"/>
      <c r="E996" s="219"/>
      <c r="F996" s="219"/>
      <c r="G996" s="219"/>
      <c r="H996" s="219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spans="1:26" ht="15.75" customHeight="1" x14ac:dyDescent="0.25">
      <c r="A997" s="101"/>
      <c r="B997" s="101"/>
      <c r="C997" s="219"/>
      <c r="D997" s="219"/>
      <c r="E997" s="219"/>
      <c r="F997" s="219"/>
      <c r="G997" s="219"/>
      <c r="H997" s="219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spans="1:26" ht="15.75" customHeight="1" x14ac:dyDescent="0.25">
      <c r="A998" s="101"/>
      <c r="B998" s="101"/>
      <c r="C998" s="219"/>
      <c r="D998" s="219"/>
      <c r="E998" s="219"/>
      <c r="F998" s="219"/>
      <c r="G998" s="219"/>
      <c r="H998" s="219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spans="1:26" ht="15.75" customHeight="1" x14ac:dyDescent="0.25">
      <c r="A999" s="101"/>
      <c r="B999" s="101"/>
      <c r="C999" s="219"/>
      <c r="D999" s="219"/>
      <c r="E999" s="219"/>
      <c r="F999" s="219"/>
      <c r="G999" s="219"/>
      <c r="H999" s="219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spans="1:26" ht="15.75" customHeight="1" x14ac:dyDescent="0.25">
      <c r="A1000" s="101"/>
      <c r="B1000" s="101"/>
      <c r="C1000" s="219"/>
      <c r="D1000" s="219"/>
      <c r="E1000" s="219"/>
      <c r="F1000" s="219"/>
      <c r="G1000" s="219"/>
      <c r="H1000" s="219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sheetProtection algorithmName="SHA-512" hashValue="fkScSV1iPSjAl3hY2+0yDc1h18Axt8a5nQu0ETIOGzCM+QLc9mvKYqrpnCpBktu/gAK2TtXRsiNNn/TjD0uyPg==" saltValue="VWY6o7dwzYWJ9Wsb8maNOA==" spinCount="100000" sheet="1" objects="1" scenarios="1"/>
  <mergeCells count="26">
    <mergeCell ref="F28:H28"/>
    <mergeCell ref="C9:E9"/>
    <mergeCell ref="F9:H9"/>
    <mergeCell ref="A1:A4"/>
    <mergeCell ref="C1:E1"/>
    <mergeCell ref="F1:H1"/>
    <mergeCell ref="A5:A8"/>
    <mergeCell ref="C5:E5"/>
    <mergeCell ref="F5:H5"/>
    <mergeCell ref="A9:A12"/>
    <mergeCell ref="A31:A33"/>
    <mergeCell ref="C31:E31"/>
    <mergeCell ref="F31:H31"/>
    <mergeCell ref="A13:A16"/>
    <mergeCell ref="C13:E13"/>
    <mergeCell ref="A17:A20"/>
    <mergeCell ref="C17:E17"/>
    <mergeCell ref="F17:H17"/>
    <mergeCell ref="A21:A24"/>
    <mergeCell ref="C21:E21"/>
    <mergeCell ref="F25:H25"/>
    <mergeCell ref="F13:H13"/>
    <mergeCell ref="A25:A27"/>
    <mergeCell ref="C25:E25"/>
    <mergeCell ref="A28:A30"/>
    <mergeCell ref="C28:E28"/>
  </mergeCells>
  <pageMargins left="0.19685039370078741" right="0.19685039370078741" top="0.35433070866141736" bottom="0.35433070866141736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8"/>
  <sheetViews>
    <sheetView topLeftCell="A331" workbookViewId="0">
      <selection activeCell="I21" sqref="I21"/>
    </sheetView>
  </sheetViews>
  <sheetFormatPr defaultColWidth="14.42578125" defaultRowHeight="15" customHeight="1" x14ac:dyDescent="0.25"/>
  <cols>
    <col min="1" max="1" width="21.140625" customWidth="1"/>
    <col min="2" max="2" width="15" customWidth="1"/>
    <col min="3" max="3" width="11" customWidth="1"/>
    <col min="4" max="4" width="12.5703125" customWidth="1"/>
    <col min="5" max="5" width="22.42578125" customWidth="1"/>
    <col min="6" max="6" width="17.7109375" customWidth="1"/>
    <col min="7" max="11" width="8.7109375" customWidth="1"/>
    <col min="13" max="15" width="8.7109375" customWidth="1"/>
  </cols>
  <sheetData>
    <row r="1" spans="1:15" x14ac:dyDescent="0.25">
      <c r="A1" s="308" t="s">
        <v>2978</v>
      </c>
      <c r="D1" s="220"/>
      <c r="E1" s="220"/>
      <c r="F1" s="220"/>
    </row>
    <row r="2" spans="1:15" ht="60" x14ac:dyDescent="0.25">
      <c r="A2" s="7" t="s">
        <v>2979</v>
      </c>
      <c r="B2" s="7" t="s">
        <v>2980</v>
      </c>
      <c r="C2" s="7" t="s">
        <v>35</v>
      </c>
      <c r="D2" s="7" t="s">
        <v>2981</v>
      </c>
      <c r="E2" s="309" t="s">
        <v>2982</v>
      </c>
      <c r="F2" s="310" t="s">
        <v>2983</v>
      </c>
      <c r="G2" s="6"/>
      <c r="M2" s="6"/>
      <c r="N2" s="6"/>
      <c r="O2" s="6"/>
    </row>
    <row r="3" spans="1:15" x14ac:dyDescent="0.25">
      <c r="A3" s="7"/>
      <c r="B3" s="7"/>
      <c r="C3" s="7" t="s">
        <v>2984</v>
      </c>
      <c r="D3" s="1" t="s">
        <v>2985</v>
      </c>
      <c r="E3" s="309"/>
      <c r="F3" s="311"/>
      <c r="G3" s="6"/>
      <c r="M3" s="6"/>
      <c r="N3" s="6"/>
      <c r="O3" s="6"/>
    </row>
    <row r="4" spans="1:15" x14ac:dyDescent="0.25">
      <c r="A4" s="439" t="s">
        <v>41</v>
      </c>
      <c r="B4" s="439" t="s">
        <v>2986</v>
      </c>
      <c r="C4" s="439">
        <v>16</v>
      </c>
      <c r="D4" s="439" t="s">
        <v>3189</v>
      </c>
      <c r="E4" s="220" t="str">
        <f t="shared" ref="E4:E67" si="0">CONCATENATE(B4,C4,D4)</f>
        <v>Стандарт16К10</v>
      </c>
      <c r="F4" s="313">
        <f>'БД СПИСКОМ Цены Фасады'!$C$3</f>
        <v>3311</v>
      </c>
    </row>
    <row r="5" spans="1:15" x14ac:dyDescent="0.25">
      <c r="A5" s="439" t="s">
        <v>59</v>
      </c>
      <c r="B5" s="439" t="s">
        <v>2986</v>
      </c>
      <c r="C5" s="439">
        <v>16</v>
      </c>
      <c r="D5" s="439" t="s">
        <v>3189</v>
      </c>
      <c r="E5" s="220" t="str">
        <f t="shared" si="0"/>
        <v>Стандарт16К10</v>
      </c>
      <c r="F5" s="313">
        <f>'БД СПИСКОМ Цены Фасады'!$C$3</f>
        <v>3311</v>
      </c>
    </row>
    <row r="6" spans="1:15" x14ac:dyDescent="0.25">
      <c r="A6" s="439" t="s">
        <v>75</v>
      </c>
      <c r="B6" s="439" t="s">
        <v>2986</v>
      </c>
      <c r="C6" s="439">
        <v>16</v>
      </c>
      <c r="D6" s="439" t="s">
        <v>3189</v>
      </c>
      <c r="E6" s="220" t="str">
        <f t="shared" si="0"/>
        <v>Стандарт16К10</v>
      </c>
      <c r="F6" s="313">
        <f>'БД СПИСКОМ Цены Фасады'!$C$3</f>
        <v>3311</v>
      </c>
    </row>
    <row r="7" spans="1:15" x14ac:dyDescent="0.25">
      <c r="A7" s="421" t="s">
        <v>87</v>
      </c>
      <c r="B7" s="421" t="s">
        <v>2986</v>
      </c>
      <c r="C7" s="422">
        <v>16</v>
      </c>
      <c r="D7" s="421" t="s">
        <v>3189</v>
      </c>
      <c r="E7" s="220" t="str">
        <f t="shared" si="0"/>
        <v>Стандарт16К10</v>
      </c>
      <c r="F7" s="313">
        <f>'БД СПИСКОМ Цены Фасады'!$C$3</f>
        <v>3311</v>
      </c>
    </row>
    <row r="8" spans="1:15" x14ac:dyDescent="0.25">
      <c r="A8" s="423" t="s">
        <v>100</v>
      </c>
      <c r="B8" s="421" t="s">
        <v>2986</v>
      </c>
      <c r="C8" s="422">
        <v>16</v>
      </c>
      <c r="D8" s="421" t="s">
        <v>3189</v>
      </c>
      <c r="E8" s="220" t="str">
        <f t="shared" si="0"/>
        <v>Стандарт16К10</v>
      </c>
      <c r="F8" s="313">
        <f>'БД СПИСКОМ Цены Фасады'!$C$3</f>
        <v>3311</v>
      </c>
    </row>
    <row r="9" spans="1:15" x14ac:dyDescent="0.25">
      <c r="A9" s="423" t="s">
        <v>107</v>
      </c>
      <c r="B9" s="421" t="s">
        <v>2986</v>
      </c>
      <c r="C9" s="422">
        <v>16</v>
      </c>
      <c r="D9" s="421" t="s">
        <v>3189</v>
      </c>
      <c r="E9" s="220" t="str">
        <f t="shared" si="0"/>
        <v>Стандарт16К10</v>
      </c>
      <c r="F9" s="313">
        <f>'БД СПИСКОМ Цены Фасады'!$C$3</f>
        <v>3311</v>
      </c>
    </row>
    <row r="10" spans="1:15" x14ac:dyDescent="0.25">
      <c r="A10" s="423" t="s">
        <v>118</v>
      </c>
      <c r="B10" s="421" t="s">
        <v>2986</v>
      </c>
      <c r="C10" s="422">
        <v>16</v>
      </c>
      <c r="D10" s="421" t="s">
        <v>3189</v>
      </c>
      <c r="E10" s="220" t="str">
        <f t="shared" si="0"/>
        <v>Стандарт16К10</v>
      </c>
      <c r="F10" s="313">
        <f>'БД СПИСКОМ Цены Фасады'!$C$3</f>
        <v>3311</v>
      </c>
    </row>
    <row r="11" spans="1:15" x14ac:dyDescent="0.25">
      <c r="A11" s="425" t="s">
        <v>131</v>
      </c>
      <c r="B11" s="425" t="s">
        <v>2987</v>
      </c>
      <c r="C11" s="426">
        <v>16</v>
      </c>
      <c r="D11" s="425" t="s">
        <v>3189</v>
      </c>
      <c r="E11" s="220" t="str">
        <f t="shared" si="0"/>
        <v>Комфорт16К10</v>
      </c>
      <c r="F11" s="313">
        <f>'БД СПИСКОМ Цены Фасады'!$C$7</f>
        <v>3564</v>
      </c>
    </row>
    <row r="12" spans="1:15" x14ac:dyDescent="0.25">
      <c r="A12" s="427" t="s">
        <v>159</v>
      </c>
      <c r="B12" s="425" t="s">
        <v>2987</v>
      </c>
      <c r="C12" s="426">
        <v>16</v>
      </c>
      <c r="D12" s="425" t="s">
        <v>3189</v>
      </c>
      <c r="E12" s="220" t="str">
        <f t="shared" si="0"/>
        <v>Комфорт16К10</v>
      </c>
      <c r="F12" s="313">
        <f>'БД СПИСКОМ Цены Фасады'!$C$7</f>
        <v>3564</v>
      </c>
    </row>
    <row r="13" spans="1:15" x14ac:dyDescent="0.25">
      <c r="A13" s="427" t="s">
        <v>168</v>
      </c>
      <c r="B13" s="425" t="s">
        <v>2987</v>
      </c>
      <c r="C13" s="426">
        <v>16</v>
      </c>
      <c r="D13" s="425" t="s">
        <v>3189</v>
      </c>
      <c r="E13" s="220" t="str">
        <f t="shared" si="0"/>
        <v>Комфорт16К10</v>
      </c>
      <c r="F13" s="313">
        <f>'БД СПИСКОМ Цены Фасады'!$C$7</f>
        <v>3564</v>
      </c>
    </row>
    <row r="14" spans="1:15" x14ac:dyDescent="0.25">
      <c r="A14" s="427" t="s">
        <v>178</v>
      </c>
      <c r="B14" s="425" t="s">
        <v>2987</v>
      </c>
      <c r="C14" s="426">
        <v>16</v>
      </c>
      <c r="D14" s="425" t="s">
        <v>3189</v>
      </c>
      <c r="E14" s="220" t="str">
        <f t="shared" si="0"/>
        <v>Комфорт16К10</v>
      </c>
      <c r="F14" s="313">
        <f>'БД СПИСКОМ Цены Фасады'!$C$7</f>
        <v>3564</v>
      </c>
    </row>
    <row r="15" spans="1:15" x14ac:dyDescent="0.25">
      <c r="A15" s="427" t="s">
        <v>186</v>
      </c>
      <c r="B15" s="425" t="s">
        <v>2987</v>
      </c>
      <c r="C15" s="426">
        <v>16</v>
      </c>
      <c r="D15" s="425" t="s">
        <v>3189</v>
      </c>
      <c r="E15" s="220" t="str">
        <f t="shared" si="0"/>
        <v>Комфорт16К10</v>
      </c>
      <c r="F15" s="313">
        <f>'БД СПИСКОМ Цены Фасады'!$C$7</f>
        <v>3564</v>
      </c>
    </row>
    <row r="16" spans="1:15" x14ac:dyDescent="0.25">
      <c r="A16" s="427" t="s">
        <v>193</v>
      </c>
      <c r="B16" s="425" t="s">
        <v>2987</v>
      </c>
      <c r="C16" s="426">
        <v>16</v>
      </c>
      <c r="D16" s="425" t="s">
        <v>3189</v>
      </c>
      <c r="E16" s="220" t="str">
        <f t="shared" si="0"/>
        <v>Комфорт16К10</v>
      </c>
      <c r="F16" s="313">
        <f>'БД СПИСКОМ Цены Фасады'!$C$7</f>
        <v>3564</v>
      </c>
    </row>
    <row r="17" spans="1:6" x14ac:dyDescent="0.25">
      <c r="A17" s="427" t="s">
        <v>201</v>
      </c>
      <c r="B17" s="425" t="s">
        <v>2987</v>
      </c>
      <c r="C17" s="426">
        <v>16</v>
      </c>
      <c r="D17" s="425" t="s">
        <v>3189</v>
      </c>
      <c r="E17" s="220" t="str">
        <f t="shared" si="0"/>
        <v>Комфорт16К10</v>
      </c>
      <c r="F17" s="313">
        <f>'БД СПИСКОМ Цены Фасады'!$C$7</f>
        <v>3564</v>
      </c>
    </row>
    <row r="18" spans="1:6" x14ac:dyDescent="0.25">
      <c r="A18" s="428" t="s">
        <v>208</v>
      </c>
      <c r="B18" s="428" t="s">
        <v>2988</v>
      </c>
      <c r="C18" s="428">
        <v>16</v>
      </c>
      <c r="D18" s="428" t="s">
        <v>3189</v>
      </c>
      <c r="E18" s="220" t="str">
        <f t="shared" si="0"/>
        <v>Элегант16К10</v>
      </c>
      <c r="F18" s="313">
        <f>'БД СПИСКОМ Цены Фасады'!$C$11</f>
        <v>3551</v>
      </c>
    </row>
    <row r="19" spans="1:6" x14ac:dyDescent="0.25">
      <c r="A19" s="428" t="s">
        <v>215</v>
      </c>
      <c r="B19" s="428" t="s">
        <v>2988</v>
      </c>
      <c r="C19" s="428">
        <v>16</v>
      </c>
      <c r="D19" s="428" t="s">
        <v>3189</v>
      </c>
      <c r="E19" s="220" t="str">
        <f t="shared" si="0"/>
        <v>Элегант16К10</v>
      </c>
      <c r="F19" s="313">
        <f>'БД СПИСКОМ Цены Фасады'!$C$11</f>
        <v>3551</v>
      </c>
    </row>
    <row r="20" spans="1:6" x14ac:dyDescent="0.25">
      <c r="A20" s="429" t="s">
        <v>222</v>
      </c>
      <c r="B20" s="428" t="s">
        <v>2988</v>
      </c>
      <c r="C20" s="428">
        <v>16</v>
      </c>
      <c r="D20" s="428" t="s">
        <v>3189</v>
      </c>
      <c r="E20" s="220" t="str">
        <f t="shared" si="0"/>
        <v>Элегант16К10</v>
      </c>
      <c r="F20" s="313">
        <f>'БД СПИСКОМ Цены Фасады'!$C$11</f>
        <v>3551</v>
      </c>
    </row>
    <row r="21" spans="1:6" ht="15.75" customHeight="1" x14ac:dyDescent="0.25">
      <c r="A21" s="429" t="s">
        <v>227</v>
      </c>
      <c r="B21" s="428" t="s">
        <v>2988</v>
      </c>
      <c r="C21" s="428">
        <v>16</v>
      </c>
      <c r="D21" s="428" t="s">
        <v>3189</v>
      </c>
      <c r="E21" s="220" t="str">
        <f t="shared" si="0"/>
        <v>Элегант16К10</v>
      </c>
      <c r="F21" s="313">
        <f>'БД СПИСКОМ Цены Фасады'!$C$11</f>
        <v>3551</v>
      </c>
    </row>
    <row r="22" spans="1:6" ht="15.75" customHeight="1" x14ac:dyDescent="0.25">
      <c r="A22" s="429" t="s">
        <v>233</v>
      </c>
      <c r="B22" s="428" t="s">
        <v>2988</v>
      </c>
      <c r="C22" s="428">
        <v>16</v>
      </c>
      <c r="D22" s="428" t="s">
        <v>3189</v>
      </c>
      <c r="E22" s="220" t="str">
        <f t="shared" si="0"/>
        <v>Элегант16К10</v>
      </c>
      <c r="F22" s="313">
        <f>'БД СПИСКОМ Цены Фасады'!$C$11</f>
        <v>3551</v>
      </c>
    </row>
    <row r="23" spans="1:6" ht="15.75" customHeight="1" x14ac:dyDescent="0.25">
      <c r="A23" s="429" t="s">
        <v>239</v>
      </c>
      <c r="B23" s="428" t="s">
        <v>2988</v>
      </c>
      <c r="C23" s="428">
        <v>16</v>
      </c>
      <c r="D23" s="428" t="s">
        <v>3189</v>
      </c>
      <c r="E23" s="220" t="str">
        <f t="shared" si="0"/>
        <v>Элегант16К10</v>
      </c>
      <c r="F23" s="313">
        <f>'БД СПИСКОМ Цены Фасады'!$C$11</f>
        <v>3551</v>
      </c>
    </row>
    <row r="24" spans="1:6" ht="15.75" customHeight="1" x14ac:dyDescent="0.25">
      <c r="A24" s="430" t="s">
        <v>244</v>
      </c>
      <c r="B24" s="430" t="s">
        <v>2989</v>
      </c>
      <c r="C24" s="430">
        <v>16</v>
      </c>
      <c r="D24" s="430" t="s">
        <v>3189</v>
      </c>
      <c r="E24" s="220" t="str">
        <f t="shared" si="0"/>
        <v>Премиум16К10</v>
      </c>
      <c r="F24" s="313">
        <f>'БД СПИСКОМ Цены Фасады'!$C$15</f>
        <v>3881</v>
      </c>
    </row>
    <row r="25" spans="1:6" ht="15.75" customHeight="1" x14ac:dyDescent="0.25">
      <c r="A25" s="431" t="s">
        <v>249</v>
      </c>
      <c r="B25" s="430" t="s">
        <v>2989</v>
      </c>
      <c r="C25" s="430">
        <v>16</v>
      </c>
      <c r="D25" s="430" t="s">
        <v>3189</v>
      </c>
      <c r="E25" s="220" t="str">
        <f t="shared" si="0"/>
        <v>Премиум16К10</v>
      </c>
      <c r="F25" s="313">
        <f>'БД СПИСКОМ Цены Фасады'!$C$15</f>
        <v>3881</v>
      </c>
    </row>
    <row r="26" spans="1:6" ht="15.75" customHeight="1" x14ac:dyDescent="0.25">
      <c r="A26" s="431" t="s">
        <v>3160</v>
      </c>
      <c r="B26" s="430" t="s">
        <v>2989</v>
      </c>
      <c r="C26" s="430">
        <v>16</v>
      </c>
      <c r="D26" s="430" t="s">
        <v>3189</v>
      </c>
      <c r="E26" s="220" t="str">
        <f t="shared" si="0"/>
        <v>Премиум16К10</v>
      </c>
      <c r="F26" s="313">
        <f>'БД СПИСКОМ Цены Фасады'!$C$15</f>
        <v>3881</v>
      </c>
    </row>
    <row r="27" spans="1:6" ht="15.75" customHeight="1" x14ac:dyDescent="0.25">
      <c r="A27" s="431" t="s">
        <v>256</v>
      </c>
      <c r="B27" s="430" t="s">
        <v>2989</v>
      </c>
      <c r="C27" s="430">
        <v>16</v>
      </c>
      <c r="D27" s="430" t="s">
        <v>3189</v>
      </c>
      <c r="E27" s="220" t="str">
        <f t="shared" si="0"/>
        <v>Премиум16К10</v>
      </c>
      <c r="F27" s="313">
        <f>'БД СПИСКОМ Цены Фасады'!$C$15</f>
        <v>3881</v>
      </c>
    </row>
    <row r="28" spans="1:6" ht="15.75" customHeight="1" x14ac:dyDescent="0.25">
      <c r="A28" s="430" t="s">
        <v>2990</v>
      </c>
      <c r="B28" s="430" t="s">
        <v>2989</v>
      </c>
      <c r="C28" s="430">
        <v>16</v>
      </c>
      <c r="D28" s="430" t="s">
        <v>3189</v>
      </c>
      <c r="E28" s="220" t="str">
        <f t="shared" si="0"/>
        <v>Премиум16К10</v>
      </c>
      <c r="F28" s="313">
        <f>'БД СПИСКОМ Цены Фасады'!$C$15</f>
        <v>3881</v>
      </c>
    </row>
    <row r="29" spans="1:6" ht="15.75" customHeight="1" x14ac:dyDescent="0.25">
      <c r="A29" s="430" t="s">
        <v>3161</v>
      </c>
      <c r="B29" s="430" t="s">
        <v>2989</v>
      </c>
      <c r="C29" s="430">
        <v>16</v>
      </c>
      <c r="D29" s="430" t="s">
        <v>3189</v>
      </c>
      <c r="E29" s="220" t="str">
        <f t="shared" si="0"/>
        <v>Премиум16К10</v>
      </c>
      <c r="F29" s="313">
        <f>'БД СПИСКОМ Цены Фасады'!$C$15</f>
        <v>3881</v>
      </c>
    </row>
    <row r="30" spans="1:6" ht="15.75" customHeight="1" x14ac:dyDescent="0.25">
      <c r="A30" s="430" t="s">
        <v>2991</v>
      </c>
      <c r="B30" s="430" t="s">
        <v>2989</v>
      </c>
      <c r="C30" s="430">
        <v>16</v>
      </c>
      <c r="D30" s="430" t="s">
        <v>3189</v>
      </c>
      <c r="E30" s="220" t="str">
        <f t="shared" si="0"/>
        <v>Премиум16К10</v>
      </c>
      <c r="F30" s="313">
        <f>'БД СПИСКОМ Цены Фасады'!$C$15</f>
        <v>3881</v>
      </c>
    </row>
    <row r="31" spans="1:6" ht="15.75" customHeight="1" x14ac:dyDescent="0.25">
      <c r="A31" s="430" t="s">
        <v>2992</v>
      </c>
      <c r="B31" s="430" t="s">
        <v>2989</v>
      </c>
      <c r="C31" s="430">
        <v>16</v>
      </c>
      <c r="D31" s="430" t="s">
        <v>3189</v>
      </c>
      <c r="E31" s="220" t="str">
        <f t="shared" si="0"/>
        <v>Премиум16К10</v>
      </c>
      <c r="F31" s="313">
        <f>'БД СПИСКОМ Цены Фасады'!$C$15</f>
        <v>3881</v>
      </c>
    </row>
    <row r="32" spans="1:6" ht="15.75" customHeight="1" x14ac:dyDescent="0.25">
      <c r="A32" s="432" t="s">
        <v>260</v>
      </c>
      <c r="B32" s="432" t="s">
        <v>2993</v>
      </c>
      <c r="C32" s="432">
        <v>16</v>
      </c>
      <c r="D32" s="432" t="s">
        <v>3189</v>
      </c>
      <c r="E32" s="220" t="str">
        <f t="shared" si="0"/>
        <v>Премиум+16К10</v>
      </c>
      <c r="F32" s="313">
        <f>'БД СПИСКОМ Цены Фасады'!$C$19</f>
        <v>4643</v>
      </c>
    </row>
    <row r="33" spans="1:6" ht="15.75" customHeight="1" x14ac:dyDescent="0.25">
      <c r="A33" s="433" t="s">
        <v>264</v>
      </c>
      <c r="B33" s="432" t="s">
        <v>2993</v>
      </c>
      <c r="C33" s="432">
        <v>16</v>
      </c>
      <c r="D33" s="432" t="s">
        <v>3189</v>
      </c>
      <c r="E33" s="220" t="str">
        <f t="shared" si="0"/>
        <v>Премиум+16К10</v>
      </c>
      <c r="F33" s="313">
        <f>'БД СПИСКОМ Цены Фасады'!$C$19</f>
        <v>4643</v>
      </c>
    </row>
    <row r="34" spans="1:6" ht="15.75" customHeight="1" x14ac:dyDescent="0.25">
      <c r="A34" s="433" t="s">
        <v>268</v>
      </c>
      <c r="B34" s="432" t="s">
        <v>2993</v>
      </c>
      <c r="C34" s="432">
        <v>16</v>
      </c>
      <c r="D34" s="432" t="s">
        <v>3189</v>
      </c>
      <c r="E34" s="220" t="str">
        <f t="shared" si="0"/>
        <v>Премиум+16К10</v>
      </c>
      <c r="F34" s="313">
        <f>'БД СПИСКОМ Цены Фасады'!$C$19</f>
        <v>4643</v>
      </c>
    </row>
    <row r="35" spans="1:6" ht="15.75" customHeight="1" x14ac:dyDescent="0.25">
      <c r="A35" s="433" t="s">
        <v>272</v>
      </c>
      <c r="B35" s="432" t="s">
        <v>2993</v>
      </c>
      <c r="C35" s="432">
        <v>16</v>
      </c>
      <c r="D35" s="432" t="s">
        <v>3189</v>
      </c>
      <c r="E35" s="220" t="str">
        <f t="shared" si="0"/>
        <v>Премиум+16К10</v>
      </c>
      <c r="F35" s="313">
        <f>'БД СПИСКОМ Цены Фасады'!$C$19</f>
        <v>4643</v>
      </c>
    </row>
    <row r="36" spans="1:6" ht="15.75" customHeight="1" x14ac:dyDescent="0.25">
      <c r="A36" s="433" t="s">
        <v>275</v>
      </c>
      <c r="B36" s="432" t="s">
        <v>2993</v>
      </c>
      <c r="C36" s="432">
        <v>16</v>
      </c>
      <c r="D36" s="432" t="s">
        <v>3189</v>
      </c>
      <c r="E36" s="220" t="str">
        <f t="shared" si="0"/>
        <v>Премиум+16К10</v>
      </c>
      <c r="F36" s="313">
        <f>'БД СПИСКОМ Цены Фасады'!$C$19</f>
        <v>4643</v>
      </c>
    </row>
    <row r="37" spans="1:6" ht="15.75" customHeight="1" x14ac:dyDescent="0.25">
      <c r="A37" s="433" t="s">
        <v>280</v>
      </c>
      <c r="B37" s="432" t="s">
        <v>2993</v>
      </c>
      <c r="C37" s="432">
        <v>16</v>
      </c>
      <c r="D37" s="432" t="s">
        <v>3189</v>
      </c>
      <c r="E37" s="220" t="str">
        <f t="shared" si="0"/>
        <v>Премиум+16К10</v>
      </c>
      <c r="F37" s="313">
        <f>'БД СПИСКОМ Цены Фасады'!$C$19</f>
        <v>4643</v>
      </c>
    </row>
    <row r="38" spans="1:6" ht="15.75" customHeight="1" x14ac:dyDescent="0.25">
      <c r="A38" s="433" t="s">
        <v>292</v>
      </c>
      <c r="B38" s="432" t="s">
        <v>2993</v>
      </c>
      <c r="C38" s="432">
        <v>16</v>
      </c>
      <c r="D38" s="432" t="s">
        <v>3189</v>
      </c>
      <c r="E38" s="220" t="str">
        <f t="shared" si="0"/>
        <v>Премиум+16К10</v>
      </c>
      <c r="F38" s="313">
        <f>'БД СПИСКОМ Цены Фасады'!$C$19</f>
        <v>4643</v>
      </c>
    </row>
    <row r="39" spans="1:6" ht="15.75" customHeight="1" x14ac:dyDescent="0.25">
      <c r="A39" s="433" t="s">
        <v>298</v>
      </c>
      <c r="B39" s="432" t="s">
        <v>2993</v>
      </c>
      <c r="C39" s="432">
        <v>16</v>
      </c>
      <c r="D39" s="432" t="s">
        <v>3189</v>
      </c>
      <c r="E39" s="220" t="str">
        <f t="shared" si="0"/>
        <v>Премиум+16К10</v>
      </c>
      <c r="F39" s="313">
        <f>'БД СПИСКОМ Цены Фасады'!$C$19</f>
        <v>4643</v>
      </c>
    </row>
    <row r="40" spans="1:6" ht="15.75" customHeight="1" x14ac:dyDescent="0.25">
      <c r="A40" s="433" t="s">
        <v>303</v>
      </c>
      <c r="B40" s="432" t="s">
        <v>2993</v>
      </c>
      <c r="C40" s="432">
        <v>16</v>
      </c>
      <c r="D40" s="432" t="s">
        <v>3189</v>
      </c>
      <c r="E40" s="220" t="str">
        <f t="shared" si="0"/>
        <v>Премиум+16К10</v>
      </c>
      <c r="F40" s="313">
        <f>'БД СПИСКОМ Цены Фасады'!$C$19</f>
        <v>4643</v>
      </c>
    </row>
    <row r="41" spans="1:6" ht="15.75" customHeight="1" x14ac:dyDescent="0.25">
      <c r="A41" s="433" t="s">
        <v>308</v>
      </c>
      <c r="B41" s="432" t="s">
        <v>2993</v>
      </c>
      <c r="C41" s="432">
        <v>16</v>
      </c>
      <c r="D41" s="432" t="s">
        <v>3189</v>
      </c>
      <c r="E41" s="220" t="str">
        <f t="shared" si="0"/>
        <v>Премиум+16К10</v>
      </c>
      <c r="F41" s="313">
        <f>'БД СПИСКОМ Цены Фасады'!$C$19</f>
        <v>4643</v>
      </c>
    </row>
    <row r="42" spans="1:6" ht="15.75" customHeight="1" x14ac:dyDescent="0.25">
      <c r="A42" s="433" t="s">
        <v>313</v>
      </c>
      <c r="B42" s="432" t="s">
        <v>2993</v>
      </c>
      <c r="C42" s="432">
        <v>16</v>
      </c>
      <c r="D42" s="432" t="s">
        <v>3189</v>
      </c>
      <c r="E42" s="220" t="str">
        <f t="shared" si="0"/>
        <v>Премиум+16К10</v>
      </c>
      <c r="F42" s="313">
        <f>'БД СПИСКОМ Цены Фасады'!$C$19</f>
        <v>4643</v>
      </c>
    </row>
    <row r="43" spans="1:6" ht="15.75" customHeight="1" x14ac:dyDescent="0.25">
      <c r="A43" s="433" t="s">
        <v>3162</v>
      </c>
      <c r="B43" s="432" t="s">
        <v>2993</v>
      </c>
      <c r="C43" s="432">
        <v>16</v>
      </c>
      <c r="D43" s="432" t="s">
        <v>3189</v>
      </c>
      <c r="E43" s="220" t="str">
        <f t="shared" si="0"/>
        <v>Премиум+16К10</v>
      </c>
      <c r="F43" s="313">
        <f>'БД СПИСКОМ Цены Фасады'!$C$19</f>
        <v>4643</v>
      </c>
    </row>
    <row r="44" spans="1:6" ht="15.75" customHeight="1" x14ac:dyDescent="0.25">
      <c r="A44" s="433" t="s">
        <v>3163</v>
      </c>
      <c r="B44" s="432" t="s">
        <v>2993</v>
      </c>
      <c r="C44" s="432">
        <v>16</v>
      </c>
      <c r="D44" s="432" t="s">
        <v>3189</v>
      </c>
      <c r="E44" s="220" t="str">
        <f t="shared" si="0"/>
        <v>Премиум+16К10</v>
      </c>
      <c r="F44" s="313">
        <f>'БД СПИСКОМ Цены Фасады'!$C$19</f>
        <v>4643</v>
      </c>
    </row>
    <row r="45" spans="1:6" ht="15.75" customHeight="1" x14ac:dyDescent="0.25">
      <c r="A45" s="421" t="s">
        <v>41</v>
      </c>
      <c r="B45" s="421" t="s">
        <v>2986</v>
      </c>
      <c r="C45" s="422">
        <v>16</v>
      </c>
      <c r="D45" s="421" t="s">
        <v>3190</v>
      </c>
      <c r="E45" s="220" t="str">
        <f t="shared" si="0"/>
        <v>Стандарт16К20</v>
      </c>
      <c r="F45" s="313">
        <f>'БД СПИСКОМ Цены Фасады'!D3</f>
        <v>4378</v>
      </c>
    </row>
    <row r="46" spans="1:6" ht="15.75" customHeight="1" x14ac:dyDescent="0.25">
      <c r="A46" s="421" t="s">
        <v>59</v>
      </c>
      <c r="B46" s="421" t="s">
        <v>2986</v>
      </c>
      <c r="C46" s="422">
        <v>16</v>
      </c>
      <c r="D46" s="421" t="s">
        <v>3190</v>
      </c>
      <c r="E46" s="220" t="str">
        <f t="shared" si="0"/>
        <v>Стандарт16К20</v>
      </c>
      <c r="F46" s="313">
        <f>'БД СПИСКОМ Цены Фасады'!$C$23</f>
        <v>4419</v>
      </c>
    </row>
    <row r="47" spans="1:6" ht="15.75" customHeight="1" x14ac:dyDescent="0.25">
      <c r="A47" s="421" t="s">
        <v>75</v>
      </c>
      <c r="B47" s="421" t="s">
        <v>2986</v>
      </c>
      <c r="C47" s="422">
        <v>16</v>
      </c>
      <c r="D47" s="421" t="s">
        <v>3190</v>
      </c>
      <c r="E47" s="220" t="str">
        <f t="shared" si="0"/>
        <v>Стандарт16К20</v>
      </c>
      <c r="F47" s="313">
        <f>'БД СПИСКОМ Цены Фасады'!$C$23</f>
        <v>4419</v>
      </c>
    </row>
    <row r="48" spans="1:6" ht="15.75" customHeight="1" x14ac:dyDescent="0.25">
      <c r="A48" s="421" t="s">
        <v>87</v>
      </c>
      <c r="B48" s="421" t="s">
        <v>2986</v>
      </c>
      <c r="C48" s="422">
        <v>16</v>
      </c>
      <c r="D48" s="421" t="s">
        <v>3190</v>
      </c>
      <c r="E48" s="220" t="str">
        <f t="shared" si="0"/>
        <v>Стандарт16К20</v>
      </c>
      <c r="F48" s="313">
        <f>'БД СПИСКОМ Цены Фасады'!$C$23</f>
        <v>4419</v>
      </c>
    </row>
    <row r="49" spans="1:7" ht="15.75" customHeight="1" x14ac:dyDescent="0.25">
      <c r="A49" s="423" t="s">
        <v>100</v>
      </c>
      <c r="B49" s="421" t="s">
        <v>2986</v>
      </c>
      <c r="C49" s="422">
        <v>16</v>
      </c>
      <c r="D49" s="421" t="s">
        <v>3190</v>
      </c>
      <c r="E49" s="220" t="str">
        <f t="shared" si="0"/>
        <v>Стандарт16К20</v>
      </c>
      <c r="F49" s="313">
        <f>'БД СПИСКОМ Цены Фасады'!$C$23</f>
        <v>4419</v>
      </c>
    </row>
    <row r="50" spans="1:7" ht="15.75" customHeight="1" x14ac:dyDescent="0.25">
      <c r="A50" s="423" t="s">
        <v>107</v>
      </c>
      <c r="B50" s="421" t="s">
        <v>2986</v>
      </c>
      <c r="C50" s="422">
        <v>16</v>
      </c>
      <c r="D50" s="421" t="s">
        <v>3190</v>
      </c>
      <c r="E50" s="220" t="str">
        <f t="shared" si="0"/>
        <v>Стандарт16К20</v>
      </c>
      <c r="F50" s="313">
        <f>'БД СПИСКОМ Цены Фасады'!$C$23</f>
        <v>4419</v>
      </c>
    </row>
    <row r="51" spans="1:7" ht="15.75" customHeight="1" x14ac:dyDescent="0.25">
      <c r="A51" s="423" t="s">
        <v>118</v>
      </c>
      <c r="B51" s="421" t="s">
        <v>2986</v>
      </c>
      <c r="C51" s="422">
        <v>16</v>
      </c>
      <c r="D51" s="421" t="s">
        <v>3190</v>
      </c>
      <c r="E51" s="220" t="str">
        <f t="shared" si="0"/>
        <v>Стандарт16К20</v>
      </c>
      <c r="F51" s="313">
        <f>'БД СПИСКОМ Цены Фасады'!$C$23</f>
        <v>4419</v>
      </c>
    </row>
    <row r="52" spans="1:7" ht="15.75" customHeight="1" x14ac:dyDescent="0.25">
      <c r="A52" s="425" t="s">
        <v>131</v>
      </c>
      <c r="B52" s="425" t="s">
        <v>2987</v>
      </c>
      <c r="C52" s="426">
        <v>16</v>
      </c>
      <c r="D52" s="425" t="s">
        <v>3190</v>
      </c>
      <c r="E52" s="220" t="str">
        <f t="shared" si="0"/>
        <v>Комфорт16К20</v>
      </c>
      <c r="F52" s="313">
        <f>'БД СПИСКОМ Цены Фасады'!$D$7</f>
        <v>4590</v>
      </c>
    </row>
    <row r="53" spans="1:7" ht="15.75" customHeight="1" x14ac:dyDescent="0.25">
      <c r="A53" s="427" t="s">
        <v>159</v>
      </c>
      <c r="B53" s="425" t="s">
        <v>2987</v>
      </c>
      <c r="C53" s="426">
        <v>16</v>
      </c>
      <c r="D53" s="425" t="s">
        <v>3190</v>
      </c>
      <c r="E53" s="220" t="str">
        <f t="shared" si="0"/>
        <v>Комфорт16К20</v>
      </c>
      <c r="F53" s="313">
        <f>'БД СПИСКОМ Цены Фасады'!$D$7</f>
        <v>4590</v>
      </c>
    </row>
    <row r="54" spans="1:7" ht="15.75" customHeight="1" x14ac:dyDescent="0.25">
      <c r="A54" s="427" t="s">
        <v>168</v>
      </c>
      <c r="B54" s="425" t="s">
        <v>2987</v>
      </c>
      <c r="C54" s="426">
        <v>16</v>
      </c>
      <c r="D54" s="425" t="s">
        <v>3190</v>
      </c>
      <c r="E54" s="220" t="str">
        <f t="shared" si="0"/>
        <v>Комфорт16К20</v>
      </c>
      <c r="F54" s="313">
        <f>'БД СПИСКОМ Цены Фасады'!$D$7</f>
        <v>4590</v>
      </c>
    </row>
    <row r="55" spans="1:7" ht="15.75" customHeight="1" x14ac:dyDescent="0.25">
      <c r="A55" s="427" t="s">
        <v>178</v>
      </c>
      <c r="B55" s="425" t="s">
        <v>2987</v>
      </c>
      <c r="C55" s="426">
        <v>16</v>
      </c>
      <c r="D55" s="425" t="s">
        <v>3190</v>
      </c>
      <c r="E55" s="220" t="str">
        <f t="shared" si="0"/>
        <v>Комфорт16К20</v>
      </c>
      <c r="F55" s="313">
        <f>'БД СПИСКОМ Цены Фасады'!$D$7</f>
        <v>4590</v>
      </c>
    </row>
    <row r="56" spans="1:7" ht="15.75" customHeight="1" x14ac:dyDescent="0.25">
      <c r="A56" s="427" t="s">
        <v>186</v>
      </c>
      <c r="B56" s="425" t="s">
        <v>2987</v>
      </c>
      <c r="C56" s="426">
        <v>16</v>
      </c>
      <c r="D56" s="425" t="s">
        <v>3190</v>
      </c>
      <c r="E56" s="220" t="str">
        <f t="shared" si="0"/>
        <v>Комфорт16К20</v>
      </c>
      <c r="F56" s="313">
        <f>'БД СПИСКОМ Цены Фасады'!$D$7</f>
        <v>4590</v>
      </c>
    </row>
    <row r="57" spans="1:7" ht="15.75" customHeight="1" x14ac:dyDescent="0.25">
      <c r="A57" s="427" t="s">
        <v>193</v>
      </c>
      <c r="B57" s="425" t="s">
        <v>2987</v>
      </c>
      <c r="C57" s="426">
        <v>16</v>
      </c>
      <c r="D57" s="425" t="s">
        <v>3190</v>
      </c>
      <c r="E57" s="220" t="str">
        <f t="shared" si="0"/>
        <v>Комфорт16К20</v>
      </c>
      <c r="F57" s="313">
        <f>'БД СПИСКОМ Цены Фасады'!$D$7</f>
        <v>4590</v>
      </c>
      <c r="G57" s="220"/>
    </row>
    <row r="58" spans="1:7" ht="15.75" customHeight="1" x14ac:dyDescent="0.25">
      <c r="A58" s="427" t="s">
        <v>201</v>
      </c>
      <c r="B58" s="425" t="s">
        <v>2987</v>
      </c>
      <c r="C58" s="426">
        <v>16</v>
      </c>
      <c r="D58" s="425" t="s">
        <v>3190</v>
      </c>
      <c r="E58" s="220" t="str">
        <f t="shared" si="0"/>
        <v>Комфорт16К20</v>
      </c>
      <c r="F58" s="313">
        <f>'БД СПИСКОМ Цены Фасады'!$D$7</f>
        <v>4590</v>
      </c>
      <c r="G58" s="220"/>
    </row>
    <row r="59" spans="1:7" ht="15.75" customHeight="1" x14ac:dyDescent="0.25">
      <c r="A59" s="428" t="s">
        <v>208</v>
      </c>
      <c r="B59" s="428" t="s">
        <v>2988</v>
      </c>
      <c r="C59" s="428">
        <v>16</v>
      </c>
      <c r="D59" s="428" t="s">
        <v>3190</v>
      </c>
      <c r="E59" s="220" t="str">
        <f t="shared" si="0"/>
        <v>Элегант16К20</v>
      </c>
      <c r="F59" s="313">
        <f>'БД СПИСКОМ Цены Фасады'!$D$11</f>
        <v>4614</v>
      </c>
      <c r="G59" s="220"/>
    </row>
    <row r="60" spans="1:7" ht="15.75" customHeight="1" x14ac:dyDescent="0.25">
      <c r="A60" s="428" t="s">
        <v>215</v>
      </c>
      <c r="B60" s="428" t="s">
        <v>2988</v>
      </c>
      <c r="C60" s="428">
        <v>16</v>
      </c>
      <c r="D60" s="428" t="s">
        <v>3190</v>
      </c>
      <c r="E60" s="220" t="str">
        <f t="shared" si="0"/>
        <v>Элегант16К20</v>
      </c>
      <c r="F60" s="313">
        <f>'БД СПИСКОМ Цены Фасады'!$D$11</f>
        <v>4614</v>
      </c>
      <c r="G60" s="220"/>
    </row>
    <row r="61" spans="1:7" ht="15.75" customHeight="1" x14ac:dyDescent="0.25">
      <c r="A61" s="429" t="s">
        <v>222</v>
      </c>
      <c r="B61" s="428" t="s">
        <v>2988</v>
      </c>
      <c r="C61" s="428">
        <v>16</v>
      </c>
      <c r="D61" s="428" t="s">
        <v>3190</v>
      </c>
      <c r="E61" s="220" t="str">
        <f t="shared" si="0"/>
        <v>Элегант16К20</v>
      </c>
      <c r="F61" s="313">
        <f>'БД СПИСКОМ Цены Фасады'!$D$11</f>
        <v>4614</v>
      </c>
      <c r="G61" s="220"/>
    </row>
    <row r="62" spans="1:7" ht="15.75" customHeight="1" x14ac:dyDescent="0.25">
      <c r="A62" s="429" t="s">
        <v>227</v>
      </c>
      <c r="B62" s="428" t="s">
        <v>2988</v>
      </c>
      <c r="C62" s="428">
        <v>16</v>
      </c>
      <c r="D62" s="428" t="s">
        <v>3190</v>
      </c>
      <c r="E62" s="220" t="str">
        <f t="shared" si="0"/>
        <v>Элегант16К20</v>
      </c>
      <c r="F62" s="313">
        <f>'БД СПИСКОМ Цены Фасады'!$D$11</f>
        <v>4614</v>
      </c>
      <c r="G62" s="220"/>
    </row>
    <row r="63" spans="1:7" ht="15.75" customHeight="1" x14ac:dyDescent="0.25">
      <c r="A63" s="429" t="s">
        <v>233</v>
      </c>
      <c r="B63" s="428" t="s">
        <v>2988</v>
      </c>
      <c r="C63" s="428">
        <v>16</v>
      </c>
      <c r="D63" s="428" t="s">
        <v>3190</v>
      </c>
      <c r="E63" s="220" t="str">
        <f t="shared" si="0"/>
        <v>Элегант16К20</v>
      </c>
      <c r="F63" s="313">
        <f>'БД СПИСКОМ Цены Фасады'!$D$11</f>
        <v>4614</v>
      </c>
      <c r="G63" s="220"/>
    </row>
    <row r="64" spans="1:7" ht="15.75" customHeight="1" x14ac:dyDescent="0.25">
      <c r="A64" s="429" t="s">
        <v>239</v>
      </c>
      <c r="B64" s="428" t="s">
        <v>2988</v>
      </c>
      <c r="C64" s="428">
        <v>16</v>
      </c>
      <c r="D64" s="428" t="s">
        <v>3190</v>
      </c>
      <c r="E64" s="220" t="str">
        <f t="shared" si="0"/>
        <v>Элегант16К20</v>
      </c>
      <c r="F64" s="313">
        <f>'БД СПИСКОМ Цены Фасады'!$D$11</f>
        <v>4614</v>
      </c>
      <c r="G64" s="220"/>
    </row>
    <row r="65" spans="1:7" ht="15.75" customHeight="1" x14ac:dyDescent="0.25">
      <c r="A65" s="430" t="s">
        <v>244</v>
      </c>
      <c r="B65" s="430" t="s">
        <v>2989</v>
      </c>
      <c r="C65" s="430">
        <v>16</v>
      </c>
      <c r="D65" s="430" t="s">
        <v>3190</v>
      </c>
      <c r="E65" s="220" t="str">
        <f t="shared" si="0"/>
        <v>Премиум16К20</v>
      </c>
      <c r="F65" s="313">
        <f>'БД СПИСКОМ Цены Фасады'!$D$15</f>
        <v>4860</v>
      </c>
      <c r="G65" s="220"/>
    </row>
    <row r="66" spans="1:7" ht="15.75" customHeight="1" x14ac:dyDescent="0.25">
      <c r="A66" s="431" t="s">
        <v>249</v>
      </c>
      <c r="B66" s="430" t="s">
        <v>2989</v>
      </c>
      <c r="C66" s="430">
        <v>16</v>
      </c>
      <c r="D66" s="430" t="s">
        <v>3190</v>
      </c>
      <c r="E66" s="220" t="str">
        <f t="shared" si="0"/>
        <v>Премиум16К20</v>
      </c>
      <c r="F66" s="313">
        <f>'БД СПИСКОМ Цены Фасады'!$D$15</f>
        <v>4860</v>
      </c>
      <c r="G66" s="220"/>
    </row>
    <row r="67" spans="1:7" ht="15.75" customHeight="1" x14ac:dyDescent="0.25">
      <c r="A67" s="431" t="s">
        <v>3160</v>
      </c>
      <c r="B67" s="430" t="s">
        <v>2989</v>
      </c>
      <c r="C67" s="430">
        <v>16</v>
      </c>
      <c r="D67" s="430" t="s">
        <v>3190</v>
      </c>
      <c r="E67" s="220" t="str">
        <f t="shared" si="0"/>
        <v>Премиум16К20</v>
      </c>
      <c r="F67" s="313">
        <f>'БД СПИСКОМ Цены Фасады'!$D$15</f>
        <v>4860</v>
      </c>
      <c r="G67" s="220"/>
    </row>
    <row r="68" spans="1:7" ht="15.75" customHeight="1" x14ac:dyDescent="0.25">
      <c r="A68" s="431" t="s">
        <v>256</v>
      </c>
      <c r="B68" s="430" t="s">
        <v>2989</v>
      </c>
      <c r="C68" s="430">
        <v>16</v>
      </c>
      <c r="D68" s="430" t="s">
        <v>3190</v>
      </c>
      <c r="E68" s="220" t="str">
        <f t="shared" ref="E68:E131" si="1">CONCATENATE(B68,C68,D68)</f>
        <v>Премиум16К20</v>
      </c>
      <c r="F68" s="313">
        <f>'БД СПИСКОМ Цены Фасады'!$D$15</f>
        <v>4860</v>
      </c>
      <c r="G68" s="220"/>
    </row>
    <row r="69" spans="1:7" ht="15.75" customHeight="1" x14ac:dyDescent="0.25">
      <c r="A69" s="430" t="s">
        <v>2990</v>
      </c>
      <c r="B69" s="430" t="s">
        <v>2989</v>
      </c>
      <c r="C69" s="430">
        <v>16</v>
      </c>
      <c r="D69" s="430" t="s">
        <v>3190</v>
      </c>
      <c r="E69" s="220" t="str">
        <f t="shared" si="1"/>
        <v>Премиум16К20</v>
      </c>
      <c r="F69" s="313">
        <f>'БД СПИСКОМ Цены Фасады'!$D$15</f>
        <v>4860</v>
      </c>
      <c r="G69" s="220"/>
    </row>
    <row r="70" spans="1:7" ht="15.75" customHeight="1" x14ac:dyDescent="0.25">
      <c r="A70" s="430" t="s">
        <v>3161</v>
      </c>
      <c r="B70" s="430" t="s">
        <v>2989</v>
      </c>
      <c r="C70" s="430">
        <v>16</v>
      </c>
      <c r="D70" s="430" t="s">
        <v>3190</v>
      </c>
      <c r="E70" s="220" t="str">
        <f t="shared" si="1"/>
        <v>Премиум16К20</v>
      </c>
      <c r="F70" s="313">
        <f>'БД СПИСКОМ Цены Фасады'!$D$15</f>
        <v>4860</v>
      </c>
    </row>
    <row r="71" spans="1:7" ht="15.75" customHeight="1" x14ac:dyDescent="0.25">
      <c r="A71" s="430" t="s">
        <v>2991</v>
      </c>
      <c r="B71" s="430" t="s">
        <v>2989</v>
      </c>
      <c r="C71" s="430">
        <v>16</v>
      </c>
      <c r="D71" s="430" t="s">
        <v>3190</v>
      </c>
      <c r="E71" s="220" t="str">
        <f t="shared" si="1"/>
        <v>Премиум16К20</v>
      </c>
      <c r="F71" s="313">
        <f>'БД СПИСКОМ Цены Фасады'!$D$15</f>
        <v>4860</v>
      </c>
    </row>
    <row r="72" spans="1:7" ht="15.75" customHeight="1" x14ac:dyDescent="0.25">
      <c r="A72" s="430" t="s">
        <v>2992</v>
      </c>
      <c r="B72" s="430" t="s">
        <v>2989</v>
      </c>
      <c r="C72" s="430">
        <v>16</v>
      </c>
      <c r="D72" s="430" t="s">
        <v>3190</v>
      </c>
      <c r="E72" s="220" t="str">
        <f t="shared" si="1"/>
        <v>Премиум16К20</v>
      </c>
      <c r="F72" s="313">
        <f>'БД СПИСКОМ Цены Фасады'!$D$15</f>
        <v>4860</v>
      </c>
    </row>
    <row r="73" spans="1:7" ht="15.75" customHeight="1" x14ac:dyDescent="0.25">
      <c r="A73" s="432" t="s">
        <v>260</v>
      </c>
      <c r="B73" s="432" t="s">
        <v>2993</v>
      </c>
      <c r="C73" s="432">
        <v>16</v>
      </c>
      <c r="D73" s="432" t="s">
        <v>3190</v>
      </c>
      <c r="E73" s="220" t="str">
        <f t="shared" si="1"/>
        <v>Премиум+16К20</v>
      </c>
      <c r="F73" s="313">
        <f>'БД СПИСКОМ Цены Фасады'!$D$19</f>
        <v>5501</v>
      </c>
    </row>
    <row r="74" spans="1:7" ht="15.75" customHeight="1" x14ac:dyDescent="0.25">
      <c r="A74" s="433" t="s">
        <v>264</v>
      </c>
      <c r="B74" s="432" t="s">
        <v>2993</v>
      </c>
      <c r="C74" s="432">
        <v>16</v>
      </c>
      <c r="D74" s="432" t="s">
        <v>3190</v>
      </c>
      <c r="E74" s="220" t="str">
        <f t="shared" si="1"/>
        <v>Премиум+16К20</v>
      </c>
      <c r="F74" s="313">
        <f>'БД СПИСКОМ Цены Фасады'!$D$19</f>
        <v>5501</v>
      </c>
    </row>
    <row r="75" spans="1:7" ht="15.75" customHeight="1" x14ac:dyDescent="0.25">
      <c r="A75" s="433" t="s">
        <v>268</v>
      </c>
      <c r="B75" s="432" t="s">
        <v>2993</v>
      </c>
      <c r="C75" s="432">
        <v>16</v>
      </c>
      <c r="D75" s="432" t="s">
        <v>3190</v>
      </c>
      <c r="E75" s="220" t="str">
        <f t="shared" si="1"/>
        <v>Премиум+16К20</v>
      </c>
      <c r="F75" s="313">
        <f>'БД СПИСКОМ Цены Фасады'!$D$19</f>
        <v>5501</v>
      </c>
    </row>
    <row r="76" spans="1:7" ht="15.75" customHeight="1" x14ac:dyDescent="0.25">
      <c r="A76" s="433" t="s">
        <v>272</v>
      </c>
      <c r="B76" s="432" t="s">
        <v>2993</v>
      </c>
      <c r="C76" s="432">
        <v>16</v>
      </c>
      <c r="D76" s="432" t="s">
        <v>3190</v>
      </c>
      <c r="E76" s="220" t="str">
        <f t="shared" si="1"/>
        <v>Премиум+16К20</v>
      </c>
      <c r="F76" s="313">
        <f>'БД СПИСКОМ Цены Фасады'!$D$19</f>
        <v>5501</v>
      </c>
    </row>
    <row r="77" spans="1:7" ht="15.75" customHeight="1" x14ac:dyDescent="0.25">
      <c r="A77" s="433" t="s">
        <v>275</v>
      </c>
      <c r="B77" s="432" t="s">
        <v>2993</v>
      </c>
      <c r="C77" s="432">
        <v>16</v>
      </c>
      <c r="D77" s="432" t="s">
        <v>3190</v>
      </c>
      <c r="E77" s="220" t="str">
        <f t="shared" si="1"/>
        <v>Премиум+16К20</v>
      </c>
      <c r="F77" s="313">
        <f>'БД СПИСКОМ Цены Фасады'!$D$19</f>
        <v>5501</v>
      </c>
    </row>
    <row r="78" spans="1:7" ht="15.75" customHeight="1" x14ac:dyDescent="0.25">
      <c r="A78" s="433" t="s">
        <v>280</v>
      </c>
      <c r="B78" s="432" t="s">
        <v>2993</v>
      </c>
      <c r="C78" s="432">
        <v>16</v>
      </c>
      <c r="D78" s="432" t="s">
        <v>3190</v>
      </c>
      <c r="E78" s="220" t="str">
        <f t="shared" si="1"/>
        <v>Премиум+16К20</v>
      </c>
      <c r="F78" s="313">
        <f>'БД СПИСКОМ Цены Фасады'!$D$19</f>
        <v>5501</v>
      </c>
    </row>
    <row r="79" spans="1:7" ht="15.75" customHeight="1" x14ac:dyDescent="0.25">
      <c r="A79" s="433" t="s">
        <v>292</v>
      </c>
      <c r="B79" s="432" t="s">
        <v>2993</v>
      </c>
      <c r="C79" s="432">
        <v>16</v>
      </c>
      <c r="D79" s="432" t="s">
        <v>3190</v>
      </c>
      <c r="E79" s="220" t="str">
        <f t="shared" si="1"/>
        <v>Премиум+16К20</v>
      </c>
      <c r="F79" s="313">
        <f>'БД СПИСКОМ Цены Фасады'!$D$19</f>
        <v>5501</v>
      </c>
    </row>
    <row r="80" spans="1:7" ht="15.75" customHeight="1" x14ac:dyDescent="0.25">
      <c r="A80" s="433" t="s">
        <v>298</v>
      </c>
      <c r="B80" s="432" t="s">
        <v>2993</v>
      </c>
      <c r="C80" s="432">
        <v>16</v>
      </c>
      <c r="D80" s="432" t="s">
        <v>3190</v>
      </c>
      <c r="E80" s="220" t="str">
        <f t="shared" si="1"/>
        <v>Премиум+16К20</v>
      </c>
      <c r="F80" s="313">
        <f>'БД СПИСКОМ Цены Фасады'!$D$19</f>
        <v>5501</v>
      </c>
    </row>
    <row r="81" spans="1:6" ht="15.75" customHeight="1" x14ac:dyDescent="0.25">
      <c r="A81" s="433" t="s">
        <v>303</v>
      </c>
      <c r="B81" s="432" t="s">
        <v>2993</v>
      </c>
      <c r="C81" s="432">
        <v>16</v>
      </c>
      <c r="D81" s="432" t="s">
        <v>3190</v>
      </c>
      <c r="E81" s="220" t="str">
        <f t="shared" si="1"/>
        <v>Премиум+16К20</v>
      </c>
      <c r="F81" s="313">
        <f>'БД СПИСКОМ Цены Фасады'!$D$19</f>
        <v>5501</v>
      </c>
    </row>
    <row r="82" spans="1:6" ht="15.75" customHeight="1" x14ac:dyDescent="0.25">
      <c r="A82" s="433" t="s">
        <v>308</v>
      </c>
      <c r="B82" s="432" t="s">
        <v>2993</v>
      </c>
      <c r="C82" s="432">
        <v>16</v>
      </c>
      <c r="D82" s="432" t="s">
        <v>3190</v>
      </c>
      <c r="E82" s="220" t="str">
        <f t="shared" si="1"/>
        <v>Премиум+16К20</v>
      </c>
      <c r="F82" s="313">
        <f>'БД СПИСКОМ Цены Фасады'!$D$19</f>
        <v>5501</v>
      </c>
    </row>
    <row r="83" spans="1:6" ht="15.75" customHeight="1" x14ac:dyDescent="0.25">
      <c r="A83" s="433" t="s">
        <v>313</v>
      </c>
      <c r="B83" s="432" t="s">
        <v>2993</v>
      </c>
      <c r="C83" s="432">
        <v>16</v>
      </c>
      <c r="D83" s="432" t="s">
        <v>3190</v>
      </c>
      <c r="E83" s="220" t="str">
        <f t="shared" si="1"/>
        <v>Премиум+16К20</v>
      </c>
      <c r="F83" s="313">
        <f>'БД СПИСКОМ Цены Фасады'!$D$19</f>
        <v>5501</v>
      </c>
    </row>
    <row r="84" spans="1:6" ht="15.75" customHeight="1" x14ac:dyDescent="0.25">
      <c r="A84" s="433" t="s">
        <v>3162</v>
      </c>
      <c r="B84" s="432" t="s">
        <v>2993</v>
      </c>
      <c r="C84" s="432">
        <v>16</v>
      </c>
      <c r="D84" s="432" t="s">
        <v>3190</v>
      </c>
      <c r="E84" s="220" t="str">
        <f t="shared" si="1"/>
        <v>Премиум+16К20</v>
      </c>
      <c r="F84" s="313">
        <f>'БД СПИСКОМ Цены Фасады'!$D$19</f>
        <v>5501</v>
      </c>
    </row>
    <row r="85" spans="1:6" ht="15.75" customHeight="1" x14ac:dyDescent="0.25">
      <c r="A85" s="433" t="s">
        <v>3163</v>
      </c>
      <c r="B85" s="432" t="s">
        <v>2993</v>
      </c>
      <c r="C85" s="432">
        <v>16</v>
      </c>
      <c r="D85" s="432" t="s">
        <v>3190</v>
      </c>
      <c r="E85" s="220" t="str">
        <f t="shared" si="1"/>
        <v>Премиум+16К20</v>
      </c>
      <c r="F85" s="313">
        <f>'БД СПИСКОМ Цены Фасады'!$D$19</f>
        <v>5501</v>
      </c>
    </row>
    <row r="86" spans="1:6" ht="15.75" customHeight="1" x14ac:dyDescent="0.25">
      <c r="A86" s="421" t="s">
        <v>41</v>
      </c>
      <c r="B86" s="421" t="s">
        <v>2986</v>
      </c>
      <c r="C86" s="422">
        <v>16</v>
      </c>
      <c r="D86" s="421" t="s">
        <v>3191</v>
      </c>
      <c r="E86" s="220" t="str">
        <f t="shared" si="1"/>
        <v>Стандарт16К30</v>
      </c>
      <c r="F86" s="313">
        <f>'БД СПИСКОМ Цены Фасады'!$E$3</f>
        <v>6013</v>
      </c>
    </row>
    <row r="87" spans="1:6" ht="15.75" customHeight="1" x14ac:dyDescent="0.25">
      <c r="A87" s="421" t="s">
        <v>59</v>
      </c>
      <c r="B87" s="421" t="s">
        <v>2986</v>
      </c>
      <c r="C87" s="422">
        <v>16</v>
      </c>
      <c r="D87" s="421" t="s">
        <v>3191</v>
      </c>
      <c r="E87" s="220" t="str">
        <f t="shared" si="1"/>
        <v>Стандарт16К30</v>
      </c>
      <c r="F87" s="313">
        <f>'БД СПИСКОМ Цены Фасады'!$E$3</f>
        <v>6013</v>
      </c>
    </row>
    <row r="88" spans="1:6" ht="15.75" customHeight="1" x14ac:dyDescent="0.25">
      <c r="A88" s="421" t="s">
        <v>75</v>
      </c>
      <c r="B88" s="421" t="s">
        <v>2986</v>
      </c>
      <c r="C88" s="422">
        <v>16</v>
      </c>
      <c r="D88" s="421" t="s">
        <v>3191</v>
      </c>
      <c r="E88" s="220" t="str">
        <f t="shared" si="1"/>
        <v>Стандарт16К30</v>
      </c>
      <c r="F88" s="313">
        <f>'БД СПИСКОМ Цены Фасады'!$E$3</f>
        <v>6013</v>
      </c>
    </row>
    <row r="89" spans="1:6" ht="15.75" customHeight="1" x14ac:dyDescent="0.25">
      <c r="A89" s="421" t="s">
        <v>87</v>
      </c>
      <c r="B89" s="421" t="s">
        <v>2986</v>
      </c>
      <c r="C89" s="422">
        <v>16</v>
      </c>
      <c r="D89" s="421" t="s">
        <v>3191</v>
      </c>
      <c r="E89" s="220" t="str">
        <f t="shared" si="1"/>
        <v>Стандарт16К30</v>
      </c>
      <c r="F89" s="313">
        <f>'БД СПИСКОМ Цены Фасады'!$E$3</f>
        <v>6013</v>
      </c>
    </row>
    <row r="90" spans="1:6" ht="15.75" customHeight="1" x14ac:dyDescent="0.25">
      <c r="A90" s="423" t="s">
        <v>100</v>
      </c>
      <c r="B90" s="421" t="s">
        <v>2986</v>
      </c>
      <c r="C90" s="422">
        <v>16</v>
      </c>
      <c r="D90" s="421" t="s">
        <v>3191</v>
      </c>
      <c r="E90" s="220" t="str">
        <f t="shared" si="1"/>
        <v>Стандарт16К30</v>
      </c>
      <c r="F90" s="313">
        <f>'БД СПИСКОМ Цены Фасады'!$E$3</f>
        <v>6013</v>
      </c>
    </row>
    <row r="91" spans="1:6" ht="15.75" customHeight="1" x14ac:dyDescent="0.25">
      <c r="A91" s="423" t="s">
        <v>107</v>
      </c>
      <c r="B91" s="421" t="s">
        <v>2986</v>
      </c>
      <c r="C91" s="422">
        <v>16</v>
      </c>
      <c r="D91" s="421" t="s">
        <v>3191</v>
      </c>
      <c r="E91" s="220" t="str">
        <f t="shared" si="1"/>
        <v>Стандарт16К30</v>
      </c>
      <c r="F91" s="313">
        <f>'БД СПИСКОМ Цены Фасады'!$E$3</f>
        <v>6013</v>
      </c>
    </row>
    <row r="92" spans="1:6" ht="15.75" customHeight="1" x14ac:dyDescent="0.25">
      <c r="A92" s="423" t="s">
        <v>118</v>
      </c>
      <c r="B92" s="421" t="s">
        <v>2986</v>
      </c>
      <c r="C92" s="422">
        <v>16</v>
      </c>
      <c r="D92" s="421" t="s">
        <v>3191</v>
      </c>
      <c r="E92" s="220" t="str">
        <f t="shared" si="1"/>
        <v>Стандарт16К30</v>
      </c>
      <c r="F92" s="313">
        <f>'БД СПИСКОМ Цены Фасады'!$E$3</f>
        <v>6013</v>
      </c>
    </row>
    <row r="93" spans="1:6" ht="15.75" customHeight="1" x14ac:dyDescent="0.25">
      <c r="A93" s="425" t="s">
        <v>131</v>
      </c>
      <c r="B93" s="425" t="s">
        <v>2987</v>
      </c>
      <c r="C93" s="426">
        <v>16</v>
      </c>
      <c r="D93" s="425" t="s">
        <v>3191</v>
      </c>
      <c r="E93" s="220" t="str">
        <f t="shared" si="1"/>
        <v>Комфорт16К30</v>
      </c>
      <c r="F93" s="313">
        <f>'БД СПИСКОМ Цены Фасады'!$E$7</f>
        <v>6278</v>
      </c>
    </row>
    <row r="94" spans="1:6" ht="15.75" customHeight="1" x14ac:dyDescent="0.25">
      <c r="A94" s="427" t="s">
        <v>159</v>
      </c>
      <c r="B94" s="425" t="s">
        <v>2987</v>
      </c>
      <c r="C94" s="426">
        <v>16</v>
      </c>
      <c r="D94" s="425" t="s">
        <v>3191</v>
      </c>
      <c r="E94" s="220" t="str">
        <f t="shared" si="1"/>
        <v>Комфорт16К30</v>
      </c>
      <c r="F94" s="313">
        <f>'БД СПИСКОМ Цены Фасады'!$E$7</f>
        <v>6278</v>
      </c>
    </row>
    <row r="95" spans="1:6" ht="15.75" customHeight="1" x14ac:dyDescent="0.25">
      <c r="A95" s="427" t="s">
        <v>168</v>
      </c>
      <c r="B95" s="425" t="s">
        <v>2987</v>
      </c>
      <c r="C95" s="426">
        <v>16</v>
      </c>
      <c r="D95" s="425" t="s">
        <v>3191</v>
      </c>
      <c r="E95" s="220" t="str">
        <f t="shared" si="1"/>
        <v>Комфорт16К30</v>
      </c>
      <c r="F95" s="313">
        <f>'БД СПИСКОМ Цены Фасады'!$E$7</f>
        <v>6278</v>
      </c>
    </row>
    <row r="96" spans="1:6" ht="15.75" customHeight="1" x14ac:dyDescent="0.25">
      <c r="A96" s="427" t="s">
        <v>178</v>
      </c>
      <c r="B96" s="425" t="s">
        <v>2987</v>
      </c>
      <c r="C96" s="426">
        <v>16</v>
      </c>
      <c r="D96" s="425" t="s">
        <v>3191</v>
      </c>
      <c r="E96" s="220" t="str">
        <f t="shared" si="1"/>
        <v>Комфорт16К30</v>
      </c>
      <c r="F96" s="313">
        <f>'БД СПИСКОМ Цены Фасады'!$E$7</f>
        <v>6278</v>
      </c>
    </row>
    <row r="97" spans="1:6" ht="15.75" customHeight="1" x14ac:dyDescent="0.25">
      <c r="A97" s="427" t="s">
        <v>186</v>
      </c>
      <c r="B97" s="425" t="s">
        <v>2987</v>
      </c>
      <c r="C97" s="426">
        <v>16</v>
      </c>
      <c r="D97" s="425" t="s">
        <v>3191</v>
      </c>
      <c r="E97" s="220" t="str">
        <f t="shared" si="1"/>
        <v>Комфорт16К30</v>
      </c>
      <c r="F97" s="313">
        <f>'БД СПИСКОМ Цены Фасады'!$E$7</f>
        <v>6278</v>
      </c>
    </row>
    <row r="98" spans="1:6" ht="15.75" customHeight="1" x14ac:dyDescent="0.25">
      <c r="A98" s="427" t="s">
        <v>193</v>
      </c>
      <c r="B98" s="425" t="s">
        <v>2987</v>
      </c>
      <c r="C98" s="426">
        <v>16</v>
      </c>
      <c r="D98" s="425" t="s">
        <v>3191</v>
      </c>
      <c r="E98" s="220" t="str">
        <f t="shared" si="1"/>
        <v>Комфорт16К30</v>
      </c>
      <c r="F98" s="313">
        <f>'БД СПИСКОМ Цены Фасады'!$E$7</f>
        <v>6278</v>
      </c>
    </row>
    <row r="99" spans="1:6" ht="15.75" customHeight="1" x14ac:dyDescent="0.25">
      <c r="A99" s="427" t="s">
        <v>201</v>
      </c>
      <c r="B99" s="425" t="s">
        <v>2987</v>
      </c>
      <c r="C99" s="426">
        <v>16</v>
      </c>
      <c r="D99" s="425" t="s">
        <v>3191</v>
      </c>
      <c r="E99" s="220" t="str">
        <f t="shared" si="1"/>
        <v>Комфорт16К30</v>
      </c>
      <c r="F99" s="313">
        <f>'БД СПИСКОМ Цены Фасады'!$E$7</f>
        <v>6278</v>
      </c>
    </row>
    <row r="100" spans="1:6" ht="15.75" customHeight="1" x14ac:dyDescent="0.25">
      <c r="A100" s="428" t="s">
        <v>208</v>
      </c>
      <c r="B100" s="428" t="s">
        <v>2988</v>
      </c>
      <c r="C100" s="428">
        <v>16</v>
      </c>
      <c r="D100" s="428" t="s">
        <v>3191</v>
      </c>
      <c r="E100" s="220" t="str">
        <f t="shared" si="1"/>
        <v>Элегант16К30</v>
      </c>
      <c r="F100" s="313">
        <f>'БД СПИСКОМ Цены Фасады'!$E$11</f>
        <v>6265</v>
      </c>
    </row>
    <row r="101" spans="1:6" ht="15.75" customHeight="1" x14ac:dyDescent="0.25">
      <c r="A101" s="428" t="s">
        <v>215</v>
      </c>
      <c r="B101" s="428" t="s">
        <v>2988</v>
      </c>
      <c r="C101" s="428">
        <v>16</v>
      </c>
      <c r="D101" s="428" t="s">
        <v>3191</v>
      </c>
      <c r="E101" s="220" t="str">
        <f t="shared" si="1"/>
        <v>Элегант16К30</v>
      </c>
      <c r="F101" s="313">
        <f>'БД СПИСКОМ Цены Фасады'!$E$11</f>
        <v>6265</v>
      </c>
    </row>
    <row r="102" spans="1:6" ht="15.75" customHeight="1" x14ac:dyDescent="0.25">
      <c r="A102" s="429" t="s">
        <v>222</v>
      </c>
      <c r="B102" s="428" t="s">
        <v>2988</v>
      </c>
      <c r="C102" s="428">
        <v>16</v>
      </c>
      <c r="D102" s="428" t="s">
        <v>3191</v>
      </c>
      <c r="E102" s="220" t="str">
        <f t="shared" si="1"/>
        <v>Элегант16К30</v>
      </c>
      <c r="F102" s="313">
        <f>'БД СПИСКОМ Цены Фасады'!$E$11</f>
        <v>6265</v>
      </c>
    </row>
    <row r="103" spans="1:6" ht="15.75" customHeight="1" x14ac:dyDescent="0.25">
      <c r="A103" s="429" t="s">
        <v>227</v>
      </c>
      <c r="B103" s="428" t="s">
        <v>2988</v>
      </c>
      <c r="C103" s="428">
        <v>16</v>
      </c>
      <c r="D103" s="428" t="s">
        <v>3191</v>
      </c>
      <c r="E103" s="220" t="str">
        <f t="shared" si="1"/>
        <v>Элегант16К30</v>
      </c>
      <c r="F103" s="313">
        <f>'БД СПИСКОМ Цены Фасады'!$E$11</f>
        <v>6265</v>
      </c>
    </row>
    <row r="104" spans="1:6" ht="15.75" customHeight="1" x14ac:dyDescent="0.25">
      <c r="A104" s="429" t="s">
        <v>233</v>
      </c>
      <c r="B104" s="428" t="s">
        <v>2988</v>
      </c>
      <c r="C104" s="428">
        <v>16</v>
      </c>
      <c r="D104" s="428" t="s">
        <v>3191</v>
      </c>
      <c r="E104" s="220" t="str">
        <f t="shared" si="1"/>
        <v>Элегант16К30</v>
      </c>
      <c r="F104" s="313">
        <f>'БД СПИСКОМ Цены Фасады'!$E$11</f>
        <v>6265</v>
      </c>
    </row>
    <row r="105" spans="1:6" ht="15.75" customHeight="1" x14ac:dyDescent="0.25">
      <c r="A105" s="429" t="s">
        <v>239</v>
      </c>
      <c r="B105" s="428" t="s">
        <v>2988</v>
      </c>
      <c r="C105" s="428">
        <v>16</v>
      </c>
      <c r="D105" s="428" t="s">
        <v>3191</v>
      </c>
      <c r="E105" s="220" t="str">
        <f t="shared" si="1"/>
        <v>Элегант16К30</v>
      </c>
      <c r="F105" s="313">
        <f>'БД СПИСКОМ Цены Фасады'!$E$11</f>
        <v>6265</v>
      </c>
    </row>
    <row r="106" spans="1:6" ht="15.75" customHeight="1" x14ac:dyDescent="0.25">
      <c r="A106" s="430" t="s">
        <v>244</v>
      </c>
      <c r="B106" s="430" t="s">
        <v>2989</v>
      </c>
      <c r="C106" s="430">
        <v>16</v>
      </c>
      <c r="D106" s="430" t="s">
        <v>3191</v>
      </c>
      <c r="E106" s="220" t="str">
        <f t="shared" si="1"/>
        <v>Премиум16К30</v>
      </c>
      <c r="F106" s="313">
        <f>'БД СПИСКОМ Цены Фасады'!$E$15</f>
        <v>6581</v>
      </c>
    </row>
    <row r="107" spans="1:6" ht="15.75" customHeight="1" x14ac:dyDescent="0.25">
      <c r="A107" s="431" t="s">
        <v>249</v>
      </c>
      <c r="B107" s="430" t="s">
        <v>2989</v>
      </c>
      <c r="C107" s="430">
        <v>16</v>
      </c>
      <c r="D107" s="430" t="s">
        <v>3191</v>
      </c>
      <c r="E107" s="220" t="str">
        <f t="shared" si="1"/>
        <v>Премиум16К30</v>
      </c>
      <c r="F107" s="313">
        <f>'БД СПИСКОМ Цены Фасады'!$E$15</f>
        <v>6581</v>
      </c>
    </row>
    <row r="108" spans="1:6" ht="15.75" customHeight="1" x14ac:dyDescent="0.25">
      <c r="A108" s="431" t="s">
        <v>3160</v>
      </c>
      <c r="B108" s="430" t="s">
        <v>2989</v>
      </c>
      <c r="C108" s="430">
        <v>16</v>
      </c>
      <c r="D108" s="430" t="s">
        <v>3191</v>
      </c>
      <c r="E108" s="220" t="str">
        <f t="shared" si="1"/>
        <v>Премиум16К30</v>
      </c>
      <c r="F108" s="313">
        <f>'БД СПИСКОМ Цены Фасады'!$E$15</f>
        <v>6581</v>
      </c>
    </row>
    <row r="109" spans="1:6" ht="15.75" customHeight="1" x14ac:dyDescent="0.25">
      <c r="A109" s="431" t="s">
        <v>256</v>
      </c>
      <c r="B109" s="430" t="s">
        <v>2989</v>
      </c>
      <c r="C109" s="430">
        <v>16</v>
      </c>
      <c r="D109" s="430" t="s">
        <v>3191</v>
      </c>
      <c r="E109" s="220" t="str">
        <f t="shared" si="1"/>
        <v>Премиум16К30</v>
      </c>
      <c r="F109" s="313">
        <f>'БД СПИСКОМ Цены Фасады'!$E$15</f>
        <v>6581</v>
      </c>
    </row>
    <row r="110" spans="1:6" ht="15.75" customHeight="1" x14ac:dyDescent="0.25">
      <c r="A110" s="430" t="s">
        <v>2990</v>
      </c>
      <c r="B110" s="430" t="s">
        <v>2989</v>
      </c>
      <c r="C110" s="430">
        <v>16</v>
      </c>
      <c r="D110" s="430" t="s">
        <v>3191</v>
      </c>
      <c r="E110" s="220" t="str">
        <f t="shared" si="1"/>
        <v>Премиум16К30</v>
      </c>
      <c r="F110" s="313">
        <f>'БД СПИСКОМ Цены Фасады'!$E$15</f>
        <v>6581</v>
      </c>
    </row>
    <row r="111" spans="1:6" ht="15.75" customHeight="1" x14ac:dyDescent="0.25">
      <c r="A111" s="430" t="s">
        <v>3161</v>
      </c>
      <c r="B111" s="430" t="s">
        <v>2989</v>
      </c>
      <c r="C111" s="430">
        <v>16</v>
      </c>
      <c r="D111" s="430" t="s">
        <v>3191</v>
      </c>
      <c r="E111" s="220" t="str">
        <f t="shared" si="1"/>
        <v>Премиум16К30</v>
      </c>
      <c r="F111" s="313">
        <f>'БД СПИСКОМ Цены Фасады'!$E$15</f>
        <v>6581</v>
      </c>
    </row>
    <row r="112" spans="1:6" ht="15.75" customHeight="1" x14ac:dyDescent="0.25">
      <c r="A112" s="430" t="s">
        <v>2991</v>
      </c>
      <c r="B112" s="430" t="s">
        <v>2989</v>
      </c>
      <c r="C112" s="430">
        <v>16</v>
      </c>
      <c r="D112" s="430" t="s">
        <v>3191</v>
      </c>
      <c r="E112" s="220" t="str">
        <f t="shared" si="1"/>
        <v>Премиум16К30</v>
      </c>
      <c r="F112" s="313">
        <f>'БД СПИСКОМ Цены Фасады'!$E$15</f>
        <v>6581</v>
      </c>
    </row>
    <row r="113" spans="1:6" ht="15.75" customHeight="1" x14ac:dyDescent="0.25">
      <c r="A113" s="430" t="s">
        <v>2992</v>
      </c>
      <c r="B113" s="430" t="s">
        <v>2989</v>
      </c>
      <c r="C113" s="430">
        <v>16</v>
      </c>
      <c r="D113" s="430" t="s">
        <v>3191</v>
      </c>
      <c r="E113" s="220" t="str">
        <f t="shared" si="1"/>
        <v>Премиум16К30</v>
      </c>
      <c r="F113" s="313">
        <f>'БД СПИСКОМ Цены Фасады'!$E$15</f>
        <v>6581</v>
      </c>
    </row>
    <row r="114" spans="1:6" ht="15.75" customHeight="1" x14ac:dyDescent="0.25">
      <c r="A114" s="432" t="s">
        <v>260</v>
      </c>
      <c r="B114" s="432" t="s">
        <v>2993</v>
      </c>
      <c r="C114" s="432">
        <v>16</v>
      </c>
      <c r="D114" s="432" t="s">
        <v>3191</v>
      </c>
      <c r="E114" s="220" t="str">
        <f t="shared" si="1"/>
        <v>Премиум+16К30</v>
      </c>
      <c r="F114" s="313">
        <f>'БД СПИСКОМ Цены Фасады'!$E$19</f>
        <v>7501</v>
      </c>
    </row>
    <row r="115" spans="1:6" ht="15.75" customHeight="1" x14ac:dyDescent="0.25">
      <c r="A115" s="433" t="s">
        <v>264</v>
      </c>
      <c r="B115" s="432" t="s">
        <v>2993</v>
      </c>
      <c r="C115" s="432">
        <v>16</v>
      </c>
      <c r="D115" s="432" t="s">
        <v>3191</v>
      </c>
      <c r="E115" s="220" t="str">
        <f t="shared" si="1"/>
        <v>Премиум+16К30</v>
      </c>
      <c r="F115" s="313">
        <f>'БД СПИСКОМ Цены Фасады'!$E$19</f>
        <v>7501</v>
      </c>
    </row>
    <row r="116" spans="1:6" ht="15.75" customHeight="1" x14ac:dyDescent="0.25">
      <c r="A116" s="433" t="s">
        <v>268</v>
      </c>
      <c r="B116" s="432" t="s">
        <v>2993</v>
      </c>
      <c r="C116" s="432">
        <v>16</v>
      </c>
      <c r="D116" s="432" t="s">
        <v>3191</v>
      </c>
      <c r="E116" s="220" t="str">
        <f t="shared" si="1"/>
        <v>Премиум+16К30</v>
      </c>
      <c r="F116" s="313">
        <f>'БД СПИСКОМ Цены Фасады'!$E$19</f>
        <v>7501</v>
      </c>
    </row>
    <row r="117" spans="1:6" ht="15.75" customHeight="1" x14ac:dyDescent="0.25">
      <c r="A117" s="433" t="s">
        <v>272</v>
      </c>
      <c r="B117" s="432" t="s">
        <v>2993</v>
      </c>
      <c r="C117" s="432">
        <v>16</v>
      </c>
      <c r="D117" s="432" t="s">
        <v>3191</v>
      </c>
      <c r="E117" s="220" t="str">
        <f t="shared" si="1"/>
        <v>Премиум+16К30</v>
      </c>
      <c r="F117" s="313">
        <f>'БД СПИСКОМ Цены Фасады'!$E$19</f>
        <v>7501</v>
      </c>
    </row>
    <row r="118" spans="1:6" ht="15.75" customHeight="1" x14ac:dyDescent="0.25">
      <c r="A118" s="433" t="s">
        <v>275</v>
      </c>
      <c r="B118" s="432" t="s">
        <v>2993</v>
      </c>
      <c r="C118" s="432">
        <v>16</v>
      </c>
      <c r="D118" s="432" t="s">
        <v>3191</v>
      </c>
      <c r="E118" s="220" t="str">
        <f t="shared" si="1"/>
        <v>Премиум+16К30</v>
      </c>
      <c r="F118" s="313">
        <f>'БД СПИСКОМ Цены Фасады'!$E$19</f>
        <v>7501</v>
      </c>
    </row>
    <row r="119" spans="1:6" ht="15.75" customHeight="1" x14ac:dyDescent="0.25">
      <c r="A119" s="433" t="s">
        <v>280</v>
      </c>
      <c r="B119" s="432" t="s">
        <v>2993</v>
      </c>
      <c r="C119" s="432">
        <v>16</v>
      </c>
      <c r="D119" s="432" t="s">
        <v>3191</v>
      </c>
      <c r="E119" s="220" t="str">
        <f t="shared" si="1"/>
        <v>Премиум+16К30</v>
      </c>
      <c r="F119" s="313">
        <f>'БД СПИСКОМ Цены Фасады'!$E$19</f>
        <v>7501</v>
      </c>
    </row>
    <row r="120" spans="1:6" ht="15.75" customHeight="1" x14ac:dyDescent="0.25">
      <c r="A120" s="433" t="s">
        <v>292</v>
      </c>
      <c r="B120" s="432" t="s">
        <v>2993</v>
      </c>
      <c r="C120" s="432">
        <v>16</v>
      </c>
      <c r="D120" s="432" t="s">
        <v>3191</v>
      </c>
      <c r="E120" s="220" t="str">
        <f t="shared" si="1"/>
        <v>Премиум+16К30</v>
      </c>
      <c r="F120" s="313">
        <f>'БД СПИСКОМ Цены Фасады'!$E$19</f>
        <v>7501</v>
      </c>
    </row>
    <row r="121" spans="1:6" ht="15.75" customHeight="1" x14ac:dyDescent="0.25">
      <c r="A121" s="433" t="s">
        <v>298</v>
      </c>
      <c r="B121" s="432" t="s">
        <v>2993</v>
      </c>
      <c r="C121" s="432">
        <v>16</v>
      </c>
      <c r="D121" s="432" t="s">
        <v>3191</v>
      </c>
      <c r="E121" s="220" t="str">
        <f t="shared" si="1"/>
        <v>Премиум+16К30</v>
      </c>
      <c r="F121" s="313">
        <f>'БД СПИСКОМ Цены Фасады'!$E$19</f>
        <v>7501</v>
      </c>
    </row>
    <row r="122" spans="1:6" ht="15.75" customHeight="1" x14ac:dyDescent="0.25">
      <c r="A122" s="433" t="s">
        <v>303</v>
      </c>
      <c r="B122" s="432" t="s">
        <v>2993</v>
      </c>
      <c r="C122" s="432">
        <v>16</v>
      </c>
      <c r="D122" s="432" t="s">
        <v>3191</v>
      </c>
      <c r="E122" s="220" t="str">
        <f t="shared" si="1"/>
        <v>Премиум+16К30</v>
      </c>
      <c r="F122" s="313">
        <f>'БД СПИСКОМ Цены Фасады'!$E$19</f>
        <v>7501</v>
      </c>
    </row>
    <row r="123" spans="1:6" ht="15.75" customHeight="1" x14ac:dyDescent="0.25">
      <c r="A123" s="433" t="s">
        <v>308</v>
      </c>
      <c r="B123" s="432" t="s">
        <v>2993</v>
      </c>
      <c r="C123" s="432">
        <v>16</v>
      </c>
      <c r="D123" s="432" t="s">
        <v>3191</v>
      </c>
      <c r="E123" s="220" t="str">
        <f t="shared" si="1"/>
        <v>Премиум+16К30</v>
      </c>
      <c r="F123" s="313">
        <f>'БД СПИСКОМ Цены Фасады'!$E$19</f>
        <v>7501</v>
      </c>
    </row>
    <row r="124" spans="1:6" ht="15.75" customHeight="1" x14ac:dyDescent="0.25">
      <c r="A124" s="433" t="s">
        <v>313</v>
      </c>
      <c r="B124" s="432" t="s">
        <v>2993</v>
      </c>
      <c r="C124" s="432">
        <v>16</v>
      </c>
      <c r="D124" s="432" t="s">
        <v>3191</v>
      </c>
      <c r="E124" s="220" t="str">
        <f t="shared" si="1"/>
        <v>Премиум+16К30</v>
      </c>
      <c r="F124" s="313">
        <f>'БД СПИСКОМ Цены Фасады'!$E$19</f>
        <v>7501</v>
      </c>
    </row>
    <row r="125" spans="1:6" ht="15.75" customHeight="1" x14ac:dyDescent="0.25">
      <c r="A125" s="433" t="s">
        <v>3162</v>
      </c>
      <c r="B125" s="432" t="s">
        <v>2993</v>
      </c>
      <c r="C125" s="432">
        <v>16</v>
      </c>
      <c r="D125" s="432" t="s">
        <v>3191</v>
      </c>
      <c r="E125" s="220" t="str">
        <f t="shared" si="1"/>
        <v>Премиум+16К30</v>
      </c>
      <c r="F125" s="313">
        <f>'БД СПИСКОМ Цены Фасады'!$E$19</f>
        <v>7501</v>
      </c>
    </row>
    <row r="126" spans="1:6" ht="15.75" customHeight="1" x14ac:dyDescent="0.25">
      <c r="A126" s="433" t="s">
        <v>3163</v>
      </c>
      <c r="B126" s="432" t="s">
        <v>2993</v>
      </c>
      <c r="C126" s="432">
        <v>16</v>
      </c>
      <c r="D126" s="432" t="s">
        <v>3191</v>
      </c>
      <c r="E126" s="220" t="str">
        <f t="shared" si="1"/>
        <v>Премиум+16К30</v>
      </c>
      <c r="F126" s="313">
        <f>'БД СПИСКОМ Цены Фасады'!$E$19</f>
        <v>7501</v>
      </c>
    </row>
    <row r="127" spans="1:6" ht="15.75" customHeight="1" x14ac:dyDescent="0.25">
      <c r="A127" s="421" t="s">
        <v>41</v>
      </c>
      <c r="B127" s="421" t="s">
        <v>2986</v>
      </c>
      <c r="C127" s="422">
        <v>19</v>
      </c>
      <c r="D127" s="421" t="s">
        <v>3189</v>
      </c>
      <c r="E127" s="220" t="str">
        <f t="shared" si="1"/>
        <v>Стандарт19К10</v>
      </c>
      <c r="F127" s="313">
        <f>'БД СПИСКОМ Цены Фасады'!$F$3</f>
        <v>3515</v>
      </c>
    </row>
    <row r="128" spans="1:6" ht="15.75" customHeight="1" x14ac:dyDescent="0.25">
      <c r="A128" s="421" t="s">
        <v>59</v>
      </c>
      <c r="B128" s="421" t="s">
        <v>2986</v>
      </c>
      <c r="C128" s="422">
        <v>19</v>
      </c>
      <c r="D128" s="421" t="s">
        <v>3189</v>
      </c>
      <c r="E128" s="220" t="str">
        <f t="shared" si="1"/>
        <v>Стандарт19К10</v>
      </c>
      <c r="F128" s="313">
        <f>'БД СПИСКОМ Цены Фасады'!$F$3</f>
        <v>3515</v>
      </c>
    </row>
    <row r="129" spans="1:6" ht="15.75" customHeight="1" x14ac:dyDescent="0.25">
      <c r="A129" s="421" t="s">
        <v>75</v>
      </c>
      <c r="B129" s="421" t="s">
        <v>2986</v>
      </c>
      <c r="C129" s="422">
        <v>19</v>
      </c>
      <c r="D129" s="421" t="s">
        <v>3189</v>
      </c>
      <c r="E129" s="220" t="str">
        <f t="shared" si="1"/>
        <v>Стандарт19К10</v>
      </c>
      <c r="F129" s="313">
        <f>'БД СПИСКОМ Цены Фасады'!$F$3</f>
        <v>3515</v>
      </c>
    </row>
    <row r="130" spans="1:6" ht="15.75" customHeight="1" x14ac:dyDescent="0.25">
      <c r="A130" s="421" t="s">
        <v>87</v>
      </c>
      <c r="B130" s="421" t="s">
        <v>2986</v>
      </c>
      <c r="C130" s="422">
        <v>19</v>
      </c>
      <c r="D130" s="421" t="s">
        <v>3189</v>
      </c>
      <c r="E130" s="220" t="str">
        <f t="shared" si="1"/>
        <v>Стандарт19К10</v>
      </c>
      <c r="F130" s="313">
        <f>'БД СПИСКОМ Цены Фасады'!$F$3</f>
        <v>3515</v>
      </c>
    </row>
    <row r="131" spans="1:6" ht="15.75" customHeight="1" x14ac:dyDescent="0.25">
      <c r="A131" s="423" t="s">
        <v>100</v>
      </c>
      <c r="B131" s="421" t="s">
        <v>2986</v>
      </c>
      <c r="C131" s="422">
        <v>19</v>
      </c>
      <c r="D131" s="421" t="s">
        <v>3189</v>
      </c>
      <c r="E131" s="220" t="str">
        <f t="shared" si="1"/>
        <v>Стандарт19К10</v>
      </c>
      <c r="F131" s="313">
        <f>'БД СПИСКОМ Цены Фасады'!$F$3</f>
        <v>3515</v>
      </c>
    </row>
    <row r="132" spans="1:6" ht="15.75" customHeight="1" x14ac:dyDescent="0.25">
      <c r="A132" s="423" t="s">
        <v>107</v>
      </c>
      <c r="B132" s="421" t="s">
        <v>2986</v>
      </c>
      <c r="C132" s="422">
        <v>19</v>
      </c>
      <c r="D132" s="421" t="s">
        <v>3189</v>
      </c>
      <c r="E132" s="220" t="str">
        <f t="shared" ref="E132:E195" si="2">CONCATENATE(B132,C132,D132)</f>
        <v>Стандарт19К10</v>
      </c>
      <c r="F132" s="313">
        <f>'БД СПИСКОМ Цены Фасады'!$F$3</f>
        <v>3515</v>
      </c>
    </row>
    <row r="133" spans="1:6" ht="15.75" customHeight="1" x14ac:dyDescent="0.25">
      <c r="A133" s="423" t="s">
        <v>118</v>
      </c>
      <c r="B133" s="421" t="s">
        <v>2986</v>
      </c>
      <c r="C133" s="422">
        <v>19</v>
      </c>
      <c r="D133" s="421" t="s">
        <v>3189</v>
      </c>
      <c r="E133" s="220" t="str">
        <f t="shared" si="2"/>
        <v>Стандарт19К10</v>
      </c>
      <c r="F133" s="313">
        <f>'БД СПИСКОМ Цены Фасады'!$F$3</f>
        <v>3515</v>
      </c>
    </row>
    <row r="134" spans="1:6" ht="15.75" customHeight="1" x14ac:dyDescent="0.25">
      <c r="A134" s="424" t="s">
        <v>3150</v>
      </c>
      <c r="B134" s="424" t="s">
        <v>3159</v>
      </c>
      <c r="C134" s="424">
        <v>19</v>
      </c>
      <c r="D134" s="424" t="s">
        <v>3189</v>
      </c>
      <c r="E134" s="220" t="str">
        <f t="shared" si="2"/>
        <v>ИР19К10</v>
      </c>
      <c r="F134" s="313">
        <f>'БД СПИСКОМ Цены Фасады'!$C$33</f>
        <v>3753</v>
      </c>
    </row>
    <row r="135" spans="1:6" ht="15.75" customHeight="1" x14ac:dyDescent="0.25">
      <c r="A135" s="424" t="s">
        <v>3151</v>
      </c>
      <c r="B135" s="424" t="s">
        <v>3159</v>
      </c>
      <c r="C135" s="424">
        <v>19</v>
      </c>
      <c r="D135" s="424" t="s">
        <v>3189</v>
      </c>
      <c r="E135" s="220" t="str">
        <f t="shared" si="2"/>
        <v>ИР19К10</v>
      </c>
      <c r="F135" s="313">
        <f>'БД СПИСКОМ Цены Фасады'!$C$33</f>
        <v>3753</v>
      </c>
    </row>
    <row r="136" spans="1:6" ht="15.75" customHeight="1" x14ac:dyDescent="0.25">
      <c r="A136" s="424" t="s">
        <v>3152</v>
      </c>
      <c r="B136" s="424" t="s">
        <v>3159</v>
      </c>
      <c r="C136" s="424">
        <v>19</v>
      </c>
      <c r="D136" s="424" t="s">
        <v>3189</v>
      </c>
      <c r="E136" s="220" t="str">
        <f t="shared" si="2"/>
        <v>ИР19К10</v>
      </c>
      <c r="F136" s="313">
        <f>'БД СПИСКОМ Цены Фасады'!$C$33</f>
        <v>3753</v>
      </c>
    </row>
    <row r="137" spans="1:6" ht="15.75" customHeight="1" x14ac:dyDescent="0.25">
      <c r="A137" s="425" t="s">
        <v>131</v>
      </c>
      <c r="B137" s="425" t="s">
        <v>2987</v>
      </c>
      <c r="C137" s="426">
        <v>19</v>
      </c>
      <c r="D137" s="425" t="s">
        <v>3189</v>
      </c>
      <c r="E137" s="220" t="str">
        <f t="shared" si="2"/>
        <v>Комфорт19К10</v>
      </c>
      <c r="F137" s="313">
        <f>'БД СПИСКОМ Цены Фасады'!$F$7</f>
        <v>3765</v>
      </c>
    </row>
    <row r="138" spans="1:6" ht="15.75" customHeight="1" x14ac:dyDescent="0.25">
      <c r="A138" s="427" t="s">
        <v>159</v>
      </c>
      <c r="B138" s="425" t="s">
        <v>2987</v>
      </c>
      <c r="C138" s="426">
        <v>19</v>
      </c>
      <c r="D138" s="425" t="s">
        <v>3189</v>
      </c>
      <c r="E138" s="220" t="str">
        <f t="shared" si="2"/>
        <v>Комфорт19К10</v>
      </c>
      <c r="F138" s="313">
        <f>'БД СПИСКОМ Цены Фасады'!$F$7</f>
        <v>3765</v>
      </c>
    </row>
    <row r="139" spans="1:6" ht="15.75" customHeight="1" x14ac:dyDescent="0.25">
      <c r="A139" s="427" t="s">
        <v>168</v>
      </c>
      <c r="B139" s="425" t="s">
        <v>2987</v>
      </c>
      <c r="C139" s="426">
        <v>19</v>
      </c>
      <c r="D139" s="425" t="s">
        <v>3189</v>
      </c>
      <c r="E139" s="220" t="str">
        <f t="shared" si="2"/>
        <v>Комфорт19К10</v>
      </c>
      <c r="F139" s="313">
        <f>'БД СПИСКОМ Цены Фасады'!$F$7</f>
        <v>3765</v>
      </c>
    </row>
    <row r="140" spans="1:6" ht="15.75" customHeight="1" x14ac:dyDescent="0.25">
      <c r="A140" s="427" t="s">
        <v>178</v>
      </c>
      <c r="B140" s="425" t="s">
        <v>2987</v>
      </c>
      <c r="C140" s="426">
        <v>19</v>
      </c>
      <c r="D140" s="425" t="s">
        <v>3189</v>
      </c>
      <c r="E140" s="220" t="str">
        <f t="shared" si="2"/>
        <v>Комфорт19К10</v>
      </c>
      <c r="F140" s="313">
        <f>'БД СПИСКОМ Цены Фасады'!$F$7</f>
        <v>3765</v>
      </c>
    </row>
    <row r="141" spans="1:6" ht="15.75" customHeight="1" x14ac:dyDescent="0.25">
      <c r="A141" s="427" t="s">
        <v>186</v>
      </c>
      <c r="B141" s="425" t="s">
        <v>2987</v>
      </c>
      <c r="C141" s="426">
        <v>19</v>
      </c>
      <c r="D141" s="425" t="s">
        <v>3189</v>
      </c>
      <c r="E141" s="220" t="str">
        <f t="shared" si="2"/>
        <v>Комфорт19К10</v>
      </c>
      <c r="F141" s="313">
        <f>'БД СПИСКОМ Цены Фасады'!$F$7</f>
        <v>3765</v>
      </c>
    </row>
    <row r="142" spans="1:6" ht="15.75" customHeight="1" x14ac:dyDescent="0.25">
      <c r="A142" s="427" t="s">
        <v>193</v>
      </c>
      <c r="B142" s="425" t="s">
        <v>2987</v>
      </c>
      <c r="C142" s="426">
        <v>19</v>
      </c>
      <c r="D142" s="425" t="s">
        <v>3189</v>
      </c>
      <c r="E142" s="220" t="str">
        <f t="shared" si="2"/>
        <v>Комфорт19К10</v>
      </c>
      <c r="F142" s="313">
        <f>'БД СПИСКОМ Цены Фасады'!$F$7</f>
        <v>3765</v>
      </c>
    </row>
    <row r="143" spans="1:6" ht="15.75" customHeight="1" x14ac:dyDescent="0.25">
      <c r="A143" s="427" t="s">
        <v>201</v>
      </c>
      <c r="B143" s="425" t="s">
        <v>2987</v>
      </c>
      <c r="C143" s="426">
        <v>19</v>
      </c>
      <c r="D143" s="425" t="s">
        <v>3189</v>
      </c>
      <c r="E143" s="220" t="str">
        <f t="shared" si="2"/>
        <v>Комфорт19К10</v>
      </c>
      <c r="F143" s="313">
        <f>'БД СПИСКОМ Цены Фасады'!$F$7</f>
        <v>3765</v>
      </c>
    </row>
    <row r="144" spans="1:6" ht="15.75" customHeight="1" x14ac:dyDescent="0.25">
      <c r="A144" s="428" t="s">
        <v>208</v>
      </c>
      <c r="B144" s="428" t="s">
        <v>2988</v>
      </c>
      <c r="C144" s="428">
        <v>19</v>
      </c>
      <c r="D144" s="428" t="s">
        <v>3189</v>
      </c>
      <c r="E144" s="220" t="str">
        <f t="shared" si="2"/>
        <v>Элегант19К10</v>
      </c>
      <c r="F144" s="313">
        <f>'БД СПИСКОМ Цены Фасады'!$F$11</f>
        <v>3753</v>
      </c>
    </row>
    <row r="145" spans="1:6" ht="15.75" customHeight="1" x14ac:dyDescent="0.25">
      <c r="A145" s="428" t="s">
        <v>215</v>
      </c>
      <c r="B145" s="428" t="s">
        <v>2988</v>
      </c>
      <c r="C145" s="428">
        <v>19</v>
      </c>
      <c r="D145" s="428" t="s">
        <v>3189</v>
      </c>
      <c r="E145" s="220" t="str">
        <f t="shared" si="2"/>
        <v>Элегант19К10</v>
      </c>
      <c r="F145" s="313">
        <f>'БД СПИСКОМ Цены Фасады'!$F$11</f>
        <v>3753</v>
      </c>
    </row>
    <row r="146" spans="1:6" ht="15.75" customHeight="1" x14ac:dyDescent="0.25">
      <c r="A146" s="429" t="s">
        <v>222</v>
      </c>
      <c r="B146" s="428" t="s">
        <v>2988</v>
      </c>
      <c r="C146" s="428">
        <v>19</v>
      </c>
      <c r="D146" s="428" t="s">
        <v>3189</v>
      </c>
      <c r="E146" s="220" t="str">
        <f t="shared" si="2"/>
        <v>Элегант19К10</v>
      </c>
      <c r="F146" s="313">
        <f>'БД СПИСКОМ Цены Фасады'!$F$11</f>
        <v>3753</v>
      </c>
    </row>
    <row r="147" spans="1:6" ht="15.75" customHeight="1" x14ac:dyDescent="0.25">
      <c r="A147" s="429" t="s">
        <v>227</v>
      </c>
      <c r="B147" s="428" t="s">
        <v>2988</v>
      </c>
      <c r="C147" s="428">
        <v>19</v>
      </c>
      <c r="D147" s="428" t="s">
        <v>3189</v>
      </c>
      <c r="E147" s="220" t="str">
        <f t="shared" si="2"/>
        <v>Элегант19К10</v>
      </c>
      <c r="F147" s="313">
        <f>'БД СПИСКОМ Цены Фасады'!$F$11</f>
        <v>3753</v>
      </c>
    </row>
    <row r="148" spans="1:6" ht="15.75" customHeight="1" x14ac:dyDescent="0.25">
      <c r="A148" s="429" t="s">
        <v>233</v>
      </c>
      <c r="B148" s="428" t="s">
        <v>2988</v>
      </c>
      <c r="C148" s="428">
        <v>19</v>
      </c>
      <c r="D148" s="428" t="s">
        <v>3189</v>
      </c>
      <c r="E148" s="220" t="str">
        <f t="shared" si="2"/>
        <v>Элегант19К10</v>
      </c>
      <c r="F148" s="313">
        <f>'БД СПИСКОМ Цены Фасады'!$F$11</f>
        <v>3753</v>
      </c>
    </row>
    <row r="149" spans="1:6" ht="15.75" customHeight="1" x14ac:dyDescent="0.25">
      <c r="A149" s="429" t="s">
        <v>239</v>
      </c>
      <c r="B149" s="428" t="s">
        <v>2988</v>
      </c>
      <c r="C149" s="428">
        <v>19</v>
      </c>
      <c r="D149" s="428" t="s">
        <v>3189</v>
      </c>
      <c r="E149" s="220" t="str">
        <f t="shared" si="2"/>
        <v>Элегант19К10</v>
      </c>
      <c r="F149" s="313">
        <f>'БД СПИСКОМ Цены Фасады'!$F$11</f>
        <v>3753</v>
      </c>
    </row>
    <row r="150" spans="1:6" ht="15.75" customHeight="1" x14ac:dyDescent="0.25">
      <c r="A150" s="430" t="s">
        <v>244</v>
      </c>
      <c r="B150" s="430" t="s">
        <v>2989</v>
      </c>
      <c r="C150" s="430">
        <v>19</v>
      </c>
      <c r="D150" s="430" t="s">
        <v>3189</v>
      </c>
      <c r="E150" s="220" t="str">
        <f t="shared" si="2"/>
        <v>Премиум19К10</v>
      </c>
      <c r="F150" s="313">
        <f>'БД СПИСКОМ Цены Фасады'!$F$15</f>
        <v>4336</v>
      </c>
    </row>
    <row r="151" spans="1:6" ht="15.75" customHeight="1" x14ac:dyDescent="0.25">
      <c r="A151" s="431" t="s">
        <v>249</v>
      </c>
      <c r="B151" s="430" t="s">
        <v>2989</v>
      </c>
      <c r="C151" s="430">
        <v>19</v>
      </c>
      <c r="D151" s="430" t="s">
        <v>3189</v>
      </c>
      <c r="E151" s="220" t="str">
        <f t="shared" si="2"/>
        <v>Премиум19К10</v>
      </c>
      <c r="F151" s="313">
        <f>'БД СПИСКОМ Цены Фасады'!$F$15</f>
        <v>4336</v>
      </c>
    </row>
    <row r="152" spans="1:6" ht="15.75" customHeight="1" x14ac:dyDescent="0.25">
      <c r="A152" s="431" t="s">
        <v>3160</v>
      </c>
      <c r="B152" s="430" t="s">
        <v>2989</v>
      </c>
      <c r="C152" s="430">
        <v>19</v>
      </c>
      <c r="D152" s="430" t="s">
        <v>3189</v>
      </c>
      <c r="E152" s="220" t="str">
        <f t="shared" si="2"/>
        <v>Премиум19К10</v>
      </c>
      <c r="F152" s="313">
        <f>'БД СПИСКОМ Цены Фасады'!$F$15</f>
        <v>4336</v>
      </c>
    </row>
    <row r="153" spans="1:6" ht="15.75" customHeight="1" x14ac:dyDescent="0.25">
      <c r="A153" s="431" t="s">
        <v>256</v>
      </c>
      <c r="B153" s="430" t="s">
        <v>2989</v>
      </c>
      <c r="C153" s="430">
        <v>19</v>
      </c>
      <c r="D153" s="430" t="s">
        <v>3189</v>
      </c>
      <c r="E153" s="220" t="str">
        <f t="shared" si="2"/>
        <v>Премиум19К10</v>
      </c>
      <c r="F153" s="313">
        <f>'БД СПИСКОМ Цены Фасады'!$F$15</f>
        <v>4336</v>
      </c>
    </row>
    <row r="154" spans="1:6" ht="15.75" customHeight="1" x14ac:dyDescent="0.25">
      <c r="A154" s="430" t="s">
        <v>2990</v>
      </c>
      <c r="B154" s="430" t="s">
        <v>2989</v>
      </c>
      <c r="C154" s="430">
        <v>19</v>
      </c>
      <c r="D154" s="430" t="s">
        <v>3189</v>
      </c>
      <c r="E154" s="220" t="str">
        <f t="shared" si="2"/>
        <v>Премиум19К10</v>
      </c>
      <c r="F154" s="313">
        <f>'БД СПИСКОМ Цены Фасады'!$F$15</f>
        <v>4336</v>
      </c>
    </row>
    <row r="155" spans="1:6" ht="15.75" customHeight="1" x14ac:dyDescent="0.25">
      <c r="A155" s="430" t="s">
        <v>3161</v>
      </c>
      <c r="B155" s="430" t="s">
        <v>2989</v>
      </c>
      <c r="C155" s="430">
        <v>19</v>
      </c>
      <c r="D155" s="430" t="s">
        <v>3189</v>
      </c>
      <c r="E155" s="220" t="str">
        <f t="shared" si="2"/>
        <v>Премиум19К10</v>
      </c>
      <c r="F155" s="313">
        <f>'БД СПИСКОМ Цены Фасады'!$F$15</f>
        <v>4336</v>
      </c>
    </row>
    <row r="156" spans="1:6" ht="15.75" customHeight="1" x14ac:dyDescent="0.25">
      <c r="A156" s="430" t="s">
        <v>2991</v>
      </c>
      <c r="B156" s="430" t="s">
        <v>2989</v>
      </c>
      <c r="C156" s="430">
        <v>19</v>
      </c>
      <c r="D156" s="430" t="s">
        <v>3189</v>
      </c>
      <c r="E156" s="220" t="str">
        <f t="shared" si="2"/>
        <v>Премиум19К10</v>
      </c>
      <c r="F156" s="313">
        <f>'БД СПИСКОМ Цены Фасады'!$F$15</f>
        <v>4336</v>
      </c>
    </row>
    <row r="157" spans="1:6" ht="15.75" customHeight="1" x14ac:dyDescent="0.25">
      <c r="A157" s="430" t="s">
        <v>2992</v>
      </c>
      <c r="B157" s="430" t="s">
        <v>2989</v>
      </c>
      <c r="C157" s="430">
        <v>19</v>
      </c>
      <c r="D157" s="430" t="s">
        <v>3189</v>
      </c>
      <c r="E157" s="220" t="str">
        <f t="shared" si="2"/>
        <v>Премиум19К10</v>
      </c>
      <c r="F157" s="313">
        <f>'БД СПИСКОМ Цены Фасады'!$F$15</f>
        <v>4336</v>
      </c>
    </row>
    <row r="158" spans="1:6" ht="15.75" customHeight="1" x14ac:dyDescent="0.25">
      <c r="A158" s="432" t="s">
        <v>260</v>
      </c>
      <c r="B158" s="432" t="s">
        <v>2993</v>
      </c>
      <c r="C158" s="432">
        <v>19</v>
      </c>
      <c r="D158" s="432" t="s">
        <v>3189</v>
      </c>
      <c r="E158" s="220" t="str">
        <f t="shared" si="2"/>
        <v>Премиум+19К10</v>
      </c>
      <c r="F158" s="313">
        <f>'БД СПИСКОМ Цены Фасады'!$F$19</f>
        <v>5000</v>
      </c>
    </row>
    <row r="159" spans="1:6" ht="15.75" customHeight="1" x14ac:dyDescent="0.25">
      <c r="A159" s="433" t="s">
        <v>264</v>
      </c>
      <c r="B159" s="432" t="s">
        <v>2993</v>
      </c>
      <c r="C159" s="432">
        <v>19</v>
      </c>
      <c r="D159" s="432" t="s">
        <v>3189</v>
      </c>
      <c r="E159" s="220" t="str">
        <f t="shared" si="2"/>
        <v>Премиум+19К10</v>
      </c>
      <c r="F159" s="313">
        <f>'БД СПИСКОМ Цены Фасады'!$F$19</f>
        <v>5000</v>
      </c>
    </row>
    <row r="160" spans="1:6" ht="15.75" customHeight="1" x14ac:dyDescent="0.25">
      <c r="A160" s="433" t="s">
        <v>268</v>
      </c>
      <c r="B160" s="432" t="s">
        <v>2993</v>
      </c>
      <c r="C160" s="432">
        <v>19</v>
      </c>
      <c r="D160" s="432" t="s">
        <v>3189</v>
      </c>
      <c r="E160" s="220" t="str">
        <f t="shared" si="2"/>
        <v>Премиум+19К10</v>
      </c>
      <c r="F160" s="313">
        <f>'БД СПИСКОМ Цены Фасады'!$F$19</f>
        <v>5000</v>
      </c>
    </row>
    <row r="161" spans="1:6" ht="15.75" customHeight="1" x14ac:dyDescent="0.25">
      <c r="A161" s="433" t="s">
        <v>272</v>
      </c>
      <c r="B161" s="432" t="s">
        <v>2993</v>
      </c>
      <c r="C161" s="432">
        <v>19</v>
      </c>
      <c r="D161" s="432" t="s">
        <v>3189</v>
      </c>
      <c r="E161" s="220" t="str">
        <f t="shared" si="2"/>
        <v>Премиум+19К10</v>
      </c>
      <c r="F161" s="313">
        <f>'БД СПИСКОМ Цены Фасады'!$F$19</f>
        <v>5000</v>
      </c>
    </row>
    <row r="162" spans="1:6" ht="15.75" customHeight="1" x14ac:dyDescent="0.25">
      <c r="A162" s="433" t="s">
        <v>275</v>
      </c>
      <c r="B162" s="432" t="s">
        <v>2993</v>
      </c>
      <c r="C162" s="432">
        <v>19</v>
      </c>
      <c r="D162" s="432" t="s">
        <v>3189</v>
      </c>
      <c r="E162" s="220" t="str">
        <f t="shared" si="2"/>
        <v>Премиум+19К10</v>
      </c>
      <c r="F162" s="313">
        <f>'БД СПИСКОМ Цены Фасады'!$F$19</f>
        <v>5000</v>
      </c>
    </row>
    <row r="163" spans="1:6" ht="15.75" customHeight="1" x14ac:dyDescent="0.25">
      <c r="A163" s="433" t="s">
        <v>280</v>
      </c>
      <c r="B163" s="432" t="s">
        <v>2993</v>
      </c>
      <c r="C163" s="432">
        <v>19</v>
      </c>
      <c r="D163" s="432" t="s">
        <v>3189</v>
      </c>
      <c r="E163" s="220" t="str">
        <f t="shared" si="2"/>
        <v>Премиум+19К10</v>
      </c>
      <c r="F163" s="313">
        <f>'БД СПИСКОМ Цены Фасады'!$F$19</f>
        <v>5000</v>
      </c>
    </row>
    <row r="164" spans="1:6" ht="15.75" customHeight="1" x14ac:dyDescent="0.25">
      <c r="A164" s="433" t="s">
        <v>292</v>
      </c>
      <c r="B164" s="432" t="s">
        <v>2993</v>
      </c>
      <c r="C164" s="432">
        <v>19</v>
      </c>
      <c r="D164" s="432" t="s">
        <v>3189</v>
      </c>
      <c r="E164" s="220" t="str">
        <f t="shared" si="2"/>
        <v>Премиум+19К10</v>
      </c>
      <c r="F164" s="313">
        <f>'БД СПИСКОМ Цены Фасады'!$F$19</f>
        <v>5000</v>
      </c>
    </row>
    <row r="165" spans="1:6" ht="15.75" customHeight="1" x14ac:dyDescent="0.25">
      <c r="A165" s="433" t="s">
        <v>298</v>
      </c>
      <c r="B165" s="432" t="s">
        <v>2993</v>
      </c>
      <c r="C165" s="432">
        <v>19</v>
      </c>
      <c r="D165" s="432" t="s">
        <v>3189</v>
      </c>
      <c r="E165" s="220" t="str">
        <f t="shared" si="2"/>
        <v>Премиум+19К10</v>
      </c>
      <c r="F165" s="313">
        <f>'БД СПИСКОМ Цены Фасады'!$F$19</f>
        <v>5000</v>
      </c>
    </row>
    <row r="166" spans="1:6" ht="15.75" customHeight="1" x14ac:dyDescent="0.25">
      <c r="A166" s="433" t="s">
        <v>303</v>
      </c>
      <c r="B166" s="432" t="s">
        <v>2993</v>
      </c>
      <c r="C166" s="432">
        <v>19</v>
      </c>
      <c r="D166" s="432" t="s">
        <v>3189</v>
      </c>
      <c r="E166" s="220" t="str">
        <f t="shared" si="2"/>
        <v>Премиум+19К10</v>
      </c>
      <c r="F166" s="313">
        <f>'БД СПИСКОМ Цены Фасады'!$F$19</f>
        <v>5000</v>
      </c>
    </row>
    <row r="167" spans="1:6" ht="15.75" customHeight="1" x14ac:dyDescent="0.25">
      <c r="A167" s="433" t="s">
        <v>308</v>
      </c>
      <c r="B167" s="432" t="s">
        <v>2993</v>
      </c>
      <c r="C167" s="432">
        <v>19</v>
      </c>
      <c r="D167" s="432" t="s">
        <v>3189</v>
      </c>
      <c r="E167" s="220" t="str">
        <f t="shared" si="2"/>
        <v>Премиум+19К10</v>
      </c>
      <c r="F167" s="313">
        <f>'БД СПИСКОМ Цены Фасады'!$F$19</f>
        <v>5000</v>
      </c>
    </row>
    <row r="168" spans="1:6" ht="15.75" customHeight="1" x14ac:dyDescent="0.25">
      <c r="A168" s="433" t="s">
        <v>313</v>
      </c>
      <c r="B168" s="432" t="s">
        <v>2993</v>
      </c>
      <c r="C168" s="432">
        <v>19</v>
      </c>
      <c r="D168" s="432" t="s">
        <v>3189</v>
      </c>
      <c r="E168" s="220" t="str">
        <f t="shared" si="2"/>
        <v>Премиум+19К10</v>
      </c>
      <c r="F168" s="313">
        <f>'БД СПИСКОМ Цены Фасады'!$F$19</f>
        <v>5000</v>
      </c>
    </row>
    <row r="169" spans="1:6" ht="15.75" customHeight="1" x14ac:dyDescent="0.25">
      <c r="A169" s="433" t="s">
        <v>3162</v>
      </c>
      <c r="B169" s="432" t="s">
        <v>2993</v>
      </c>
      <c r="C169" s="432">
        <v>19</v>
      </c>
      <c r="D169" s="432" t="s">
        <v>3189</v>
      </c>
      <c r="E169" s="220" t="str">
        <f t="shared" si="2"/>
        <v>Премиум+19К10</v>
      </c>
      <c r="F169" s="313">
        <f>'БД СПИСКОМ Цены Фасады'!$F$19</f>
        <v>5000</v>
      </c>
    </row>
    <row r="170" spans="1:6" ht="15.75" customHeight="1" x14ac:dyDescent="0.25">
      <c r="A170" s="433" t="s">
        <v>3163</v>
      </c>
      <c r="B170" s="432" t="s">
        <v>2993</v>
      </c>
      <c r="C170" s="432">
        <v>19</v>
      </c>
      <c r="D170" s="432" t="s">
        <v>3189</v>
      </c>
      <c r="E170" s="220" t="str">
        <f t="shared" si="2"/>
        <v>Премиум+19К10</v>
      </c>
      <c r="F170" s="313">
        <f>'БД СПИСКОМ Цены Фасады'!$F$19</f>
        <v>5000</v>
      </c>
    </row>
    <row r="171" spans="1:6" ht="15.75" customHeight="1" x14ac:dyDescent="0.25">
      <c r="A171" s="432" t="s">
        <v>3164</v>
      </c>
      <c r="B171" s="432" t="s">
        <v>2993</v>
      </c>
      <c r="C171" s="432">
        <v>19</v>
      </c>
      <c r="D171" s="432" t="s">
        <v>3189</v>
      </c>
      <c r="E171" s="220" t="str">
        <f t="shared" si="2"/>
        <v>Премиум+19К10</v>
      </c>
      <c r="F171" s="313">
        <f>'БД СПИСКОМ Цены Фасады'!$F$19</f>
        <v>5000</v>
      </c>
    </row>
    <row r="172" spans="1:6" ht="15.75" customHeight="1" x14ac:dyDescent="0.25">
      <c r="A172" s="433" t="s">
        <v>3165</v>
      </c>
      <c r="B172" s="432" t="s">
        <v>2993</v>
      </c>
      <c r="C172" s="432">
        <v>19</v>
      </c>
      <c r="D172" s="432" t="s">
        <v>3189</v>
      </c>
      <c r="E172" s="220" t="str">
        <f t="shared" si="2"/>
        <v>Премиум+19К10</v>
      </c>
      <c r="F172" s="313">
        <f>'БД СПИСКОМ Цены Фасады'!$F$19</f>
        <v>5000</v>
      </c>
    </row>
    <row r="173" spans="1:6" ht="15.75" customHeight="1" x14ac:dyDescent="0.25">
      <c r="A173" s="433" t="s">
        <v>3166</v>
      </c>
      <c r="B173" s="432" t="s">
        <v>2993</v>
      </c>
      <c r="C173" s="432">
        <v>19</v>
      </c>
      <c r="D173" s="432" t="s">
        <v>3189</v>
      </c>
      <c r="E173" s="220" t="str">
        <f t="shared" si="2"/>
        <v>Премиум+19К10</v>
      </c>
      <c r="F173" s="313">
        <f>'БД СПИСКОМ Цены Фасады'!$F$19</f>
        <v>5000</v>
      </c>
    </row>
    <row r="174" spans="1:6" ht="15.75" customHeight="1" x14ac:dyDescent="0.25">
      <c r="A174" s="433" t="s">
        <v>3167</v>
      </c>
      <c r="B174" s="432" t="s">
        <v>2993</v>
      </c>
      <c r="C174" s="432">
        <v>19</v>
      </c>
      <c r="D174" s="432" t="s">
        <v>3189</v>
      </c>
      <c r="E174" s="220" t="str">
        <f t="shared" si="2"/>
        <v>Премиум+19К10</v>
      </c>
      <c r="F174" s="313">
        <f>'БД СПИСКОМ Цены Фасады'!$F$19</f>
        <v>5000</v>
      </c>
    </row>
    <row r="175" spans="1:6" ht="15.75" customHeight="1" x14ac:dyDescent="0.25">
      <c r="A175" s="432" t="s">
        <v>3168</v>
      </c>
      <c r="B175" s="432" t="s">
        <v>2993</v>
      </c>
      <c r="C175" s="432">
        <v>19</v>
      </c>
      <c r="D175" s="432" t="s">
        <v>3189</v>
      </c>
      <c r="E175" s="220" t="str">
        <f t="shared" si="2"/>
        <v>Премиум+19К10</v>
      </c>
      <c r="F175" s="313">
        <f>'БД СПИСКОМ Цены Фасады'!$F$19</f>
        <v>5000</v>
      </c>
    </row>
    <row r="176" spans="1:6" ht="15.75" customHeight="1" x14ac:dyDescent="0.25">
      <c r="A176" s="432" t="s">
        <v>3169</v>
      </c>
      <c r="B176" s="432" t="s">
        <v>2993</v>
      </c>
      <c r="C176" s="432">
        <v>19</v>
      </c>
      <c r="D176" s="432" t="s">
        <v>3189</v>
      </c>
      <c r="E176" s="220" t="str">
        <f t="shared" si="2"/>
        <v>Премиум+19К10</v>
      </c>
      <c r="F176" s="313">
        <f>'БД СПИСКОМ Цены Фасады'!$F$19</f>
        <v>5000</v>
      </c>
    </row>
    <row r="177" spans="1:6" ht="15.75" customHeight="1" x14ac:dyDescent="0.25">
      <c r="A177" s="432" t="s">
        <v>3170</v>
      </c>
      <c r="B177" s="432" t="s">
        <v>2993</v>
      </c>
      <c r="C177" s="432">
        <v>19</v>
      </c>
      <c r="D177" s="432" t="s">
        <v>3189</v>
      </c>
      <c r="E177" s="220" t="str">
        <f t="shared" si="2"/>
        <v>Премиум+19К10</v>
      </c>
      <c r="F177" s="313">
        <f>'БД СПИСКОМ Цены Фасады'!$F$19</f>
        <v>5000</v>
      </c>
    </row>
    <row r="178" spans="1:6" ht="15.75" customHeight="1" x14ac:dyDescent="0.25">
      <c r="A178" s="432" t="s">
        <v>3171</v>
      </c>
      <c r="B178" s="432" t="s">
        <v>2993</v>
      </c>
      <c r="C178" s="432">
        <v>19</v>
      </c>
      <c r="D178" s="432" t="s">
        <v>3189</v>
      </c>
      <c r="E178" s="220" t="str">
        <f t="shared" si="2"/>
        <v>Премиум+19К10</v>
      </c>
      <c r="F178" s="313">
        <f>'БД СПИСКОМ Цены Фасады'!$F$19</f>
        <v>5000</v>
      </c>
    </row>
    <row r="179" spans="1:6" ht="15.75" customHeight="1" x14ac:dyDescent="0.25">
      <c r="A179" s="434" t="s">
        <v>317</v>
      </c>
      <c r="B179" s="434" t="s">
        <v>2994</v>
      </c>
      <c r="C179" s="434">
        <v>19</v>
      </c>
      <c r="D179" s="434" t="s">
        <v>3189</v>
      </c>
      <c r="E179" s="220" t="str">
        <f t="shared" si="2"/>
        <v>Элит19К10</v>
      </c>
      <c r="F179" s="313">
        <f>'БД СПИСКОМ Цены Фасады'!$C$23</f>
        <v>4419</v>
      </c>
    </row>
    <row r="180" spans="1:6" ht="15.75" customHeight="1" x14ac:dyDescent="0.25">
      <c r="A180" s="435" t="s">
        <v>322</v>
      </c>
      <c r="B180" s="434" t="s">
        <v>2994</v>
      </c>
      <c r="C180" s="434">
        <v>19</v>
      </c>
      <c r="D180" s="434" t="s">
        <v>3189</v>
      </c>
      <c r="E180" s="220" t="str">
        <f t="shared" si="2"/>
        <v>Элит19К10</v>
      </c>
      <c r="F180" s="313">
        <f>'БД СПИСКОМ Цены Фасады'!$C$23</f>
        <v>4419</v>
      </c>
    </row>
    <row r="181" spans="1:6" ht="15.75" customHeight="1" x14ac:dyDescent="0.25">
      <c r="A181" s="435" t="s">
        <v>3172</v>
      </c>
      <c r="B181" s="434" t="s">
        <v>2994</v>
      </c>
      <c r="C181" s="434">
        <v>19</v>
      </c>
      <c r="D181" s="434" t="s">
        <v>3189</v>
      </c>
      <c r="E181" s="220" t="str">
        <f t="shared" si="2"/>
        <v>Элит19К10</v>
      </c>
      <c r="F181" s="313">
        <f>'БД СПИСКОМ Цены Фасады'!$C$23</f>
        <v>4419</v>
      </c>
    </row>
    <row r="182" spans="1:6" ht="15.75" customHeight="1" x14ac:dyDescent="0.25">
      <c r="A182" s="435" t="s">
        <v>330</v>
      </c>
      <c r="B182" s="434" t="s">
        <v>2994</v>
      </c>
      <c r="C182" s="434">
        <v>19</v>
      </c>
      <c r="D182" s="434" t="s">
        <v>3189</v>
      </c>
      <c r="E182" s="220" t="str">
        <f t="shared" si="2"/>
        <v>Элит19К10</v>
      </c>
      <c r="F182" s="313">
        <f>'БД СПИСКОМ Цены Фасады'!$C$23</f>
        <v>4419</v>
      </c>
    </row>
    <row r="183" spans="1:6" ht="15.75" customHeight="1" x14ac:dyDescent="0.25">
      <c r="A183" s="435" t="s">
        <v>334</v>
      </c>
      <c r="B183" s="434" t="s">
        <v>2994</v>
      </c>
      <c r="C183" s="434">
        <v>19</v>
      </c>
      <c r="D183" s="434" t="s">
        <v>3189</v>
      </c>
      <c r="E183" s="220" t="str">
        <f t="shared" si="2"/>
        <v>Элит19К10</v>
      </c>
      <c r="F183" s="313">
        <f>'БД СПИСКОМ Цены Фасады'!$C$23</f>
        <v>4419</v>
      </c>
    </row>
    <row r="184" spans="1:6" ht="15.75" customHeight="1" x14ac:dyDescent="0.25">
      <c r="A184" s="436" t="s">
        <v>338</v>
      </c>
      <c r="B184" s="436" t="s">
        <v>2995</v>
      </c>
      <c r="C184" s="436">
        <v>19</v>
      </c>
      <c r="D184" s="436" t="s">
        <v>3189</v>
      </c>
      <c r="E184" s="220" t="str">
        <f t="shared" si="2"/>
        <v>Геометрия19К10</v>
      </c>
      <c r="F184" s="313">
        <f>'БД СПИСКОМ Цены Фасады'!$C$27</f>
        <v>8727</v>
      </c>
    </row>
    <row r="185" spans="1:6" ht="15.75" customHeight="1" x14ac:dyDescent="0.25">
      <c r="A185" s="436" t="s">
        <v>346</v>
      </c>
      <c r="B185" s="436" t="s">
        <v>2995</v>
      </c>
      <c r="C185" s="436">
        <v>19</v>
      </c>
      <c r="D185" s="436" t="s">
        <v>3189</v>
      </c>
      <c r="E185" s="220" t="str">
        <f t="shared" si="2"/>
        <v>Геометрия19К10</v>
      </c>
      <c r="F185" s="313">
        <f>'БД СПИСКОМ Цены Фасады'!$C$27</f>
        <v>8727</v>
      </c>
    </row>
    <row r="186" spans="1:6" ht="15.75" customHeight="1" x14ac:dyDescent="0.25">
      <c r="A186" s="437" t="s">
        <v>342</v>
      </c>
      <c r="B186" s="436" t="s">
        <v>2995</v>
      </c>
      <c r="C186" s="436">
        <v>19</v>
      </c>
      <c r="D186" s="436" t="s">
        <v>3189</v>
      </c>
      <c r="E186" s="220" t="str">
        <f t="shared" si="2"/>
        <v>Геометрия19К10</v>
      </c>
      <c r="F186" s="313">
        <f>'БД СПИСКОМ Цены Фасады'!$C$27</f>
        <v>8727</v>
      </c>
    </row>
    <row r="187" spans="1:6" ht="15.75" customHeight="1" x14ac:dyDescent="0.25">
      <c r="A187" s="438" t="s">
        <v>3173</v>
      </c>
      <c r="B187" s="438" t="s">
        <v>3180</v>
      </c>
      <c r="C187" s="438">
        <v>19</v>
      </c>
      <c r="D187" s="438" t="s">
        <v>3189</v>
      </c>
      <c r="E187" s="220" t="str">
        <f t="shared" si="2"/>
        <v>Волна19К10</v>
      </c>
      <c r="F187" s="313">
        <f>'БД СПИСКОМ Цены Фасады'!$C$30</f>
        <v>4648</v>
      </c>
    </row>
    <row r="188" spans="1:6" ht="15.75" customHeight="1" x14ac:dyDescent="0.25">
      <c r="A188" s="438" t="s">
        <v>3174</v>
      </c>
      <c r="B188" s="438" t="s">
        <v>3180</v>
      </c>
      <c r="C188" s="438">
        <v>19</v>
      </c>
      <c r="D188" s="438" t="s">
        <v>3189</v>
      </c>
      <c r="E188" s="220" t="str">
        <f t="shared" si="2"/>
        <v>Волна19К10</v>
      </c>
      <c r="F188" s="313">
        <f>'БД СПИСКОМ Цены Фасады'!$C$30</f>
        <v>4648</v>
      </c>
    </row>
    <row r="189" spans="1:6" ht="15.75" customHeight="1" x14ac:dyDescent="0.25">
      <c r="A189" s="438" t="s">
        <v>3175</v>
      </c>
      <c r="B189" s="438" t="s">
        <v>3180</v>
      </c>
      <c r="C189" s="438">
        <v>19</v>
      </c>
      <c r="D189" s="438" t="s">
        <v>3189</v>
      </c>
      <c r="E189" s="220" t="str">
        <f t="shared" si="2"/>
        <v>Волна19К10</v>
      </c>
      <c r="F189" s="313">
        <f>'БД СПИСКОМ Цены Фасады'!$C$30</f>
        <v>4648</v>
      </c>
    </row>
    <row r="190" spans="1:6" ht="15.75" customHeight="1" x14ac:dyDescent="0.25">
      <c r="A190" s="438" t="s">
        <v>3176</v>
      </c>
      <c r="B190" s="438" t="s">
        <v>3180</v>
      </c>
      <c r="C190" s="438">
        <v>19</v>
      </c>
      <c r="D190" s="438" t="s">
        <v>3189</v>
      </c>
      <c r="E190" s="220" t="str">
        <f t="shared" si="2"/>
        <v>Волна19К10</v>
      </c>
      <c r="F190" s="313">
        <f>'БД СПИСКОМ Цены Фасады'!$C$30</f>
        <v>4648</v>
      </c>
    </row>
    <row r="191" spans="1:6" ht="15.75" customHeight="1" x14ac:dyDescent="0.25">
      <c r="A191" s="438" t="s">
        <v>3177</v>
      </c>
      <c r="B191" s="438" t="s">
        <v>3180</v>
      </c>
      <c r="C191" s="438">
        <v>19</v>
      </c>
      <c r="D191" s="438" t="s">
        <v>3189</v>
      </c>
      <c r="E191" s="220" t="str">
        <f t="shared" si="2"/>
        <v>Волна19К10</v>
      </c>
      <c r="F191" s="313">
        <f>'БД СПИСКОМ Цены Фасады'!$C$30</f>
        <v>4648</v>
      </c>
    </row>
    <row r="192" spans="1:6" ht="15.75" customHeight="1" x14ac:dyDescent="0.25">
      <c r="A192" s="438" t="s">
        <v>3178</v>
      </c>
      <c r="B192" s="438" t="s">
        <v>3180</v>
      </c>
      <c r="C192" s="438">
        <v>19</v>
      </c>
      <c r="D192" s="438" t="s">
        <v>3189</v>
      </c>
      <c r="E192" s="220" t="str">
        <f t="shared" si="2"/>
        <v>Волна19К10</v>
      </c>
      <c r="F192" s="313">
        <f>'БД СПИСКОМ Цены Фасады'!$C$30</f>
        <v>4648</v>
      </c>
    </row>
    <row r="193" spans="1:6" ht="15.75" customHeight="1" x14ac:dyDescent="0.25">
      <c r="A193" s="438" t="s">
        <v>3179</v>
      </c>
      <c r="B193" s="438" t="s">
        <v>3180</v>
      </c>
      <c r="C193" s="438">
        <v>19</v>
      </c>
      <c r="D193" s="438" t="s">
        <v>3189</v>
      </c>
      <c r="E193" s="220" t="str">
        <f t="shared" si="2"/>
        <v>Волна19К10</v>
      </c>
      <c r="F193" s="313">
        <f>'БД СПИСКОМ Цены Фасады'!$C$30</f>
        <v>4648</v>
      </c>
    </row>
    <row r="194" spans="1:6" ht="15.75" customHeight="1" x14ac:dyDescent="0.25">
      <c r="A194" s="421" t="s">
        <v>41</v>
      </c>
      <c r="B194" s="421" t="s">
        <v>2986</v>
      </c>
      <c r="C194" s="422">
        <v>19</v>
      </c>
      <c r="D194" s="421" t="s">
        <v>3190</v>
      </c>
      <c r="E194" s="220" t="str">
        <f t="shared" si="2"/>
        <v>Стандарт19К20</v>
      </c>
      <c r="F194" s="313">
        <f>'БД СПИСКОМ Цены Фасады'!$G$3</f>
        <v>4575</v>
      </c>
    </row>
    <row r="195" spans="1:6" ht="15.75" customHeight="1" x14ac:dyDescent="0.25">
      <c r="A195" s="421" t="s">
        <v>59</v>
      </c>
      <c r="B195" s="421" t="s">
        <v>2986</v>
      </c>
      <c r="C195" s="422">
        <v>19</v>
      </c>
      <c r="D195" s="421" t="s">
        <v>3190</v>
      </c>
      <c r="E195" s="220" t="str">
        <f t="shared" si="2"/>
        <v>Стандарт19К20</v>
      </c>
      <c r="F195" s="313">
        <f>'БД СПИСКОМ Цены Фасады'!$G$3</f>
        <v>4575</v>
      </c>
    </row>
    <row r="196" spans="1:6" ht="15.75" customHeight="1" x14ac:dyDescent="0.25">
      <c r="A196" s="421" t="s">
        <v>75</v>
      </c>
      <c r="B196" s="421" t="s">
        <v>2986</v>
      </c>
      <c r="C196" s="422">
        <v>19</v>
      </c>
      <c r="D196" s="421" t="s">
        <v>3190</v>
      </c>
      <c r="E196" s="220" t="str">
        <f t="shared" ref="E196:E259" si="3">CONCATENATE(B196,C196,D196)</f>
        <v>Стандарт19К20</v>
      </c>
      <c r="F196" s="313">
        <f>'БД СПИСКОМ Цены Фасады'!$G$3</f>
        <v>4575</v>
      </c>
    </row>
    <row r="197" spans="1:6" ht="15.75" customHeight="1" x14ac:dyDescent="0.25">
      <c r="A197" s="421" t="s">
        <v>87</v>
      </c>
      <c r="B197" s="421" t="s">
        <v>2986</v>
      </c>
      <c r="C197" s="422">
        <v>19</v>
      </c>
      <c r="D197" s="421" t="s">
        <v>3190</v>
      </c>
      <c r="E197" s="220" t="str">
        <f t="shared" si="3"/>
        <v>Стандарт19К20</v>
      </c>
      <c r="F197" s="313">
        <f>'БД СПИСКОМ Цены Фасады'!$G$3</f>
        <v>4575</v>
      </c>
    </row>
    <row r="198" spans="1:6" ht="15.75" customHeight="1" x14ac:dyDescent="0.25">
      <c r="A198" s="423" t="s">
        <v>100</v>
      </c>
      <c r="B198" s="421" t="s">
        <v>2986</v>
      </c>
      <c r="C198" s="422">
        <v>19</v>
      </c>
      <c r="D198" s="421" t="s">
        <v>3190</v>
      </c>
      <c r="E198" s="220" t="str">
        <f t="shared" si="3"/>
        <v>Стандарт19К20</v>
      </c>
      <c r="F198" s="313">
        <f>'БД СПИСКОМ Цены Фасады'!$G$3</f>
        <v>4575</v>
      </c>
    </row>
    <row r="199" spans="1:6" ht="15.75" customHeight="1" x14ac:dyDescent="0.25">
      <c r="A199" s="423" t="s">
        <v>107</v>
      </c>
      <c r="B199" s="421" t="s">
        <v>2986</v>
      </c>
      <c r="C199" s="422">
        <v>19</v>
      </c>
      <c r="D199" s="421" t="s">
        <v>3190</v>
      </c>
      <c r="E199" s="220" t="str">
        <f t="shared" si="3"/>
        <v>Стандарт19К20</v>
      </c>
      <c r="F199" s="313">
        <f>'БД СПИСКОМ Цены Фасады'!$G$3</f>
        <v>4575</v>
      </c>
    </row>
    <row r="200" spans="1:6" ht="15.75" customHeight="1" x14ac:dyDescent="0.25">
      <c r="A200" s="423" t="s">
        <v>118</v>
      </c>
      <c r="B200" s="421" t="s">
        <v>2986</v>
      </c>
      <c r="C200" s="422">
        <v>19</v>
      </c>
      <c r="D200" s="421" t="s">
        <v>3190</v>
      </c>
      <c r="E200" s="220" t="str">
        <f t="shared" si="3"/>
        <v>Стандарт19К20</v>
      </c>
      <c r="F200" s="313">
        <f>'БД СПИСКОМ Цены Фасады'!$G$3</f>
        <v>4575</v>
      </c>
    </row>
    <row r="201" spans="1:6" ht="15.75" customHeight="1" x14ac:dyDescent="0.25">
      <c r="A201" s="424" t="s">
        <v>3150</v>
      </c>
      <c r="B201" s="424" t="s">
        <v>3159</v>
      </c>
      <c r="C201" s="424">
        <v>19</v>
      </c>
      <c r="D201" s="424" t="s">
        <v>3190</v>
      </c>
      <c r="E201" s="220" t="str">
        <f t="shared" si="3"/>
        <v>ИР19К20</v>
      </c>
      <c r="F201" s="313">
        <f>'БД СПИСКОМ Цены Фасады'!$D$33</f>
        <v>4810</v>
      </c>
    </row>
    <row r="202" spans="1:6" ht="15.75" customHeight="1" x14ac:dyDescent="0.25">
      <c r="A202" s="424" t="s">
        <v>3151</v>
      </c>
      <c r="B202" s="424" t="s">
        <v>3159</v>
      </c>
      <c r="C202" s="424">
        <v>19</v>
      </c>
      <c r="D202" s="424" t="s">
        <v>3190</v>
      </c>
      <c r="E202" s="220" t="str">
        <f t="shared" si="3"/>
        <v>ИР19К20</v>
      </c>
      <c r="F202" s="313">
        <f>'БД СПИСКОМ Цены Фасады'!$D$33</f>
        <v>4810</v>
      </c>
    </row>
    <row r="203" spans="1:6" ht="15.75" customHeight="1" x14ac:dyDescent="0.25">
      <c r="A203" s="424" t="s">
        <v>3152</v>
      </c>
      <c r="B203" s="424" t="s">
        <v>3159</v>
      </c>
      <c r="C203" s="424">
        <v>19</v>
      </c>
      <c r="D203" s="424" t="s">
        <v>3190</v>
      </c>
      <c r="E203" s="220" t="str">
        <f t="shared" si="3"/>
        <v>ИР19К20</v>
      </c>
      <c r="F203" s="313">
        <f>'БД СПИСКОМ Цены Фасады'!$D$33</f>
        <v>4810</v>
      </c>
    </row>
    <row r="204" spans="1:6" ht="15.75" customHeight="1" x14ac:dyDescent="0.25">
      <c r="A204" s="425" t="s">
        <v>131</v>
      </c>
      <c r="B204" s="425" t="s">
        <v>2987</v>
      </c>
      <c r="C204" s="426">
        <v>19</v>
      </c>
      <c r="D204" s="425" t="s">
        <v>3190</v>
      </c>
      <c r="E204" s="220" t="str">
        <f t="shared" si="3"/>
        <v>Комфорт19К20</v>
      </c>
      <c r="F204" s="313">
        <f>'БД СПИСКОМ Цены Фасады'!$G$7</f>
        <v>4823</v>
      </c>
    </row>
    <row r="205" spans="1:6" ht="15.75" customHeight="1" x14ac:dyDescent="0.25">
      <c r="A205" s="427" t="s">
        <v>159</v>
      </c>
      <c r="B205" s="425" t="s">
        <v>2987</v>
      </c>
      <c r="C205" s="426">
        <v>19</v>
      </c>
      <c r="D205" s="425" t="s">
        <v>3190</v>
      </c>
      <c r="E205" s="220" t="str">
        <f t="shared" si="3"/>
        <v>Комфорт19К20</v>
      </c>
      <c r="F205" s="313">
        <f>'БД СПИСКОМ Цены Фасады'!$G$7</f>
        <v>4823</v>
      </c>
    </row>
    <row r="206" spans="1:6" ht="15.75" customHeight="1" x14ac:dyDescent="0.25">
      <c r="A206" s="427" t="s">
        <v>168</v>
      </c>
      <c r="B206" s="425" t="s">
        <v>2987</v>
      </c>
      <c r="C206" s="426">
        <v>19</v>
      </c>
      <c r="D206" s="425" t="s">
        <v>3190</v>
      </c>
      <c r="E206" s="220" t="str">
        <f t="shared" si="3"/>
        <v>Комфорт19К20</v>
      </c>
      <c r="F206" s="313">
        <f>'БД СПИСКОМ Цены Фасады'!$G$7</f>
        <v>4823</v>
      </c>
    </row>
    <row r="207" spans="1:6" ht="15.75" customHeight="1" x14ac:dyDescent="0.25">
      <c r="A207" s="427" t="s">
        <v>178</v>
      </c>
      <c r="B207" s="425" t="s">
        <v>2987</v>
      </c>
      <c r="C207" s="426">
        <v>19</v>
      </c>
      <c r="D207" s="425" t="s">
        <v>3190</v>
      </c>
      <c r="E207" s="220" t="str">
        <f t="shared" si="3"/>
        <v>Комфорт19К20</v>
      </c>
      <c r="F207" s="313">
        <f>'БД СПИСКОМ Цены Фасады'!$G$7</f>
        <v>4823</v>
      </c>
    </row>
    <row r="208" spans="1:6" ht="15.75" customHeight="1" x14ac:dyDescent="0.25">
      <c r="A208" s="427" t="s">
        <v>186</v>
      </c>
      <c r="B208" s="425" t="s">
        <v>2987</v>
      </c>
      <c r="C208" s="426">
        <v>19</v>
      </c>
      <c r="D208" s="425" t="s">
        <v>3190</v>
      </c>
      <c r="E208" s="220" t="str">
        <f t="shared" si="3"/>
        <v>Комфорт19К20</v>
      </c>
      <c r="F208" s="313">
        <f>'БД СПИСКОМ Цены Фасады'!$G$7</f>
        <v>4823</v>
      </c>
    </row>
    <row r="209" spans="1:7" s="420" customFormat="1" ht="15.75" customHeight="1" x14ac:dyDescent="0.25">
      <c r="A209" s="427" t="s">
        <v>193</v>
      </c>
      <c r="B209" s="425" t="s">
        <v>2987</v>
      </c>
      <c r="C209" s="426">
        <v>19</v>
      </c>
      <c r="D209" s="425" t="s">
        <v>3190</v>
      </c>
      <c r="E209" s="220" t="str">
        <f t="shared" si="3"/>
        <v>Комфорт19К20</v>
      </c>
      <c r="F209" s="313">
        <f>'БД СПИСКОМ Цены Фасады'!$G$7</f>
        <v>4823</v>
      </c>
      <c r="G209"/>
    </row>
    <row r="210" spans="1:7" s="420" customFormat="1" ht="15.75" customHeight="1" x14ac:dyDescent="0.25">
      <c r="A210" s="427" t="s">
        <v>201</v>
      </c>
      <c r="B210" s="425" t="s">
        <v>2987</v>
      </c>
      <c r="C210" s="426">
        <v>19</v>
      </c>
      <c r="D210" s="425" t="s">
        <v>3190</v>
      </c>
      <c r="E210" s="220" t="str">
        <f t="shared" si="3"/>
        <v>Комфорт19К20</v>
      </c>
      <c r="F210" s="313">
        <f>'БД СПИСКОМ Цены Фасады'!$G$7</f>
        <v>4823</v>
      </c>
      <c r="G210"/>
    </row>
    <row r="211" spans="1:7" s="420" customFormat="1" ht="15.75" customHeight="1" x14ac:dyDescent="0.25">
      <c r="A211" s="428" t="s">
        <v>208</v>
      </c>
      <c r="B211" s="428" t="s">
        <v>2988</v>
      </c>
      <c r="C211" s="428">
        <v>19</v>
      </c>
      <c r="D211" s="428" t="s">
        <v>3190</v>
      </c>
      <c r="E211" s="220" t="str">
        <f t="shared" si="3"/>
        <v>Элегант19К20</v>
      </c>
      <c r="F211" s="313">
        <f>'БД СПИСКОМ Цены Фасады'!$G$11</f>
        <v>4810</v>
      </c>
      <c r="G211"/>
    </row>
    <row r="212" spans="1:7" ht="15.75" customHeight="1" x14ac:dyDescent="0.25">
      <c r="A212" s="428" t="s">
        <v>215</v>
      </c>
      <c r="B212" s="428" t="s">
        <v>2988</v>
      </c>
      <c r="C212" s="428">
        <v>19</v>
      </c>
      <c r="D212" s="428" t="s">
        <v>3190</v>
      </c>
      <c r="E212" s="220" t="str">
        <f t="shared" si="3"/>
        <v>Элегант19К20</v>
      </c>
      <c r="F212" s="313">
        <f>'БД СПИСКОМ Цены Фасады'!$G$11</f>
        <v>4810</v>
      </c>
    </row>
    <row r="213" spans="1:7" ht="15.75" customHeight="1" x14ac:dyDescent="0.25">
      <c r="A213" s="429" t="s">
        <v>222</v>
      </c>
      <c r="B213" s="428" t="s">
        <v>2988</v>
      </c>
      <c r="C213" s="428">
        <v>19</v>
      </c>
      <c r="D213" s="428" t="s">
        <v>3190</v>
      </c>
      <c r="E213" s="220" t="str">
        <f t="shared" si="3"/>
        <v>Элегант19К20</v>
      </c>
      <c r="F213" s="313">
        <f>'БД СПИСКОМ Цены Фасады'!$G$11</f>
        <v>4810</v>
      </c>
    </row>
    <row r="214" spans="1:7" ht="15.75" customHeight="1" x14ac:dyDescent="0.25">
      <c r="A214" s="429" t="s">
        <v>227</v>
      </c>
      <c r="B214" s="428" t="s">
        <v>2988</v>
      </c>
      <c r="C214" s="428">
        <v>19</v>
      </c>
      <c r="D214" s="428" t="s">
        <v>3190</v>
      </c>
      <c r="E214" s="220" t="str">
        <f t="shared" si="3"/>
        <v>Элегант19К20</v>
      </c>
      <c r="F214" s="313">
        <f>'БД СПИСКОМ Цены Фасады'!$G$11</f>
        <v>4810</v>
      </c>
    </row>
    <row r="215" spans="1:7" ht="15.75" customHeight="1" x14ac:dyDescent="0.25">
      <c r="A215" s="429" t="s">
        <v>233</v>
      </c>
      <c r="B215" s="428" t="s">
        <v>2988</v>
      </c>
      <c r="C215" s="428">
        <v>19</v>
      </c>
      <c r="D215" s="428" t="s">
        <v>3190</v>
      </c>
      <c r="E215" s="220" t="str">
        <f t="shared" si="3"/>
        <v>Элегант19К20</v>
      </c>
      <c r="F215" s="313">
        <f>'БД СПИСКОМ Цены Фасады'!$G$11</f>
        <v>4810</v>
      </c>
    </row>
    <row r="216" spans="1:7" ht="15.75" customHeight="1" x14ac:dyDescent="0.25">
      <c r="A216" s="429" t="s">
        <v>239</v>
      </c>
      <c r="B216" s="428" t="s">
        <v>2988</v>
      </c>
      <c r="C216" s="428">
        <v>19</v>
      </c>
      <c r="D216" s="428" t="s">
        <v>3190</v>
      </c>
      <c r="E216" s="220" t="str">
        <f t="shared" si="3"/>
        <v>Элегант19К20</v>
      </c>
      <c r="F216" s="313">
        <f>'БД СПИСКОМ Цены Фасады'!$G$11</f>
        <v>4810</v>
      </c>
    </row>
    <row r="217" spans="1:7" ht="15.75" customHeight="1" x14ac:dyDescent="0.25">
      <c r="A217" s="430" t="s">
        <v>244</v>
      </c>
      <c r="B217" s="430" t="s">
        <v>2989</v>
      </c>
      <c r="C217" s="430">
        <v>19</v>
      </c>
      <c r="D217" s="430" t="s">
        <v>3190</v>
      </c>
      <c r="E217" s="220" t="str">
        <f t="shared" si="3"/>
        <v>Премиум19К20</v>
      </c>
      <c r="F217" s="313">
        <f>'БД СПИСКОМ Цены Фасады'!$G$15</f>
        <v>5450</v>
      </c>
    </row>
    <row r="218" spans="1:7" ht="15.75" customHeight="1" x14ac:dyDescent="0.25">
      <c r="A218" s="431" t="s">
        <v>249</v>
      </c>
      <c r="B218" s="430" t="s">
        <v>2989</v>
      </c>
      <c r="C218" s="430">
        <v>19</v>
      </c>
      <c r="D218" s="430" t="s">
        <v>3190</v>
      </c>
      <c r="E218" s="220" t="str">
        <f t="shared" si="3"/>
        <v>Премиум19К20</v>
      </c>
      <c r="F218" s="313">
        <f>'БД СПИСКОМ Цены Фасады'!$G$15</f>
        <v>5450</v>
      </c>
    </row>
    <row r="219" spans="1:7" ht="15.75" customHeight="1" x14ac:dyDescent="0.25">
      <c r="A219" s="431" t="s">
        <v>3160</v>
      </c>
      <c r="B219" s="430" t="s">
        <v>2989</v>
      </c>
      <c r="C219" s="430">
        <v>19</v>
      </c>
      <c r="D219" s="430" t="s">
        <v>3190</v>
      </c>
      <c r="E219" s="220" t="str">
        <f t="shared" si="3"/>
        <v>Премиум19К20</v>
      </c>
      <c r="F219" s="313">
        <f>'БД СПИСКОМ Цены Фасады'!$G$15</f>
        <v>5450</v>
      </c>
    </row>
    <row r="220" spans="1:7" ht="15.75" customHeight="1" x14ac:dyDescent="0.25">
      <c r="A220" s="431" t="s">
        <v>256</v>
      </c>
      <c r="B220" s="430" t="s">
        <v>2989</v>
      </c>
      <c r="C220" s="430">
        <v>19</v>
      </c>
      <c r="D220" s="430" t="s">
        <v>3190</v>
      </c>
      <c r="E220" s="220" t="str">
        <f t="shared" si="3"/>
        <v>Премиум19К20</v>
      </c>
      <c r="F220" s="313">
        <f>'БД СПИСКОМ Цены Фасады'!$G$15</f>
        <v>5450</v>
      </c>
    </row>
    <row r="221" spans="1:7" ht="15.75" customHeight="1" x14ac:dyDescent="0.25">
      <c r="A221" s="430" t="s">
        <v>2990</v>
      </c>
      <c r="B221" s="430" t="s">
        <v>2989</v>
      </c>
      <c r="C221" s="430">
        <v>19</v>
      </c>
      <c r="D221" s="430" t="s">
        <v>3190</v>
      </c>
      <c r="E221" s="220" t="str">
        <f t="shared" si="3"/>
        <v>Премиум19К20</v>
      </c>
      <c r="F221" s="313">
        <f>'БД СПИСКОМ Цены Фасады'!$G$15</f>
        <v>5450</v>
      </c>
    </row>
    <row r="222" spans="1:7" ht="15.75" customHeight="1" x14ac:dyDescent="0.25">
      <c r="A222" s="430" t="s">
        <v>3161</v>
      </c>
      <c r="B222" s="430" t="s">
        <v>2989</v>
      </c>
      <c r="C222" s="430">
        <v>19</v>
      </c>
      <c r="D222" s="430" t="s">
        <v>3190</v>
      </c>
      <c r="E222" s="220" t="str">
        <f t="shared" si="3"/>
        <v>Премиум19К20</v>
      </c>
      <c r="F222" s="313">
        <f>'БД СПИСКОМ Цены Фасады'!$G$15</f>
        <v>5450</v>
      </c>
    </row>
    <row r="223" spans="1:7" ht="15.75" customHeight="1" x14ac:dyDescent="0.25">
      <c r="A223" s="430" t="s">
        <v>2991</v>
      </c>
      <c r="B223" s="430" t="s">
        <v>2989</v>
      </c>
      <c r="C223" s="430">
        <v>19</v>
      </c>
      <c r="D223" s="430" t="s">
        <v>3190</v>
      </c>
      <c r="E223" s="220" t="str">
        <f t="shared" si="3"/>
        <v>Премиум19К20</v>
      </c>
      <c r="F223" s="313">
        <f>'БД СПИСКОМ Цены Фасады'!$G$15</f>
        <v>5450</v>
      </c>
    </row>
    <row r="224" spans="1:7" ht="15.75" customHeight="1" x14ac:dyDescent="0.25">
      <c r="A224" s="430" t="s">
        <v>2992</v>
      </c>
      <c r="B224" s="430" t="s">
        <v>2989</v>
      </c>
      <c r="C224" s="430">
        <v>19</v>
      </c>
      <c r="D224" s="430" t="s">
        <v>3190</v>
      </c>
      <c r="E224" s="220" t="str">
        <f t="shared" si="3"/>
        <v>Премиум19К20</v>
      </c>
      <c r="F224" s="313">
        <f>'БД СПИСКОМ Цены Фасады'!$G$15</f>
        <v>5450</v>
      </c>
    </row>
    <row r="225" spans="1:7" ht="15.75" customHeight="1" x14ac:dyDescent="0.25">
      <c r="A225" s="432" t="s">
        <v>260</v>
      </c>
      <c r="B225" s="432" t="s">
        <v>2993</v>
      </c>
      <c r="C225" s="432">
        <v>19</v>
      </c>
      <c r="D225" s="432" t="s">
        <v>3190</v>
      </c>
      <c r="E225" s="220" t="str">
        <f t="shared" si="3"/>
        <v>Премиум+19К20</v>
      </c>
      <c r="F225" s="313">
        <f>'БД СПИСКОМ Цены Фасады'!$G$19</f>
        <v>6000</v>
      </c>
    </row>
    <row r="226" spans="1:7" ht="15.75" customHeight="1" x14ac:dyDescent="0.25">
      <c r="A226" s="433" t="s">
        <v>264</v>
      </c>
      <c r="B226" s="432" t="s">
        <v>2993</v>
      </c>
      <c r="C226" s="432">
        <v>19</v>
      </c>
      <c r="D226" s="432" t="s">
        <v>3190</v>
      </c>
      <c r="E226" s="220" t="str">
        <f t="shared" si="3"/>
        <v>Премиум+19К20</v>
      </c>
      <c r="F226" s="313">
        <f>'БД СПИСКОМ Цены Фасады'!$G$19</f>
        <v>6000</v>
      </c>
    </row>
    <row r="227" spans="1:7" ht="15.75" customHeight="1" x14ac:dyDescent="0.25">
      <c r="A227" s="433" t="s">
        <v>268</v>
      </c>
      <c r="B227" s="432" t="s">
        <v>2993</v>
      </c>
      <c r="C227" s="432">
        <v>19</v>
      </c>
      <c r="D227" s="432" t="s">
        <v>3190</v>
      </c>
      <c r="E227" s="220" t="str">
        <f t="shared" si="3"/>
        <v>Премиум+19К20</v>
      </c>
      <c r="F227" s="313">
        <f>'БД СПИСКОМ Цены Фасады'!$G$19</f>
        <v>6000</v>
      </c>
    </row>
    <row r="228" spans="1:7" ht="15.75" customHeight="1" x14ac:dyDescent="0.25">
      <c r="A228" s="433" t="s">
        <v>272</v>
      </c>
      <c r="B228" s="432" t="s">
        <v>2993</v>
      </c>
      <c r="C228" s="432">
        <v>19</v>
      </c>
      <c r="D228" s="432" t="s">
        <v>3190</v>
      </c>
      <c r="E228" s="220" t="str">
        <f t="shared" si="3"/>
        <v>Премиум+19К20</v>
      </c>
      <c r="F228" s="313">
        <f>'БД СПИСКОМ Цены Фасады'!$G$19</f>
        <v>6000</v>
      </c>
    </row>
    <row r="229" spans="1:7" ht="15.75" customHeight="1" x14ac:dyDescent="0.25">
      <c r="A229" s="433" t="s">
        <v>275</v>
      </c>
      <c r="B229" s="432" t="s">
        <v>2993</v>
      </c>
      <c r="C229" s="432">
        <v>19</v>
      </c>
      <c r="D229" s="432" t="s">
        <v>3190</v>
      </c>
      <c r="E229" s="220" t="str">
        <f t="shared" si="3"/>
        <v>Премиум+19К20</v>
      </c>
      <c r="F229" s="313">
        <f>'БД СПИСКОМ Цены Фасады'!$G$19</f>
        <v>6000</v>
      </c>
    </row>
    <row r="230" spans="1:7" ht="15.75" customHeight="1" x14ac:dyDescent="0.25">
      <c r="A230" s="433" t="s">
        <v>280</v>
      </c>
      <c r="B230" s="432" t="s">
        <v>2993</v>
      </c>
      <c r="C230" s="432">
        <v>19</v>
      </c>
      <c r="D230" s="432" t="s">
        <v>3190</v>
      </c>
      <c r="E230" s="220" t="str">
        <f t="shared" si="3"/>
        <v>Премиум+19К20</v>
      </c>
      <c r="F230" s="313">
        <f>'БД СПИСКОМ Цены Фасады'!$G$19</f>
        <v>6000</v>
      </c>
    </row>
    <row r="231" spans="1:7" ht="15.75" customHeight="1" x14ac:dyDescent="0.25">
      <c r="A231" s="433" t="s">
        <v>292</v>
      </c>
      <c r="B231" s="432" t="s">
        <v>2993</v>
      </c>
      <c r="C231" s="432">
        <v>19</v>
      </c>
      <c r="D231" s="432" t="s">
        <v>3190</v>
      </c>
      <c r="E231" s="220" t="str">
        <f t="shared" si="3"/>
        <v>Премиум+19К20</v>
      </c>
      <c r="F231" s="313">
        <f>'БД СПИСКОМ Цены Фасады'!$G$19</f>
        <v>6000</v>
      </c>
    </row>
    <row r="232" spans="1:7" s="420" customFormat="1" ht="15.75" customHeight="1" x14ac:dyDescent="0.25">
      <c r="A232" s="433" t="s">
        <v>298</v>
      </c>
      <c r="B232" s="432" t="s">
        <v>2993</v>
      </c>
      <c r="C232" s="432">
        <v>19</v>
      </c>
      <c r="D232" s="432" t="s">
        <v>3190</v>
      </c>
      <c r="E232" s="220" t="str">
        <f t="shared" si="3"/>
        <v>Премиум+19К20</v>
      </c>
      <c r="F232" s="313">
        <f>'БД СПИСКОМ Цены Фасады'!$G$19</f>
        <v>6000</v>
      </c>
      <c r="G232"/>
    </row>
    <row r="233" spans="1:7" s="420" customFormat="1" ht="15.75" customHeight="1" x14ac:dyDescent="0.25">
      <c r="A233" s="433" t="s">
        <v>303</v>
      </c>
      <c r="B233" s="432" t="s">
        <v>2993</v>
      </c>
      <c r="C233" s="432">
        <v>19</v>
      </c>
      <c r="D233" s="432" t="s">
        <v>3190</v>
      </c>
      <c r="E233" s="220" t="str">
        <f t="shared" si="3"/>
        <v>Премиум+19К20</v>
      </c>
      <c r="F233" s="313">
        <f>'БД СПИСКОМ Цены Фасады'!$G$19</f>
        <v>6000</v>
      </c>
      <c r="G233"/>
    </row>
    <row r="234" spans="1:7" s="420" customFormat="1" ht="15.75" customHeight="1" x14ac:dyDescent="0.25">
      <c r="A234" s="433" t="s">
        <v>308</v>
      </c>
      <c r="B234" s="432" t="s">
        <v>2993</v>
      </c>
      <c r="C234" s="432">
        <v>19</v>
      </c>
      <c r="D234" s="432" t="s">
        <v>3190</v>
      </c>
      <c r="E234" s="220" t="str">
        <f t="shared" si="3"/>
        <v>Премиум+19К20</v>
      </c>
      <c r="F234" s="313">
        <f>'БД СПИСКОМ Цены Фасады'!$G$19</f>
        <v>6000</v>
      </c>
      <c r="G234"/>
    </row>
    <row r="235" spans="1:7" ht="15.75" customHeight="1" x14ac:dyDescent="0.25">
      <c r="A235" s="433" t="s">
        <v>313</v>
      </c>
      <c r="B235" s="432" t="s">
        <v>2993</v>
      </c>
      <c r="C235" s="432">
        <v>19</v>
      </c>
      <c r="D235" s="432" t="s">
        <v>3190</v>
      </c>
      <c r="E235" s="220" t="str">
        <f t="shared" si="3"/>
        <v>Премиум+19К20</v>
      </c>
      <c r="F235" s="313">
        <f>'БД СПИСКОМ Цены Фасады'!$G$19</f>
        <v>6000</v>
      </c>
    </row>
    <row r="236" spans="1:7" ht="15.75" customHeight="1" x14ac:dyDescent="0.25">
      <c r="A236" s="433" t="s">
        <v>3162</v>
      </c>
      <c r="B236" s="432" t="s">
        <v>2993</v>
      </c>
      <c r="C236" s="432">
        <v>19</v>
      </c>
      <c r="D236" s="432" t="s">
        <v>3190</v>
      </c>
      <c r="E236" s="220" t="str">
        <f t="shared" si="3"/>
        <v>Премиум+19К20</v>
      </c>
      <c r="F236" s="313">
        <f>'БД СПИСКОМ Цены Фасады'!$G$19</f>
        <v>6000</v>
      </c>
    </row>
    <row r="237" spans="1:7" ht="15.75" customHeight="1" x14ac:dyDescent="0.25">
      <c r="A237" s="433" t="s">
        <v>3163</v>
      </c>
      <c r="B237" s="432" t="s">
        <v>2993</v>
      </c>
      <c r="C237" s="432">
        <v>19</v>
      </c>
      <c r="D237" s="432" t="s">
        <v>3190</v>
      </c>
      <c r="E237" s="220" t="str">
        <f t="shared" si="3"/>
        <v>Премиум+19К20</v>
      </c>
      <c r="F237" s="313">
        <f>'БД СПИСКОМ Цены Фасады'!$G$19</f>
        <v>6000</v>
      </c>
    </row>
    <row r="238" spans="1:7" ht="15.75" customHeight="1" x14ac:dyDescent="0.25">
      <c r="A238" s="432" t="s">
        <v>3164</v>
      </c>
      <c r="B238" s="432" t="s">
        <v>2993</v>
      </c>
      <c r="C238" s="432">
        <v>19</v>
      </c>
      <c r="D238" s="432" t="s">
        <v>3190</v>
      </c>
      <c r="E238" s="220" t="str">
        <f t="shared" si="3"/>
        <v>Премиум+19К20</v>
      </c>
      <c r="F238" s="313">
        <f>'БД СПИСКОМ Цены Фасады'!$G$19</f>
        <v>6000</v>
      </c>
    </row>
    <row r="239" spans="1:7" ht="15.75" customHeight="1" x14ac:dyDescent="0.25">
      <c r="A239" s="433" t="s">
        <v>3165</v>
      </c>
      <c r="B239" s="432" t="s">
        <v>2993</v>
      </c>
      <c r="C239" s="432">
        <v>19</v>
      </c>
      <c r="D239" s="432" t="s">
        <v>3190</v>
      </c>
      <c r="E239" s="220" t="str">
        <f t="shared" si="3"/>
        <v>Премиум+19К20</v>
      </c>
      <c r="F239" s="313">
        <f>'БД СПИСКОМ Цены Фасады'!$G$19</f>
        <v>6000</v>
      </c>
    </row>
    <row r="240" spans="1:7" ht="15.75" customHeight="1" x14ac:dyDescent="0.25">
      <c r="A240" s="433" t="s">
        <v>3166</v>
      </c>
      <c r="B240" s="432" t="s">
        <v>2993</v>
      </c>
      <c r="C240" s="432">
        <v>19</v>
      </c>
      <c r="D240" s="432" t="s">
        <v>3190</v>
      </c>
      <c r="E240" s="220" t="str">
        <f t="shared" si="3"/>
        <v>Премиум+19К20</v>
      </c>
      <c r="F240" s="313">
        <f>'БД СПИСКОМ Цены Фасады'!$G$19</f>
        <v>6000</v>
      </c>
    </row>
    <row r="241" spans="1:6" ht="15.75" customHeight="1" x14ac:dyDescent="0.25">
      <c r="A241" s="433" t="s">
        <v>3167</v>
      </c>
      <c r="B241" s="432" t="s">
        <v>2993</v>
      </c>
      <c r="C241" s="432">
        <v>19</v>
      </c>
      <c r="D241" s="432" t="s">
        <v>3190</v>
      </c>
      <c r="E241" s="220" t="str">
        <f t="shared" si="3"/>
        <v>Премиум+19К20</v>
      </c>
      <c r="F241" s="313">
        <f>'БД СПИСКОМ Цены Фасады'!$G$19</f>
        <v>6000</v>
      </c>
    </row>
    <row r="242" spans="1:6" ht="15.75" customHeight="1" x14ac:dyDescent="0.25">
      <c r="A242" s="432" t="s">
        <v>3168</v>
      </c>
      <c r="B242" s="432" t="s">
        <v>2993</v>
      </c>
      <c r="C242" s="432">
        <v>19</v>
      </c>
      <c r="D242" s="432" t="s">
        <v>3190</v>
      </c>
      <c r="E242" s="220" t="str">
        <f t="shared" si="3"/>
        <v>Премиум+19К20</v>
      </c>
      <c r="F242" s="313">
        <f>'БД СПИСКОМ Цены Фасады'!$G$19</f>
        <v>6000</v>
      </c>
    </row>
    <row r="243" spans="1:6" ht="15.75" customHeight="1" x14ac:dyDescent="0.25">
      <c r="A243" s="432" t="s">
        <v>3169</v>
      </c>
      <c r="B243" s="432" t="s">
        <v>2993</v>
      </c>
      <c r="C243" s="432">
        <v>19</v>
      </c>
      <c r="D243" s="432" t="s">
        <v>3190</v>
      </c>
      <c r="E243" s="220" t="str">
        <f t="shared" si="3"/>
        <v>Премиум+19К20</v>
      </c>
      <c r="F243" s="313">
        <f>'БД СПИСКОМ Цены Фасады'!$G$19</f>
        <v>6000</v>
      </c>
    </row>
    <row r="244" spans="1:6" ht="15.75" customHeight="1" x14ac:dyDescent="0.25">
      <c r="A244" s="432" t="s">
        <v>3170</v>
      </c>
      <c r="B244" s="432" t="s">
        <v>2993</v>
      </c>
      <c r="C244" s="432">
        <v>19</v>
      </c>
      <c r="D244" s="432" t="s">
        <v>3190</v>
      </c>
      <c r="E244" s="220" t="str">
        <f t="shared" si="3"/>
        <v>Премиум+19К20</v>
      </c>
      <c r="F244" s="313">
        <f>'БД СПИСКОМ Цены Фасады'!$G$19</f>
        <v>6000</v>
      </c>
    </row>
    <row r="245" spans="1:6" ht="15.75" customHeight="1" x14ac:dyDescent="0.25">
      <c r="A245" s="432" t="s">
        <v>3171</v>
      </c>
      <c r="B245" s="432" t="s">
        <v>2993</v>
      </c>
      <c r="C245" s="432">
        <v>19</v>
      </c>
      <c r="D245" s="432" t="s">
        <v>3190</v>
      </c>
      <c r="E245" s="220" t="str">
        <f t="shared" si="3"/>
        <v>Премиум+19К20</v>
      </c>
      <c r="F245" s="313">
        <f>'БД СПИСКОМ Цены Фасады'!$G$19</f>
        <v>6000</v>
      </c>
    </row>
    <row r="246" spans="1:6" ht="15.75" customHeight="1" x14ac:dyDescent="0.25">
      <c r="A246" s="434" t="s">
        <v>317</v>
      </c>
      <c r="B246" s="434" t="s">
        <v>2994</v>
      </c>
      <c r="C246" s="434">
        <v>19</v>
      </c>
      <c r="D246" s="434" t="s">
        <v>3190</v>
      </c>
      <c r="E246" s="220" t="str">
        <f t="shared" si="3"/>
        <v>Элит19К20</v>
      </c>
      <c r="F246" s="313">
        <f>'БД СПИСКОМ Цены Фасады'!$D$23</f>
        <v>5397</v>
      </c>
    </row>
    <row r="247" spans="1:6" ht="15.75" customHeight="1" x14ac:dyDescent="0.25">
      <c r="A247" s="435" t="s">
        <v>322</v>
      </c>
      <c r="B247" s="434" t="s">
        <v>2994</v>
      </c>
      <c r="C247" s="434">
        <v>19</v>
      </c>
      <c r="D247" s="434" t="s">
        <v>3190</v>
      </c>
      <c r="E247" s="220" t="str">
        <f t="shared" si="3"/>
        <v>Элит19К20</v>
      </c>
      <c r="F247" s="313">
        <f>'БД СПИСКОМ Цены Фасады'!$D$23</f>
        <v>5397</v>
      </c>
    </row>
    <row r="248" spans="1:6" ht="15.75" customHeight="1" x14ac:dyDescent="0.25">
      <c r="A248" s="435" t="s">
        <v>3172</v>
      </c>
      <c r="B248" s="434" t="s">
        <v>2994</v>
      </c>
      <c r="C248" s="434">
        <v>19</v>
      </c>
      <c r="D248" s="434" t="s">
        <v>3190</v>
      </c>
      <c r="E248" s="220" t="str">
        <f t="shared" si="3"/>
        <v>Элит19К20</v>
      </c>
      <c r="F248" s="313">
        <f>'БД СПИСКОМ Цены Фасады'!$D$23</f>
        <v>5397</v>
      </c>
    </row>
    <row r="249" spans="1:6" ht="15.75" customHeight="1" x14ac:dyDescent="0.25">
      <c r="A249" s="435" t="s">
        <v>330</v>
      </c>
      <c r="B249" s="434" t="s">
        <v>2994</v>
      </c>
      <c r="C249" s="434">
        <v>19</v>
      </c>
      <c r="D249" s="434" t="s">
        <v>3190</v>
      </c>
      <c r="E249" s="220" t="str">
        <f t="shared" si="3"/>
        <v>Элит19К20</v>
      </c>
      <c r="F249" s="313">
        <f>'БД СПИСКОМ Цены Фасады'!$D$23</f>
        <v>5397</v>
      </c>
    </row>
    <row r="250" spans="1:6" ht="15.75" customHeight="1" x14ac:dyDescent="0.25">
      <c r="A250" s="435" t="s">
        <v>334</v>
      </c>
      <c r="B250" s="434" t="s">
        <v>2994</v>
      </c>
      <c r="C250" s="434">
        <v>19</v>
      </c>
      <c r="D250" s="434" t="s">
        <v>3190</v>
      </c>
      <c r="E250" s="220" t="str">
        <f t="shared" si="3"/>
        <v>Элит19К20</v>
      </c>
      <c r="F250" s="313">
        <f>'БД СПИСКОМ Цены Фасады'!$D$23</f>
        <v>5397</v>
      </c>
    </row>
    <row r="251" spans="1:6" ht="15.75" customHeight="1" x14ac:dyDescent="0.25">
      <c r="A251" s="436" t="s">
        <v>338</v>
      </c>
      <c r="B251" s="436" t="s">
        <v>2995</v>
      </c>
      <c r="C251" s="436">
        <v>19</v>
      </c>
      <c r="D251" s="436" t="s">
        <v>3190</v>
      </c>
      <c r="E251" s="220" t="str">
        <f t="shared" si="3"/>
        <v>Геометрия19К20</v>
      </c>
      <c r="F251" s="313">
        <f>'БД СПИСКОМ Цены Фасады'!$D$27</f>
        <v>10340</v>
      </c>
    </row>
    <row r="252" spans="1:6" ht="15.75" customHeight="1" x14ac:dyDescent="0.25">
      <c r="A252" s="436" t="s">
        <v>346</v>
      </c>
      <c r="B252" s="436" t="s">
        <v>2995</v>
      </c>
      <c r="C252" s="436">
        <v>19</v>
      </c>
      <c r="D252" s="436" t="s">
        <v>3190</v>
      </c>
      <c r="E252" s="220" t="str">
        <f t="shared" si="3"/>
        <v>Геометрия19К20</v>
      </c>
      <c r="F252" s="313">
        <f>'БД СПИСКОМ Цены Фасады'!$D$27</f>
        <v>10340</v>
      </c>
    </row>
    <row r="253" spans="1:6" ht="15.75" customHeight="1" x14ac:dyDescent="0.25">
      <c r="A253" s="437" t="s">
        <v>342</v>
      </c>
      <c r="B253" s="436" t="s">
        <v>2995</v>
      </c>
      <c r="C253" s="436">
        <v>19</v>
      </c>
      <c r="D253" s="436" t="s">
        <v>3190</v>
      </c>
      <c r="E253" s="220" t="str">
        <f t="shared" si="3"/>
        <v>Геометрия19К20</v>
      </c>
      <c r="F253" s="313">
        <f>'БД СПИСКОМ Цены Фасады'!$D$27</f>
        <v>10340</v>
      </c>
    </row>
    <row r="254" spans="1:6" ht="15.75" customHeight="1" x14ac:dyDescent="0.25">
      <c r="A254" s="438" t="s">
        <v>3173</v>
      </c>
      <c r="B254" s="438" t="s">
        <v>3180</v>
      </c>
      <c r="C254" s="438">
        <v>19</v>
      </c>
      <c r="D254" s="438" t="s">
        <v>3190</v>
      </c>
      <c r="E254" s="220" t="str">
        <f t="shared" si="3"/>
        <v>Волна19К20</v>
      </c>
      <c r="F254" s="313">
        <f>'БД СПИСКОМ Цены Фасады'!$D$30</f>
        <v>5900</v>
      </c>
    </row>
    <row r="255" spans="1:6" ht="15.75" customHeight="1" x14ac:dyDescent="0.25">
      <c r="A255" s="438" t="s">
        <v>3174</v>
      </c>
      <c r="B255" s="438" t="s">
        <v>3180</v>
      </c>
      <c r="C255" s="438">
        <v>19</v>
      </c>
      <c r="D255" s="438" t="s">
        <v>3190</v>
      </c>
      <c r="E255" s="220" t="str">
        <f t="shared" si="3"/>
        <v>Волна19К20</v>
      </c>
      <c r="F255" s="313">
        <f>'БД СПИСКОМ Цены Фасады'!$D$30</f>
        <v>5900</v>
      </c>
    </row>
    <row r="256" spans="1:6" ht="15.75" customHeight="1" x14ac:dyDescent="0.25">
      <c r="A256" s="438" t="s">
        <v>3175</v>
      </c>
      <c r="B256" s="438" t="s">
        <v>3180</v>
      </c>
      <c r="C256" s="438">
        <v>19</v>
      </c>
      <c r="D256" s="438" t="s">
        <v>3190</v>
      </c>
      <c r="E256" s="220" t="str">
        <f t="shared" si="3"/>
        <v>Волна19К20</v>
      </c>
      <c r="F256" s="313">
        <f>'БД СПИСКОМ Цены Фасады'!$D$30</f>
        <v>5900</v>
      </c>
    </row>
    <row r="257" spans="1:6" ht="15.75" customHeight="1" x14ac:dyDescent="0.25">
      <c r="A257" s="438" t="s">
        <v>3176</v>
      </c>
      <c r="B257" s="438" t="s">
        <v>3180</v>
      </c>
      <c r="C257" s="438">
        <v>19</v>
      </c>
      <c r="D257" s="438" t="s">
        <v>3190</v>
      </c>
      <c r="E257" s="220" t="str">
        <f t="shared" si="3"/>
        <v>Волна19К20</v>
      </c>
      <c r="F257" s="313">
        <f>'БД СПИСКОМ Цены Фасады'!$D$30</f>
        <v>5900</v>
      </c>
    </row>
    <row r="258" spans="1:6" ht="15.75" customHeight="1" x14ac:dyDescent="0.25">
      <c r="A258" s="438" t="s">
        <v>3177</v>
      </c>
      <c r="B258" s="438" t="s">
        <v>3180</v>
      </c>
      <c r="C258" s="438">
        <v>19</v>
      </c>
      <c r="D258" s="438" t="s">
        <v>3190</v>
      </c>
      <c r="E258" s="220" t="str">
        <f t="shared" si="3"/>
        <v>Волна19К20</v>
      </c>
      <c r="F258" s="313">
        <f>'БД СПИСКОМ Цены Фасады'!$D$30</f>
        <v>5900</v>
      </c>
    </row>
    <row r="259" spans="1:6" ht="15.75" customHeight="1" x14ac:dyDescent="0.25">
      <c r="A259" s="438" t="s">
        <v>3178</v>
      </c>
      <c r="B259" s="438" t="s">
        <v>3180</v>
      </c>
      <c r="C259" s="438">
        <v>19</v>
      </c>
      <c r="D259" s="438" t="s">
        <v>3190</v>
      </c>
      <c r="E259" s="220" t="str">
        <f t="shared" si="3"/>
        <v>Волна19К20</v>
      </c>
      <c r="F259" s="313">
        <f>'БД СПИСКОМ Цены Фасады'!$D$30</f>
        <v>5900</v>
      </c>
    </row>
    <row r="260" spans="1:6" ht="15.75" customHeight="1" x14ac:dyDescent="0.25">
      <c r="A260" s="438" t="s">
        <v>3179</v>
      </c>
      <c r="B260" s="438" t="s">
        <v>3180</v>
      </c>
      <c r="C260" s="438">
        <v>19</v>
      </c>
      <c r="D260" s="438" t="s">
        <v>3190</v>
      </c>
      <c r="E260" s="220" t="str">
        <f t="shared" ref="E260:E323" si="4">CONCATENATE(B260,C260,D260)</f>
        <v>Волна19К20</v>
      </c>
      <c r="F260" s="313">
        <f>'БД СПИСКОМ Цены Фасады'!$D$30</f>
        <v>5900</v>
      </c>
    </row>
    <row r="261" spans="1:6" ht="15.75" customHeight="1" x14ac:dyDescent="0.25">
      <c r="A261" s="421" t="s">
        <v>41</v>
      </c>
      <c r="B261" s="421" t="s">
        <v>2986</v>
      </c>
      <c r="C261" s="422">
        <v>19</v>
      </c>
      <c r="D261" s="421" t="s">
        <v>3191</v>
      </c>
      <c r="E261" s="220" t="str">
        <f t="shared" si="4"/>
        <v>Стандарт19К30</v>
      </c>
      <c r="F261" s="313">
        <f>'БД СПИСКОМ Цены Фасады'!$H$3</f>
        <v>6210</v>
      </c>
    </row>
    <row r="262" spans="1:6" ht="15.75" customHeight="1" x14ac:dyDescent="0.25">
      <c r="A262" s="421" t="s">
        <v>59</v>
      </c>
      <c r="B262" s="421" t="s">
        <v>2986</v>
      </c>
      <c r="C262" s="422">
        <v>19</v>
      </c>
      <c r="D262" s="421" t="s">
        <v>3191</v>
      </c>
      <c r="E262" s="220" t="str">
        <f t="shared" si="4"/>
        <v>Стандарт19К30</v>
      </c>
      <c r="F262" s="313">
        <f>'БД СПИСКОМ Цены Фасады'!$H$3</f>
        <v>6210</v>
      </c>
    </row>
    <row r="263" spans="1:6" ht="15.75" customHeight="1" x14ac:dyDescent="0.25">
      <c r="A263" s="421" t="s">
        <v>75</v>
      </c>
      <c r="B263" s="421" t="s">
        <v>2986</v>
      </c>
      <c r="C263" s="422">
        <v>19</v>
      </c>
      <c r="D263" s="421" t="s">
        <v>3191</v>
      </c>
      <c r="E263" s="220" t="str">
        <f t="shared" si="4"/>
        <v>Стандарт19К30</v>
      </c>
      <c r="F263" s="313">
        <f>'БД СПИСКОМ Цены Фасады'!$H$3</f>
        <v>6210</v>
      </c>
    </row>
    <row r="264" spans="1:6" ht="15.75" customHeight="1" x14ac:dyDescent="0.25">
      <c r="A264" s="421" t="s">
        <v>87</v>
      </c>
      <c r="B264" s="421" t="s">
        <v>2986</v>
      </c>
      <c r="C264" s="422">
        <v>19</v>
      </c>
      <c r="D264" s="421" t="s">
        <v>3191</v>
      </c>
      <c r="E264" s="220" t="str">
        <f t="shared" si="4"/>
        <v>Стандарт19К30</v>
      </c>
      <c r="F264" s="313">
        <f>'БД СПИСКОМ Цены Фасады'!$H$3</f>
        <v>6210</v>
      </c>
    </row>
    <row r="265" spans="1:6" ht="15.75" customHeight="1" x14ac:dyDescent="0.25">
      <c r="A265" s="423" t="s">
        <v>100</v>
      </c>
      <c r="B265" s="421" t="s">
        <v>2986</v>
      </c>
      <c r="C265" s="422">
        <v>19</v>
      </c>
      <c r="D265" s="421" t="s">
        <v>3191</v>
      </c>
      <c r="E265" s="220" t="str">
        <f t="shared" si="4"/>
        <v>Стандарт19К30</v>
      </c>
      <c r="F265" s="313">
        <f>'БД СПИСКОМ Цены Фасады'!$H$3</f>
        <v>6210</v>
      </c>
    </row>
    <row r="266" spans="1:6" ht="15.75" customHeight="1" x14ac:dyDescent="0.25">
      <c r="A266" s="423" t="s">
        <v>107</v>
      </c>
      <c r="B266" s="421" t="s">
        <v>2986</v>
      </c>
      <c r="C266" s="422">
        <v>19</v>
      </c>
      <c r="D266" s="421" t="s">
        <v>3191</v>
      </c>
      <c r="E266" s="220" t="str">
        <f t="shared" si="4"/>
        <v>Стандарт19К30</v>
      </c>
      <c r="F266" s="313">
        <f>'БД СПИСКОМ Цены Фасады'!$H$3</f>
        <v>6210</v>
      </c>
    </row>
    <row r="267" spans="1:6" ht="15.75" customHeight="1" x14ac:dyDescent="0.25">
      <c r="A267" s="423" t="s">
        <v>118</v>
      </c>
      <c r="B267" s="421" t="s">
        <v>2986</v>
      </c>
      <c r="C267" s="422">
        <v>19</v>
      </c>
      <c r="D267" s="421" t="s">
        <v>3191</v>
      </c>
      <c r="E267" s="220" t="str">
        <f t="shared" si="4"/>
        <v>Стандарт19К30</v>
      </c>
      <c r="F267" s="313">
        <f>'БД СПИСКОМ Цены Фасады'!$H$3</f>
        <v>6210</v>
      </c>
    </row>
    <row r="268" spans="1:6" ht="15.75" customHeight="1" x14ac:dyDescent="0.25">
      <c r="A268" s="424" t="s">
        <v>3150</v>
      </c>
      <c r="B268" s="424" t="s">
        <v>3159</v>
      </c>
      <c r="C268" s="424">
        <v>19</v>
      </c>
      <c r="D268" s="424" t="s">
        <v>3191</v>
      </c>
      <c r="E268" s="220" t="str">
        <f t="shared" si="4"/>
        <v>ИР19К30</v>
      </c>
      <c r="F268" s="313">
        <f>'БД СПИСКОМ Цены Фасады'!$E$33</f>
        <v>6461</v>
      </c>
    </row>
    <row r="269" spans="1:6" ht="15.75" customHeight="1" x14ac:dyDescent="0.25">
      <c r="A269" s="424" t="s">
        <v>3151</v>
      </c>
      <c r="B269" s="424" t="s">
        <v>3159</v>
      </c>
      <c r="C269" s="424">
        <v>19</v>
      </c>
      <c r="D269" s="424" t="s">
        <v>3191</v>
      </c>
      <c r="E269" s="220" t="str">
        <f t="shared" si="4"/>
        <v>ИР19К30</v>
      </c>
      <c r="F269" s="313">
        <f>'БД СПИСКОМ Цены Фасады'!$E$33</f>
        <v>6461</v>
      </c>
    </row>
    <row r="270" spans="1:6" ht="15.75" customHeight="1" x14ac:dyDescent="0.25">
      <c r="A270" s="424" t="s">
        <v>3152</v>
      </c>
      <c r="B270" s="424" t="s">
        <v>3159</v>
      </c>
      <c r="C270" s="424">
        <v>19</v>
      </c>
      <c r="D270" s="424" t="s">
        <v>3191</v>
      </c>
      <c r="E270" s="220" t="str">
        <f t="shared" si="4"/>
        <v>ИР19К30</v>
      </c>
      <c r="F270" s="313">
        <f>'БД СПИСКОМ Цены Фасады'!$E$33</f>
        <v>6461</v>
      </c>
    </row>
    <row r="271" spans="1:6" ht="15.75" customHeight="1" x14ac:dyDescent="0.25">
      <c r="A271" s="425" t="s">
        <v>131</v>
      </c>
      <c r="B271" s="425" t="s">
        <v>2987</v>
      </c>
      <c r="C271" s="426">
        <v>19</v>
      </c>
      <c r="D271" s="425" t="s">
        <v>3191</v>
      </c>
      <c r="E271" s="220" t="str">
        <f t="shared" si="4"/>
        <v>Комфорт19К30</v>
      </c>
      <c r="F271" s="313">
        <f>'БД СПИСКОМ Цены Фасады'!$H$7</f>
        <v>6474</v>
      </c>
    </row>
    <row r="272" spans="1:6" ht="15.75" customHeight="1" x14ac:dyDescent="0.25">
      <c r="A272" s="427" t="s">
        <v>159</v>
      </c>
      <c r="B272" s="425" t="s">
        <v>2987</v>
      </c>
      <c r="C272" s="426">
        <v>19</v>
      </c>
      <c r="D272" s="425" t="s">
        <v>3191</v>
      </c>
      <c r="E272" s="220" t="str">
        <f t="shared" si="4"/>
        <v>Комфорт19К30</v>
      </c>
      <c r="F272" s="313">
        <f>'БД СПИСКОМ Цены Фасады'!$H$7</f>
        <v>6474</v>
      </c>
    </row>
    <row r="273" spans="1:6" ht="15.75" customHeight="1" x14ac:dyDescent="0.25">
      <c r="A273" s="427" t="s">
        <v>168</v>
      </c>
      <c r="B273" s="425" t="s">
        <v>2987</v>
      </c>
      <c r="C273" s="426">
        <v>19</v>
      </c>
      <c r="D273" s="425" t="s">
        <v>3191</v>
      </c>
      <c r="E273" s="220" t="str">
        <f t="shared" si="4"/>
        <v>Комфорт19К30</v>
      </c>
      <c r="F273" s="313">
        <f>'БД СПИСКОМ Цены Фасады'!$H$7</f>
        <v>6474</v>
      </c>
    </row>
    <row r="274" spans="1:6" ht="15.75" customHeight="1" x14ac:dyDescent="0.25">
      <c r="A274" s="427" t="s">
        <v>178</v>
      </c>
      <c r="B274" s="425" t="s">
        <v>2987</v>
      </c>
      <c r="C274" s="426">
        <v>19</v>
      </c>
      <c r="D274" s="425" t="s">
        <v>3191</v>
      </c>
      <c r="E274" s="220" t="str">
        <f t="shared" si="4"/>
        <v>Комфорт19К30</v>
      </c>
      <c r="F274" s="313">
        <f>'БД СПИСКОМ Цены Фасады'!$H$7</f>
        <v>6474</v>
      </c>
    </row>
    <row r="275" spans="1:6" ht="15.75" customHeight="1" x14ac:dyDescent="0.25">
      <c r="A275" s="427" t="s">
        <v>186</v>
      </c>
      <c r="B275" s="425" t="s">
        <v>2987</v>
      </c>
      <c r="C275" s="426">
        <v>19</v>
      </c>
      <c r="D275" s="425" t="s">
        <v>3191</v>
      </c>
      <c r="E275" s="220" t="str">
        <f t="shared" si="4"/>
        <v>Комфорт19К30</v>
      </c>
      <c r="F275" s="313">
        <f>'БД СПИСКОМ Цены Фасады'!$H$7</f>
        <v>6474</v>
      </c>
    </row>
    <row r="276" spans="1:6" ht="15.75" customHeight="1" x14ac:dyDescent="0.25">
      <c r="A276" s="427" t="s">
        <v>193</v>
      </c>
      <c r="B276" s="425" t="s">
        <v>2987</v>
      </c>
      <c r="C276" s="426">
        <v>19</v>
      </c>
      <c r="D276" s="425" t="s">
        <v>3191</v>
      </c>
      <c r="E276" s="220" t="str">
        <f t="shared" si="4"/>
        <v>Комфорт19К30</v>
      </c>
      <c r="F276" s="313">
        <f>'БД СПИСКОМ Цены Фасады'!$H$7</f>
        <v>6474</v>
      </c>
    </row>
    <row r="277" spans="1:6" ht="15.75" customHeight="1" x14ac:dyDescent="0.25">
      <c r="A277" s="427" t="s">
        <v>201</v>
      </c>
      <c r="B277" s="425" t="s">
        <v>2987</v>
      </c>
      <c r="C277" s="426">
        <v>19</v>
      </c>
      <c r="D277" s="425" t="s">
        <v>3191</v>
      </c>
      <c r="E277" s="220" t="str">
        <f t="shared" si="4"/>
        <v>Комфорт19К30</v>
      </c>
      <c r="F277" s="313">
        <f>'БД СПИСКОМ Цены Фасады'!$H$7</f>
        <v>6474</v>
      </c>
    </row>
    <row r="278" spans="1:6" ht="15.75" customHeight="1" x14ac:dyDescent="0.25">
      <c r="A278" s="428" t="s">
        <v>208</v>
      </c>
      <c r="B278" s="428" t="s">
        <v>2988</v>
      </c>
      <c r="C278" s="428">
        <v>19</v>
      </c>
      <c r="D278" s="428" t="s">
        <v>3191</v>
      </c>
      <c r="E278" s="220" t="str">
        <f t="shared" si="4"/>
        <v>Элегант19К30</v>
      </c>
      <c r="F278" s="313">
        <f>'БД СПИСКОМ Цены Фасады'!$H$11</f>
        <v>6461</v>
      </c>
    </row>
    <row r="279" spans="1:6" ht="15.75" customHeight="1" x14ac:dyDescent="0.25">
      <c r="A279" s="428" t="s">
        <v>215</v>
      </c>
      <c r="B279" s="428" t="s">
        <v>2988</v>
      </c>
      <c r="C279" s="428">
        <v>19</v>
      </c>
      <c r="D279" s="428" t="s">
        <v>3191</v>
      </c>
      <c r="E279" s="220" t="str">
        <f t="shared" si="4"/>
        <v>Элегант19К30</v>
      </c>
      <c r="F279" s="313">
        <f>'БД СПИСКОМ Цены Фасады'!$H$11</f>
        <v>6461</v>
      </c>
    </row>
    <row r="280" spans="1:6" ht="15.75" customHeight="1" x14ac:dyDescent="0.25">
      <c r="A280" s="429" t="s">
        <v>222</v>
      </c>
      <c r="B280" s="428" t="s">
        <v>2988</v>
      </c>
      <c r="C280" s="428">
        <v>19</v>
      </c>
      <c r="D280" s="428" t="s">
        <v>3191</v>
      </c>
      <c r="E280" s="220" t="str">
        <f t="shared" si="4"/>
        <v>Элегант19К30</v>
      </c>
      <c r="F280" s="313">
        <f>'БД СПИСКОМ Цены Фасады'!$H$11</f>
        <v>6461</v>
      </c>
    </row>
    <row r="281" spans="1:6" ht="15.75" customHeight="1" x14ac:dyDescent="0.25">
      <c r="A281" s="429" t="s">
        <v>227</v>
      </c>
      <c r="B281" s="428" t="s">
        <v>2988</v>
      </c>
      <c r="C281" s="428">
        <v>19</v>
      </c>
      <c r="D281" s="428" t="s">
        <v>3191</v>
      </c>
      <c r="E281" s="220" t="str">
        <f t="shared" si="4"/>
        <v>Элегант19К30</v>
      </c>
      <c r="F281" s="313">
        <f>'БД СПИСКОМ Цены Фасады'!$H$11</f>
        <v>6461</v>
      </c>
    </row>
    <row r="282" spans="1:6" ht="15.75" customHeight="1" x14ac:dyDescent="0.25">
      <c r="A282" s="429" t="s">
        <v>233</v>
      </c>
      <c r="B282" s="428" t="s">
        <v>2988</v>
      </c>
      <c r="C282" s="428">
        <v>19</v>
      </c>
      <c r="D282" s="428" t="s">
        <v>3191</v>
      </c>
      <c r="E282" s="220" t="str">
        <f t="shared" si="4"/>
        <v>Элегант19К30</v>
      </c>
      <c r="F282" s="313">
        <f>'БД СПИСКОМ Цены Фасады'!$H$11</f>
        <v>6461</v>
      </c>
    </row>
    <row r="283" spans="1:6" ht="15.75" customHeight="1" x14ac:dyDescent="0.25">
      <c r="A283" s="429" t="s">
        <v>239</v>
      </c>
      <c r="B283" s="428" t="s">
        <v>2988</v>
      </c>
      <c r="C283" s="428">
        <v>19</v>
      </c>
      <c r="D283" s="428" t="s">
        <v>3191</v>
      </c>
      <c r="E283" s="220" t="str">
        <f t="shared" si="4"/>
        <v>Элегант19К30</v>
      </c>
      <c r="F283" s="313">
        <f>'БД СПИСКОМ Цены Фасады'!$H$11</f>
        <v>6461</v>
      </c>
    </row>
    <row r="284" spans="1:6" ht="15.75" customHeight="1" x14ac:dyDescent="0.25">
      <c r="A284" s="430" t="s">
        <v>244</v>
      </c>
      <c r="B284" s="430" t="s">
        <v>2989</v>
      </c>
      <c r="C284" s="430">
        <v>19</v>
      </c>
      <c r="D284" s="430" t="s">
        <v>3191</v>
      </c>
      <c r="E284" s="220" t="str">
        <f t="shared" si="4"/>
        <v>Премиум19К30</v>
      </c>
      <c r="F284" s="313">
        <f>'БД СПИСКОМ Цены Фасады'!$H$15</f>
        <v>7198</v>
      </c>
    </row>
    <row r="285" spans="1:6" ht="15.75" customHeight="1" x14ac:dyDescent="0.25">
      <c r="A285" s="431" t="s">
        <v>249</v>
      </c>
      <c r="B285" s="430" t="s">
        <v>2989</v>
      </c>
      <c r="C285" s="430">
        <v>19</v>
      </c>
      <c r="D285" s="430" t="s">
        <v>3191</v>
      </c>
      <c r="E285" s="220" t="str">
        <f t="shared" si="4"/>
        <v>Премиум19К30</v>
      </c>
      <c r="F285" s="313">
        <f>'БД СПИСКОМ Цены Фасады'!$H$15</f>
        <v>7198</v>
      </c>
    </row>
    <row r="286" spans="1:6" ht="15.75" customHeight="1" x14ac:dyDescent="0.25">
      <c r="A286" s="431" t="s">
        <v>3160</v>
      </c>
      <c r="B286" s="430" t="s">
        <v>2989</v>
      </c>
      <c r="C286" s="430">
        <v>19</v>
      </c>
      <c r="D286" s="430" t="s">
        <v>3191</v>
      </c>
      <c r="E286" s="220" t="str">
        <f t="shared" si="4"/>
        <v>Премиум19К30</v>
      </c>
      <c r="F286" s="313">
        <f>'БД СПИСКОМ Цены Фасады'!$H$15</f>
        <v>7198</v>
      </c>
    </row>
    <row r="287" spans="1:6" ht="15.75" customHeight="1" x14ac:dyDescent="0.25">
      <c r="A287" s="431" t="s">
        <v>256</v>
      </c>
      <c r="B287" s="430" t="s">
        <v>2989</v>
      </c>
      <c r="C287" s="430">
        <v>19</v>
      </c>
      <c r="D287" s="430" t="s">
        <v>3191</v>
      </c>
      <c r="E287" s="220" t="str">
        <f t="shared" si="4"/>
        <v>Премиум19К30</v>
      </c>
      <c r="F287" s="313">
        <f>'БД СПИСКОМ Цены Фасады'!$H$15</f>
        <v>7198</v>
      </c>
    </row>
    <row r="288" spans="1:6" ht="15.75" customHeight="1" x14ac:dyDescent="0.25">
      <c r="A288" s="430" t="s">
        <v>2990</v>
      </c>
      <c r="B288" s="430" t="s">
        <v>2989</v>
      </c>
      <c r="C288" s="430">
        <v>19</v>
      </c>
      <c r="D288" s="430" t="s">
        <v>3191</v>
      </c>
      <c r="E288" s="220" t="str">
        <f t="shared" si="4"/>
        <v>Премиум19К30</v>
      </c>
      <c r="F288" s="313">
        <f>'БД СПИСКОМ Цены Фасады'!$H$15</f>
        <v>7198</v>
      </c>
    </row>
    <row r="289" spans="1:6" ht="15.75" customHeight="1" x14ac:dyDescent="0.25">
      <c r="A289" s="430" t="s">
        <v>3161</v>
      </c>
      <c r="B289" s="430" t="s">
        <v>2989</v>
      </c>
      <c r="C289" s="430">
        <v>19</v>
      </c>
      <c r="D289" s="430" t="s">
        <v>3191</v>
      </c>
      <c r="E289" s="220" t="str">
        <f t="shared" si="4"/>
        <v>Премиум19К30</v>
      </c>
      <c r="F289" s="313">
        <f>'БД СПИСКОМ Цены Фасады'!$H$15</f>
        <v>7198</v>
      </c>
    </row>
    <row r="290" spans="1:6" ht="15.75" customHeight="1" x14ac:dyDescent="0.25">
      <c r="A290" s="430" t="s">
        <v>2991</v>
      </c>
      <c r="B290" s="430" t="s">
        <v>2989</v>
      </c>
      <c r="C290" s="430">
        <v>19</v>
      </c>
      <c r="D290" s="430" t="s">
        <v>3191</v>
      </c>
      <c r="E290" s="220" t="str">
        <f t="shared" si="4"/>
        <v>Премиум19К30</v>
      </c>
      <c r="F290" s="313">
        <f>'БД СПИСКОМ Цены Фасады'!$H$15</f>
        <v>7198</v>
      </c>
    </row>
    <row r="291" spans="1:6" ht="15.75" customHeight="1" x14ac:dyDescent="0.25">
      <c r="A291" s="430" t="s">
        <v>2992</v>
      </c>
      <c r="B291" s="430" t="s">
        <v>2989</v>
      </c>
      <c r="C291" s="430">
        <v>19</v>
      </c>
      <c r="D291" s="430" t="s">
        <v>3191</v>
      </c>
      <c r="E291" s="220" t="str">
        <f t="shared" si="4"/>
        <v>Премиум19К30</v>
      </c>
      <c r="F291" s="313">
        <f>'БД СПИСКОМ Цены Фасады'!$H$15</f>
        <v>7198</v>
      </c>
    </row>
    <row r="292" spans="1:6" ht="15.75" customHeight="1" x14ac:dyDescent="0.25">
      <c r="A292" s="432" t="s">
        <v>260</v>
      </c>
      <c r="B292" s="432" t="s">
        <v>2993</v>
      </c>
      <c r="C292" s="432">
        <v>19</v>
      </c>
      <c r="D292" s="432" t="s">
        <v>3191</v>
      </c>
      <c r="E292" s="220" t="str">
        <f t="shared" si="4"/>
        <v>Премиум+19К30</v>
      </c>
      <c r="F292" s="313">
        <f>'БД СПИСКОМ Цены Фасады'!$H$19</f>
        <v>7933</v>
      </c>
    </row>
    <row r="293" spans="1:6" ht="15.75" customHeight="1" x14ac:dyDescent="0.25">
      <c r="A293" s="433" t="s">
        <v>264</v>
      </c>
      <c r="B293" s="432" t="s">
        <v>2993</v>
      </c>
      <c r="C293" s="432">
        <v>19</v>
      </c>
      <c r="D293" s="432" t="s">
        <v>3191</v>
      </c>
      <c r="E293" s="220" t="str">
        <f t="shared" si="4"/>
        <v>Премиум+19К30</v>
      </c>
      <c r="F293" s="313">
        <f>'БД СПИСКОМ Цены Фасады'!$H$19</f>
        <v>7933</v>
      </c>
    </row>
    <row r="294" spans="1:6" ht="15.75" customHeight="1" x14ac:dyDescent="0.25">
      <c r="A294" s="433" t="s">
        <v>268</v>
      </c>
      <c r="B294" s="432" t="s">
        <v>2993</v>
      </c>
      <c r="C294" s="432">
        <v>19</v>
      </c>
      <c r="D294" s="432" t="s">
        <v>3191</v>
      </c>
      <c r="E294" s="220" t="str">
        <f t="shared" si="4"/>
        <v>Премиум+19К30</v>
      </c>
      <c r="F294" s="313">
        <f>'БД СПИСКОМ Цены Фасады'!$H$19</f>
        <v>7933</v>
      </c>
    </row>
    <row r="295" spans="1:6" ht="15.75" customHeight="1" x14ac:dyDescent="0.25">
      <c r="A295" s="433" t="s">
        <v>272</v>
      </c>
      <c r="B295" s="432" t="s">
        <v>2993</v>
      </c>
      <c r="C295" s="432">
        <v>19</v>
      </c>
      <c r="D295" s="432" t="s">
        <v>3191</v>
      </c>
      <c r="E295" s="220" t="str">
        <f t="shared" si="4"/>
        <v>Премиум+19К30</v>
      </c>
      <c r="F295" s="313">
        <f>'БД СПИСКОМ Цены Фасады'!$H$19</f>
        <v>7933</v>
      </c>
    </row>
    <row r="296" spans="1:6" ht="15.75" customHeight="1" x14ac:dyDescent="0.25">
      <c r="A296" s="433" t="s">
        <v>275</v>
      </c>
      <c r="B296" s="432" t="s">
        <v>2993</v>
      </c>
      <c r="C296" s="432">
        <v>19</v>
      </c>
      <c r="D296" s="432" t="s">
        <v>3191</v>
      </c>
      <c r="E296" s="220" t="str">
        <f t="shared" si="4"/>
        <v>Премиум+19К30</v>
      </c>
      <c r="F296" s="313">
        <f>'БД СПИСКОМ Цены Фасады'!$H$19</f>
        <v>7933</v>
      </c>
    </row>
    <row r="297" spans="1:6" ht="15.75" customHeight="1" x14ac:dyDescent="0.25">
      <c r="A297" s="433" t="s">
        <v>280</v>
      </c>
      <c r="B297" s="432" t="s">
        <v>2993</v>
      </c>
      <c r="C297" s="432">
        <v>19</v>
      </c>
      <c r="D297" s="432" t="s">
        <v>3191</v>
      </c>
      <c r="E297" s="220" t="str">
        <f t="shared" si="4"/>
        <v>Премиум+19К30</v>
      </c>
      <c r="F297" s="313">
        <f>'БД СПИСКОМ Цены Фасады'!$H$19</f>
        <v>7933</v>
      </c>
    </row>
    <row r="298" spans="1:6" ht="15.75" customHeight="1" x14ac:dyDescent="0.25">
      <c r="A298" s="433" t="s">
        <v>292</v>
      </c>
      <c r="B298" s="432" t="s">
        <v>2993</v>
      </c>
      <c r="C298" s="432">
        <v>19</v>
      </c>
      <c r="D298" s="432" t="s">
        <v>3191</v>
      </c>
      <c r="E298" s="220" t="str">
        <f t="shared" si="4"/>
        <v>Премиум+19К30</v>
      </c>
      <c r="F298" s="313">
        <f>'БД СПИСКОМ Цены Фасады'!$H$19</f>
        <v>7933</v>
      </c>
    </row>
    <row r="299" spans="1:6" ht="15.75" customHeight="1" x14ac:dyDescent="0.25">
      <c r="A299" s="433" t="s">
        <v>298</v>
      </c>
      <c r="B299" s="432" t="s">
        <v>2993</v>
      </c>
      <c r="C299" s="432">
        <v>19</v>
      </c>
      <c r="D299" s="432" t="s">
        <v>3191</v>
      </c>
      <c r="E299" s="220" t="str">
        <f t="shared" si="4"/>
        <v>Премиум+19К30</v>
      </c>
      <c r="F299" s="313">
        <f>'БД СПИСКОМ Цены Фасады'!$H$19</f>
        <v>7933</v>
      </c>
    </row>
    <row r="300" spans="1:6" ht="15.75" customHeight="1" x14ac:dyDescent="0.25">
      <c r="A300" s="433" t="s">
        <v>303</v>
      </c>
      <c r="B300" s="432" t="s">
        <v>2993</v>
      </c>
      <c r="C300" s="432">
        <v>19</v>
      </c>
      <c r="D300" s="432" t="s">
        <v>3191</v>
      </c>
      <c r="E300" s="220" t="str">
        <f t="shared" si="4"/>
        <v>Премиум+19К30</v>
      </c>
      <c r="F300" s="313">
        <f>'БД СПИСКОМ Цены Фасады'!$H$19</f>
        <v>7933</v>
      </c>
    </row>
    <row r="301" spans="1:6" ht="15.75" customHeight="1" x14ac:dyDescent="0.25">
      <c r="A301" s="433" t="s">
        <v>308</v>
      </c>
      <c r="B301" s="432" t="s">
        <v>2993</v>
      </c>
      <c r="C301" s="432">
        <v>19</v>
      </c>
      <c r="D301" s="432" t="s">
        <v>3191</v>
      </c>
      <c r="E301" s="220" t="str">
        <f t="shared" si="4"/>
        <v>Премиум+19К30</v>
      </c>
      <c r="F301" s="313">
        <f>'БД СПИСКОМ Цены Фасады'!$H$19</f>
        <v>7933</v>
      </c>
    </row>
    <row r="302" spans="1:6" ht="15.75" customHeight="1" x14ac:dyDescent="0.25">
      <c r="A302" s="433" t="s">
        <v>313</v>
      </c>
      <c r="B302" s="432" t="s">
        <v>2993</v>
      </c>
      <c r="C302" s="432">
        <v>19</v>
      </c>
      <c r="D302" s="432" t="s">
        <v>3191</v>
      </c>
      <c r="E302" s="220" t="str">
        <f t="shared" si="4"/>
        <v>Премиум+19К30</v>
      </c>
      <c r="F302" s="313">
        <f>'БД СПИСКОМ Цены Фасады'!$H$19</f>
        <v>7933</v>
      </c>
    </row>
    <row r="303" spans="1:6" ht="15.75" customHeight="1" x14ac:dyDescent="0.25">
      <c r="A303" s="433" t="s">
        <v>3162</v>
      </c>
      <c r="B303" s="432" t="s">
        <v>2993</v>
      </c>
      <c r="C303" s="432">
        <v>19</v>
      </c>
      <c r="D303" s="432" t="s">
        <v>3191</v>
      </c>
      <c r="E303" s="220" t="str">
        <f t="shared" si="4"/>
        <v>Премиум+19К30</v>
      </c>
      <c r="F303" s="313">
        <f>'БД СПИСКОМ Цены Фасады'!$H$19</f>
        <v>7933</v>
      </c>
    </row>
    <row r="304" spans="1:6" ht="15.75" customHeight="1" x14ac:dyDescent="0.25">
      <c r="A304" s="433" t="s">
        <v>3163</v>
      </c>
      <c r="B304" s="432" t="s">
        <v>2993</v>
      </c>
      <c r="C304" s="432">
        <v>19</v>
      </c>
      <c r="D304" s="432" t="s">
        <v>3191</v>
      </c>
      <c r="E304" s="220" t="str">
        <f t="shared" si="4"/>
        <v>Премиум+19К30</v>
      </c>
      <c r="F304" s="313">
        <f>'БД СПИСКОМ Цены Фасады'!$H$19</f>
        <v>7933</v>
      </c>
    </row>
    <row r="305" spans="1:6" ht="15.75" customHeight="1" x14ac:dyDescent="0.25">
      <c r="A305" s="432" t="s">
        <v>3164</v>
      </c>
      <c r="B305" s="432" t="s">
        <v>2993</v>
      </c>
      <c r="C305" s="432">
        <v>19</v>
      </c>
      <c r="D305" s="432" t="s">
        <v>3191</v>
      </c>
      <c r="E305" s="220" t="str">
        <f t="shared" si="4"/>
        <v>Премиум+19К30</v>
      </c>
      <c r="F305" s="313">
        <f>'БД СПИСКОМ Цены Фасады'!$H$19</f>
        <v>7933</v>
      </c>
    </row>
    <row r="306" spans="1:6" ht="15.75" customHeight="1" x14ac:dyDescent="0.25">
      <c r="A306" s="433" t="s">
        <v>3165</v>
      </c>
      <c r="B306" s="432" t="s">
        <v>2993</v>
      </c>
      <c r="C306" s="432">
        <v>19</v>
      </c>
      <c r="D306" s="432" t="s">
        <v>3191</v>
      </c>
      <c r="E306" s="220" t="str">
        <f t="shared" si="4"/>
        <v>Премиум+19К30</v>
      </c>
      <c r="F306" s="313">
        <f>'БД СПИСКОМ Цены Фасады'!$H$19</f>
        <v>7933</v>
      </c>
    </row>
    <row r="307" spans="1:6" ht="15.75" customHeight="1" x14ac:dyDescent="0.25">
      <c r="A307" s="433" t="s">
        <v>3166</v>
      </c>
      <c r="B307" s="432" t="s">
        <v>2993</v>
      </c>
      <c r="C307" s="432">
        <v>19</v>
      </c>
      <c r="D307" s="432" t="s">
        <v>3191</v>
      </c>
      <c r="E307" s="220" t="str">
        <f t="shared" si="4"/>
        <v>Премиум+19К30</v>
      </c>
      <c r="F307" s="313">
        <f>'БД СПИСКОМ Цены Фасады'!$H$19</f>
        <v>7933</v>
      </c>
    </row>
    <row r="308" spans="1:6" ht="15.75" customHeight="1" x14ac:dyDescent="0.25">
      <c r="A308" s="433" t="s">
        <v>3167</v>
      </c>
      <c r="B308" s="432" t="s">
        <v>2993</v>
      </c>
      <c r="C308" s="432">
        <v>19</v>
      </c>
      <c r="D308" s="432" t="s">
        <v>3191</v>
      </c>
      <c r="E308" s="220" t="str">
        <f t="shared" si="4"/>
        <v>Премиум+19К30</v>
      </c>
      <c r="F308" s="313">
        <f>'БД СПИСКОМ Цены Фасады'!$H$19</f>
        <v>7933</v>
      </c>
    </row>
    <row r="309" spans="1:6" ht="15.75" customHeight="1" x14ac:dyDescent="0.25">
      <c r="A309" s="432" t="s">
        <v>3168</v>
      </c>
      <c r="B309" s="432" t="s">
        <v>2993</v>
      </c>
      <c r="C309" s="432">
        <v>19</v>
      </c>
      <c r="D309" s="432" t="s">
        <v>3191</v>
      </c>
      <c r="E309" s="220" t="str">
        <f t="shared" si="4"/>
        <v>Премиум+19К30</v>
      </c>
      <c r="F309" s="313">
        <f>'БД СПИСКОМ Цены Фасады'!$H$19</f>
        <v>7933</v>
      </c>
    </row>
    <row r="310" spans="1:6" ht="15.75" customHeight="1" x14ac:dyDescent="0.25">
      <c r="A310" s="432" t="s">
        <v>3169</v>
      </c>
      <c r="B310" s="432" t="s">
        <v>2993</v>
      </c>
      <c r="C310" s="432">
        <v>19</v>
      </c>
      <c r="D310" s="432" t="s">
        <v>3191</v>
      </c>
      <c r="E310" s="220" t="str">
        <f t="shared" si="4"/>
        <v>Премиум+19К30</v>
      </c>
      <c r="F310" s="313">
        <f>'БД СПИСКОМ Цены Фасады'!$H$19</f>
        <v>7933</v>
      </c>
    </row>
    <row r="311" spans="1:6" ht="15.75" customHeight="1" x14ac:dyDescent="0.25">
      <c r="A311" s="432" t="s">
        <v>3170</v>
      </c>
      <c r="B311" s="432" t="s">
        <v>2993</v>
      </c>
      <c r="C311" s="432">
        <v>19</v>
      </c>
      <c r="D311" s="432" t="s">
        <v>3191</v>
      </c>
      <c r="E311" s="220" t="str">
        <f t="shared" si="4"/>
        <v>Премиум+19К30</v>
      </c>
      <c r="F311" s="313">
        <f>'БД СПИСКОМ Цены Фасады'!$H$19</f>
        <v>7933</v>
      </c>
    </row>
    <row r="312" spans="1:6" ht="15.75" customHeight="1" x14ac:dyDescent="0.25">
      <c r="A312" s="432" t="s">
        <v>3171</v>
      </c>
      <c r="B312" s="432" t="s">
        <v>2993</v>
      </c>
      <c r="C312" s="432">
        <v>19</v>
      </c>
      <c r="D312" s="432" t="s">
        <v>3191</v>
      </c>
      <c r="E312" s="220" t="str">
        <f t="shared" si="4"/>
        <v>Премиум+19К30</v>
      </c>
      <c r="F312" s="313">
        <f>'БД СПИСКОМ Цены Фасады'!$H$19</f>
        <v>7933</v>
      </c>
    </row>
    <row r="313" spans="1:6" ht="15.75" customHeight="1" x14ac:dyDescent="0.25">
      <c r="A313" s="434" t="s">
        <v>317</v>
      </c>
      <c r="B313" s="434" t="s">
        <v>2994</v>
      </c>
      <c r="C313" s="434">
        <v>19</v>
      </c>
      <c r="D313" s="434" t="s">
        <v>3191</v>
      </c>
      <c r="E313" s="220" t="str">
        <f t="shared" si="4"/>
        <v>Элит19К30</v>
      </c>
      <c r="F313" s="313">
        <f>'БД СПИСКОМ Цены Фасады'!$E$23</f>
        <v>7247</v>
      </c>
    </row>
    <row r="314" spans="1:6" ht="15.75" customHeight="1" x14ac:dyDescent="0.25">
      <c r="A314" s="435" t="s">
        <v>322</v>
      </c>
      <c r="B314" s="434" t="s">
        <v>2994</v>
      </c>
      <c r="C314" s="434">
        <v>19</v>
      </c>
      <c r="D314" s="434" t="s">
        <v>3191</v>
      </c>
      <c r="E314" s="220" t="str">
        <f t="shared" si="4"/>
        <v>Элит19К30</v>
      </c>
      <c r="F314" s="313">
        <f>'БД СПИСКОМ Цены Фасады'!$E$23</f>
        <v>7247</v>
      </c>
    </row>
    <row r="315" spans="1:6" ht="15.75" customHeight="1" x14ac:dyDescent="0.25">
      <c r="A315" s="435" t="s">
        <v>3172</v>
      </c>
      <c r="B315" s="434" t="s">
        <v>2994</v>
      </c>
      <c r="C315" s="434">
        <v>19</v>
      </c>
      <c r="D315" s="434" t="s">
        <v>3191</v>
      </c>
      <c r="E315" s="220" t="str">
        <f t="shared" si="4"/>
        <v>Элит19К30</v>
      </c>
      <c r="F315" s="313">
        <f>'БД СПИСКОМ Цены Фасады'!$E$23</f>
        <v>7247</v>
      </c>
    </row>
    <row r="316" spans="1:6" ht="15.75" customHeight="1" x14ac:dyDescent="0.25">
      <c r="A316" s="435" t="s">
        <v>330</v>
      </c>
      <c r="B316" s="434" t="s">
        <v>2994</v>
      </c>
      <c r="C316" s="434">
        <v>19</v>
      </c>
      <c r="D316" s="434" t="s">
        <v>3191</v>
      </c>
      <c r="E316" s="220" t="str">
        <f t="shared" si="4"/>
        <v>Элит19К30</v>
      </c>
      <c r="F316" s="313">
        <f>'БД СПИСКОМ Цены Фасады'!$E$23</f>
        <v>7247</v>
      </c>
    </row>
    <row r="317" spans="1:6" ht="15.75" customHeight="1" x14ac:dyDescent="0.25">
      <c r="A317" s="435" t="s">
        <v>334</v>
      </c>
      <c r="B317" s="434" t="s">
        <v>2994</v>
      </c>
      <c r="C317" s="434">
        <v>19</v>
      </c>
      <c r="D317" s="434" t="s">
        <v>3191</v>
      </c>
      <c r="E317" s="220" t="str">
        <f t="shared" si="4"/>
        <v>Элит19К30</v>
      </c>
      <c r="F317" s="313">
        <f>'БД СПИСКОМ Цены Фасады'!$E$23</f>
        <v>7247</v>
      </c>
    </row>
    <row r="318" spans="1:6" ht="15.75" customHeight="1" x14ac:dyDescent="0.25">
      <c r="A318" s="436" t="s">
        <v>338</v>
      </c>
      <c r="B318" s="436" t="s">
        <v>2995</v>
      </c>
      <c r="C318" s="436">
        <v>19</v>
      </c>
      <c r="D318" s="436" t="s">
        <v>3191</v>
      </c>
      <c r="E318" s="220" t="str">
        <f t="shared" si="4"/>
        <v>Геометрия19К30</v>
      </c>
      <c r="F318" s="313">
        <f>'БД СПИСКОМ Цены Фасады'!$E$27</f>
        <v>14099</v>
      </c>
    </row>
    <row r="319" spans="1:6" ht="15.75" customHeight="1" x14ac:dyDescent="0.25">
      <c r="A319" s="436" t="s">
        <v>346</v>
      </c>
      <c r="B319" s="436" t="s">
        <v>2995</v>
      </c>
      <c r="C319" s="436">
        <v>19</v>
      </c>
      <c r="D319" s="436" t="s">
        <v>3191</v>
      </c>
      <c r="E319" s="220" t="str">
        <f t="shared" si="4"/>
        <v>Геометрия19К30</v>
      </c>
      <c r="F319" s="313">
        <f>'БД СПИСКОМ Цены Фасады'!$E$27</f>
        <v>14099</v>
      </c>
    </row>
    <row r="320" spans="1:6" ht="15.75" customHeight="1" x14ac:dyDescent="0.25">
      <c r="A320" s="437" t="s">
        <v>342</v>
      </c>
      <c r="B320" s="436" t="s">
        <v>2995</v>
      </c>
      <c r="C320" s="436">
        <v>19</v>
      </c>
      <c r="D320" s="436" t="s">
        <v>3191</v>
      </c>
      <c r="E320" s="220" t="str">
        <f t="shared" si="4"/>
        <v>Геометрия19К30</v>
      </c>
      <c r="F320" s="313">
        <f>'БД СПИСКОМ Цены Фасады'!$E$27</f>
        <v>14099</v>
      </c>
    </row>
    <row r="321" spans="1:6" ht="15.75" customHeight="1" x14ac:dyDescent="0.25">
      <c r="A321" s="438" t="s">
        <v>3173</v>
      </c>
      <c r="B321" s="438" t="s">
        <v>3180</v>
      </c>
      <c r="C321" s="438">
        <v>19</v>
      </c>
      <c r="D321" s="438" t="s">
        <v>3191</v>
      </c>
      <c r="E321" s="220" t="str">
        <f t="shared" si="4"/>
        <v>Волна19К30</v>
      </c>
      <c r="F321" s="313">
        <f>'БД СПИСКОМ Цены Фасады'!$E$30</f>
        <v>7939</v>
      </c>
    </row>
    <row r="322" spans="1:6" ht="15.75" customHeight="1" x14ac:dyDescent="0.25">
      <c r="A322" s="438" t="s">
        <v>3174</v>
      </c>
      <c r="B322" s="438" t="s">
        <v>3180</v>
      </c>
      <c r="C322" s="438">
        <v>19</v>
      </c>
      <c r="D322" s="438" t="s">
        <v>3191</v>
      </c>
      <c r="E322" s="220" t="str">
        <f t="shared" si="4"/>
        <v>Волна19К30</v>
      </c>
      <c r="F322" s="313">
        <f>'БД СПИСКОМ Цены Фасады'!$E$30</f>
        <v>7939</v>
      </c>
    </row>
    <row r="323" spans="1:6" ht="15.75" customHeight="1" x14ac:dyDescent="0.25">
      <c r="A323" s="438" t="s">
        <v>3175</v>
      </c>
      <c r="B323" s="438" t="s">
        <v>3180</v>
      </c>
      <c r="C323" s="438">
        <v>19</v>
      </c>
      <c r="D323" s="438" t="s">
        <v>3191</v>
      </c>
      <c r="E323" s="220" t="str">
        <f t="shared" si="4"/>
        <v>Волна19К30</v>
      </c>
      <c r="F323" s="313">
        <f>'БД СПИСКОМ Цены Фасады'!$E$30</f>
        <v>7939</v>
      </c>
    </row>
    <row r="324" spans="1:6" ht="15.75" customHeight="1" x14ac:dyDescent="0.25">
      <c r="A324" s="438" t="s">
        <v>3176</v>
      </c>
      <c r="B324" s="438" t="s">
        <v>3180</v>
      </c>
      <c r="C324" s="438">
        <v>19</v>
      </c>
      <c r="D324" s="438" t="s">
        <v>3191</v>
      </c>
      <c r="E324" s="220" t="str">
        <f t="shared" ref="E324:E387" si="5">CONCATENATE(B324,C324,D324)</f>
        <v>Волна19К30</v>
      </c>
      <c r="F324" s="313">
        <f>'БД СПИСКОМ Цены Фасады'!$E$30</f>
        <v>7939</v>
      </c>
    </row>
    <row r="325" spans="1:6" ht="15.75" customHeight="1" x14ac:dyDescent="0.25">
      <c r="A325" s="438" t="s">
        <v>3177</v>
      </c>
      <c r="B325" s="438" t="s">
        <v>3180</v>
      </c>
      <c r="C325" s="438">
        <v>19</v>
      </c>
      <c r="D325" s="438" t="s">
        <v>3191</v>
      </c>
      <c r="E325" s="220" t="str">
        <f t="shared" si="5"/>
        <v>Волна19К30</v>
      </c>
      <c r="F325" s="313">
        <f>'БД СПИСКОМ Цены Фасады'!$E$30</f>
        <v>7939</v>
      </c>
    </row>
    <row r="326" spans="1:6" ht="15.75" customHeight="1" x14ac:dyDescent="0.25">
      <c r="A326" s="438" t="s">
        <v>3178</v>
      </c>
      <c r="B326" s="438" t="s">
        <v>3180</v>
      </c>
      <c r="C326" s="438">
        <v>19</v>
      </c>
      <c r="D326" s="438" t="s">
        <v>3191</v>
      </c>
      <c r="E326" s="220" t="str">
        <f t="shared" si="5"/>
        <v>Волна19К30</v>
      </c>
      <c r="F326" s="313">
        <f>'БД СПИСКОМ Цены Фасады'!$E$30</f>
        <v>7939</v>
      </c>
    </row>
    <row r="327" spans="1:6" ht="15.75" customHeight="1" x14ac:dyDescent="0.25">
      <c r="A327" s="438" t="s">
        <v>3179</v>
      </c>
      <c r="B327" s="438" t="s">
        <v>3180</v>
      </c>
      <c r="C327" s="438">
        <v>19</v>
      </c>
      <c r="D327" s="438" t="s">
        <v>3191</v>
      </c>
      <c r="E327" s="220" t="str">
        <f t="shared" si="5"/>
        <v>Волна19К30</v>
      </c>
      <c r="F327" s="313">
        <f>'БД СПИСКОМ Цены Фасады'!$E$30</f>
        <v>7939</v>
      </c>
    </row>
    <row r="328" spans="1:6" ht="15.75" customHeight="1" x14ac:dyDescent="0.25">
      <c r="A328" s="424" t="s">
        <v>3150</v>
      </c>
      <c r="B328" s="424" t="s">
        <v>3159</v>
      </c>
      <c r="C328" s="424">
        <v>22</v>
      </c>
      <c r="D328" s="424" t="s">
        <v>3189</v>
      </c>
      <c r="E328" s="220" t="str">
        <f t="shared" si="5"/>
        <v>ИР22К10</v>
      </c>
      <c r="F328" s="313">
        <f>'БД СПИСКОМ Цены Фасады'!$F$33</f>
        <v>3999</v>
      </c>
    </row>
    <row r="329" spans="1:6" ht="15.75" customHeight="1" x14ac:dyDescent="0.25">
      <c r="A329" s="424" t="s">
        <v>3151</v>
      </c>
      <c r="B329" s="424" t="s">
        <v>3159</v>
      </c>
      <c r="C329" s="424">
        <v>22</v>
      </c>
      <c r="D329" s="424" t="s">
        <v>3189</v>
      </c>
      <c r="E329" s="220" t="str">
        <f t="shared" si="5"/>
        <v>ИР22К10</v>
      </c>
      <c r="F329" s="313">
        <f>'БД СПИСКОМ Цены Фасады'!$F$33</f>
        <v>3999</v>
      </c>
    </row>
    <row r="330" spans="1:6" ht="15.75" customHeight="1" x14ac:dyDescent="0.25">
      <c r="A330" s="424" t="s">
        <v>3152</v>
      </c>
      <c r="B330" s="424" t="s">
        <v>3159</v>
      </c>
      <c r="C330" s="424">
        <v>22</v>
      </c>
      <c r="D330" s="424" t="s">
        <v>3189</v>
      </c>
      <c r="E330" s="220" t="str">
        <f t="shared" si="5"/>
        <v>ИР22К10</v>
      </c>
      <c r="F330" s="313">
        <f>'БД СПИСКОМ Цены Фасады'!$F$33</f>
        <v>3999</v>
      </c>
    </row>
    <row r="331" spans="1:6" ht="15.75" customHeight="1" x14ac:dyDescent="0.25">
      <c r="A331" s="436" t="s">
        <v>338</v>
      </c>
      <c r="B331" s="436" t="s">
        <v>2995</v>
      </c>
      <c r="C331" s="436">
        <v>22</v>
      </c>
      <c r="D331" s="436" t="s">
        <v>3189</v>
      </c>
      <c r="E331" s="220" t="str">
        <f t="shared" si="5"/>
        <v>Геометрия22К10</v>
      </c>
      <c r="F331" s="313">
        <f>'БД СПИСКОМ Цены Фасады'!$F$27</f>
        <v>9005</v>
      </c>
    </row>
    <row r="332" spans="1:6" ht="15.75" customHeight="1" x14ac:dyDescent="0.25">
      <c r="A332" s="436" t="s">
        <v>346</v>
      </c>
      <c r="B332" s="436" t="s">
        <v>2995</v>
      </c>
      <c r="C332" s="436">
        <v>22</v>
      </c>
      <c r="D332" s="436" t="s">
        <v>3189</v>
      </c>
      <c r="E332" s="220" t="str">
        <f t="shared" si="5"/>
        <v>Геометрия22К10</v>
      </c>
      <c r="F332" s="313">
        <f>'БД СПИСКОМ Цены Фасады'!$F$27</f>
        <v>9005</v>
      </c>
    </row>
    <row r="333" spans="1:6" ht="15.75" customHeight="1" x14ac:dyDescent="0.25">
      <c r="A333" s="437" t="s">
        <v>342</v>
      </c>
      <c r="B333" s="436" t="s">
        <v>2995</v>
      </c>
      <c r="C333" s="436">
        <v>22</v>
      </c>
      <c r="D333" s="436" t="s">
        <v>3189</v>
      </c>
      <c r="E333" s="220" t="str">
        <f t="shared" si="5"/>
        <v>Геометрия22К10</v>
      </c>
      <c r="F333" s="313">
        <f>'БД СПИСКОМ Цены Фасады'!$F$27</f>
        <v>9005</v>
      </c>
    </row>
    <row r="334" spans="1:6" ht="15.75" customHeight="1" x14ac:dyDescent="0.25">
      <c r="A334" s="438" t="s">
        <v>3173</v>
      </c>
      <c r="B334" s="438" t="s">
        <v>3180</v>
      </c>
      <c r="C334" s="438">
        <v>22</v>
      </c>
      <c r="D334" s="438" t="s">
        <v>3189</v>
      </c>
      <c r="E334" s="220" t="str">
        <f t="shared" si="5"/>
        <v>Волна22К10</v>
      </c>
      <c r="F334" s="313">
        <f>'БД СПИСКОМ Цены Фасады'!$F$30</f>
        <v>4955</v>
      </c>
    </row>
    <row r="335" spans="1:6" ht="15.75" customHeight="1" x14ac:dyDescent="0.25">
      <c r="A335" s="438" t="s">
        <v>3174</v>
      </c>
      <c r="B335" s="438" t="s">
        <v>3180</v>
      </c>
      <c r="C335" s="438">
        <v>22</v>
      </c>
      <c r="D335" s="438" t="s">
        <v>3189</v>
      </c>
      <c r="E335" s="220" t="str">
        <f t="shared" si="5"/>
        <v>Волна22К10</v>
      </c>
      <c r="F335" s="313">
        <f>'БД СПИСКОМ Цены Фасады'!$F$30</f>
        <v>4955</v>
      </c>
    </row>
    <row r="336" spans="1:6" ht="15.75" customHeight="1" x14ac:dyDescent="0.25">
      <c r="A336" s="438" t="s">
        <v>3175</v>
      </c>
      <c r="B336" s="438" t="s">
        <v>3180</v>
      </c>
      <c r="C336" s="438">
        <v>22</v>
      </c>
      <c r="D336" s="438" t="s">
        <v>3189</v>
      </c>
      <c r="E336" s="220" t="str">
        <f t="shared" si="5"/>
        <v>Волна22К10</v>
      </c>
      <c r="F336" s="313">
        <f>'БД СПИСКОМ Цены Фасады'!$F$30</f>
        <v>4955</v>
      </c>
    </row>
    <row r="337" spans="1:6" ht="15.75" customHeight="1" x14ac:dyDescent="0.25">
      <c r="A337" s="438" t="s">
        <v>3176</v>
      </c>
      <c r="B337" s="438" t="s">
        <v>3180</v>
      </c>
      <c r="C337" s="438">
        <v>22</v>
      </c>
      <c r="D337" s="438" t="s">
        <v>3189</v>
      </c>
      <c r="E337" s="220" t="str">
        <f t="shared" si="5"/>
        <v>Волна22К10</v>
      </c>
      <c r="F337" s="313">
        <f>'БД СПИСКОМ Цены Фасады'!$F$30</f>
        <v>4955</v>
      </c>
    </row>
    <row r="338" spans="1:6" ht="15.75" customHeight="1" x14ac:dyDescent="0.25">
      <c r="A338" s="438" t="s">
        <v>3177</v>
      </c>
      <c r="B338" s="438" t="s">
        <v>3180</v>
      </c>
      <c r="C338" s="438">
        <v>22</v>
      </c>
      <c r="D338" s="438" t="s">
        <v>3189</v>
      </c>
      <c r="E338" s="220" t="str">
        <f t="shared" si="5"/>
        <v>Волна22К10</v>
      </c>
      <c r="F338" s="313">
        <f>'БД СПИСКОМ Цены Фасады'!$F$30</f>
        <v>4955</v>
      </c>
    </row>
    <row r="339" spans="1:6" ht="15.75" customHeight="1" x14ac:dyDescent="0.25">
      <c r="A339" s="438" t="s">
        <v>3178</v>
      </c>
      <c r="B339" s="438" t="s">
        <v>3180</v>
      </c>
      <c r="C339" s="438">
        <v>22</v>
      </c>
      <c r="D339" s="438" t="s">
        <v>3189</v>
      </c>
      <c r="E339" s="220" t="str">
        <f t="shared" si="5"/>
        <v>Волна22К10</v>
      </c>
      <c r="F339" s="313">
        <f>'БД СПИСКОМ Цены Фасады'!$F$30</f>
        <v>4955</v>
      </c>
    </row>
    <row r="340" spans="1:6" ht="15.75" customHeight="1" x14ac:dyDescent="0.25">
      <c r="A340" s="438" t="s">
        <v>3179</v>
      </c>
      <c r="B340" s="438" t="s">
        <v>3180</v>
      </c>
      <c r="C340" s="438">
        <v>22</v>
      </c>
      <c r="D340" s="438" t="s">
        <v>3189</v>
      </c>
      <c r="E340" s="220" t="str">
        <f t="shared" si="5"/>
        <v>Волна22К10</v>
      </c>
      <c r="F340" s="313">
        <f>'БД СПИСКОМ Цены Фасады'!$F$30</f>
        <v>4955</v>
      </c>
    </row>
    <row r="341" spans="1:6" ht="15.75" customHeight="1" x14ac:dyDescent="0.25">
      <c r="A341" s="424" t="s">
        <v>3150</v>
      </c>
      <c r="B341" s="424" t="s">
        <v>3159</v>
      </c>
      <c r="C341" s="424">
        <v>22</v>
      </c>
      <c r="D341" s="424" t="s">
        <v>3190</v>
      </c>
      <c r="E341" s="220" t="str">
        <f t="shared" si="5"/>
        <v>ИР22К20</v>
      </c>
      <c r="F341" s="313">
        <f>'БД СПИСКОМ Цены Фасады'!$G$33</f>
        <v>5046</v>
      </c>
    </row>
    <row r="342" spans="1:6" ht="15.75" customHeight="1" x14ac:dyDescent="0.25">
      <c r="A342" s="424" t="s">
        <v>3151</v>
      </c>
      <c r="B342" s="424" t="s">
        <v>3159</v>
      </c>
      <c r="C342" s="424">
        <v>22</v>
      </c>
      <c r="D342" s="424" t="s">
        <v>3190</v>
      </c>
      <c r="E342" s="220" t="str">
        <f t="shared" si="5"/>
        <v>ИР22К20</v>
      </c>
      <c r="F342" s="313">
        <f>'БД СПИСКОМ Цены Фасады'!$G$33</f>
        <v>5046</v>
      </c>
    </row>
    <row r="343" spans="1:6" ht="15.75" customHeight="1" x14ac:dyDescent="0.25">
      <c r="A343" s="424" t="s">
        <v>3152</v>
      </c>
      <c r="B343" s="424" t="s">
        <v>3159</v>
      </c>
      <c r="C343" s="424">
        <v>22</v>
      </c>
      <c r="D343" s="424" t="s">
        <v>3190</v>
      </c>
      <c r="E343" s="220" t="str">
        <f t="shared" si="5"/>
        <v>ИР22К20</v>
      </c>
      <c r="F343" s="313">
        <f>'БД СПИСКОМ Цены Фасады'!$G$33</f>
        <v>5046</v>
      </c>
    </row>
    <row r="344" spans="1:6" ht="15.75" customHeight="1" x14ac:dyDescent="0.25">
      <c r="A344" s="436" t="s">
        <v>338</v>
      </c>
      <c r="B344" s="436" t="s">
        <v>2995</v>
      </c>
      <c r="C344" s="436">
        <v>22</v>
      </c>
      <c r="D344" s="436" t="s">
        <v>3190</v>
      </c>
      <c r="E344" s="220" t="str">
        <f t="shared" si="5"/>
        <v>Геометрия22К20</v>
      </c>
      <c r="F344" s="313">
        <f>'БД СПИСКОМ Цены Фасады'!$G$27</f>
        <v>11080</v>
      </c>
    </row>
    <row r="345" spans="1:6" ht="15.75" customHeight="1" x14ac:dyDescent="0.25">
      <c r="A345" s="436" t="s">
        <v>346</v>
      </c>
      <c r="B345" s="436" t="s">
        <v>2995</v>
      </c>
      <c r="C345" s="436">
        <v>22</v>
      </c>
      <c r="D345" s="436" t="s">
        <v>3190</v>
      </c>
      <c r="E345" s="220" t="str">
        <f t="shared" si="5"/>
        <v>Геометрия22К20</v>
      </c>
      <c r="F345" s="313">
        <f>'БД СПИСКОМ Цены Фасады'!$G$27</f>
        <v>11080</v>
      </c>
    </row>
    <row r="346" spans="1:6" ht="15.75" customHeight="1" x14ac:dyDescent="0.25">
      <c r="A346" s="437" t="s">
        <v>342</v>
      </c>
      <c r="B346" s="436" t="s">
        <v>2995</v>
      </c>
      <c r="C346" s="436">
        <v>22</v>
      </c>
      <c r="D346" s="436" t="s">
        <v>3190</v>
      </c>
      <c r="E346" s="220" t="str">
        <f t="shared" si="5"/>
        <v>Геометрия22К20</v>
      </c>
      <c r="F346" s="313">
        <f>'БД СПИСКОМ Цены Фасады'!$G$27</f>
        <v>11080</v>
      </c>
    </row>
    <row r="347" spans="1:6" ht="15.75" customHeight="1" x14ac:dyDescent="0.25">
      <c r="A347" s="438" t="s">
        <v>3173</v>
      </c>
      <c r="B347" s="438" t="s">
        <v>3180</v>
      </c>
      <c r="C347" s="438">
        <v>22</v>
      </c>
      <c r="D347" s="438" t="s">
        <v>3190</v>
      </c>
      <c r="E347" s="220" t="str">
        <f t="shared" si="5"/>
        <v>Волна22К20</v>
      </c>
      <c r="F347" s="313">
        <f>'БД СПИСКОМ Цены Фасады'!$G$30</f>
        <v>6194</v>
      </c>
    </row>
    <row r="348" spans="1:6" ht="15.75" customHeight="1" x14ac:dyDescent="0.25">
      <c r="A348" s="438" t="s">
        <v>3174</v>
      </c>
      <c r="B348" s="438" t="s">
        <v>3180</v>
      </c>
      <c r="C348" s="438">
        <v>22</v>
      </c>
      <c r="D348" s="438" t="s">
        <v>3190</v>
      </c>
      <c r="E348" s="220" t="str">
        <f t="shared" si="5"/>
        <v>Волна22К20</v>
      </c>
      <c r="F348" s="313">
        <f>'БД СПИСКОМ Цены Фасады'!$G$30</f>
        <v>6194</v>
      </c>
    </row>
    <row r="349" spans="1:6" ht="15.75" customHeight="1" x14ac:dyDescent="0.25">
      <c r="A349" s="438" t="s">
        <v>3175</v>
      </c>
      <c r="B349" s="438" t="s">
        <v>3180</v>
      </c>
      <c r="C349" s="438">
        <v>22</v>
      </c>
      <c r="D349" s="438" t="s">
        <v>3190</v>
      </c>
      <c r="E349" s="220" t="str">
        <f t="shared" si="5"/>
        <v>Волна22К20</v>
      </c>
      <c r="F349" s="313">
        <f>'БД СПИСКОМ Цены Фасады'!$G$30</f>
        <v>6194</v>
      </c>
    </row>
    <row r="350" spans="1:6" ht="15.75" customHeight="1" x14ac:dyDescent="0.25">
      <c r="A350" s="438" t="s">
        <v>3176</v>
      </c>
      <c r="B350" s="438" t="s">
        <v>3180</v>
      </c>
      <c r="C350" s="438">
        <v>22</v>
      </c>
      <c r="D350" s="438" t="s">
        <v>3190</v>
      </c>
      <c r="E350" s="220" t="str">
        <f t="shared" si="5"/>
        <v>Волна22К20</v>
      </c>
      <c r="F350" s="313">
        <f>'БД СПИСКОМ Цены Фасады'!$G$30</f>
        <v>6194</v>
      </c>
    </row>
    <row r="351" spans="1:6" ht="15.75" customHeight="1" x14ac:dyDescent="0.25">
      <c r="A351" s="438" t="s">
        <v>3177</v>
      </c>
      <c r="B351" s="438" t="s">
        <v>3180</v>
      </c>
      <c r="C351" s="438">
        <v>22</v>
      </c>
      <c r="D351" s="438" t="s">
        <v>3190</v>
      </c>
      <c r="E351" s="220" t="str">
        <f t="shared" si="5"/>
        <v>Волна22К20</v>
      </c>
      <c r="F351" s="313">
        <f>'БД СПИСКОМ Цены Фасады'!$G$30</f>
        <v>6194</v>
      </c>
    </row>
    <row r="352" spans="1:6" ht="15.75" customHeight="1" x14ac:dyDescent="0.25">
      <c r="A352" s="438" t="s">
        <v>3178</v>
      </c>
      <c r="B352" s="438" t="s">
        <v>3180</v>
      </c>
      <c r="C352" s="438">
        <v>22</v>
      </c>
      <c r="D352" s="438" t="s">
        <v>3190</v>
      </c>
      <c r="E352" s="220" t="str">
        <f t="shared" si="5"/>
        <v>Волна22К20</v>
      </c>
      <c r="F352" s="313">
        <f>'БД СПИСКОМ Цены Фасады'!$G$30</f>
        <v>6194</v>
      </c>
    </row>
    <row r="353" spans="1:11" ht="15.75" customHeight="1" x14ac:dyDescent="0.25">
      <c r="A353" s="438" t="s">
        <v>3179</v>
      </c>
      <c r="B353" s="438" t="s">
        <v>3180</v>
      </c>
      <c r="C353" s="438">
        <v>22</v>
      </c>
      <c r="D353" s="438" t="s">
        <v>3190</v>
      </c>
      <c r="E353" s="220" t="str">
        <f t="shared" si="5"/>
        <v>Волна22К20</v>
      </c>
      <c r="F353" s="313">
        <f>'БД СПИСКОМ Цены Фасады'!$G$30</f>
        <v>6194</v>
      </c>
    </row>
    <row r="354" spans="1:11" ht="15.75" customHeight="1" x14ac:dyDescent="0.25">
      <c r="A354" s="424" t="s">
        <v>3150</v>
      </c>
      <c r="B354" s="424" t="s">
        <v>3159</v>
      </c>
      <c r="C354" s="424">
        <v>22</v>
      </c>
      <c r="D354" s="424" t="s">
        <v>3191</v>
      </c>
      <c r="E354" s="220" t="str">
        <f t="shared" si="5"/>
        <v>ИР22К30</v>
      </c>
      <c r="F354" s="313">
        <f>'БД СПИСКОМ Цены Фасады'!$H$33</f>
        <v>6698</v>
      </c>
    </row>
    <row r="355" spans="1:11" ht="15.75" customHeight="1" x14ac:dyDescent="0.25">
      <c r="A355" s="424" t="s">
        <v>3151</v>
      </c>
      <c r="B355" s="424" t="s">
        <v>3159</v>
      </c>
      <c r="C355" s="424">
        <v>22</v>
      </c>
      <c r="D355" s="424" t="s">
        <v>3191</v>
      </c>
      <c r="E355" s="220" t="str">
        <f t="shared" si="5"/>
        <v>ИР22К30</v>
      </c>
      <c r="F355" s="313">
        <f>'БД СПИСКОМ Цены Фасады'!$H$33</f>
        <v>6698</v>
      </c>
    </row>
    <row r="356" spans="1:11" ht="15.75" customHeight="1" x14ac:dyDescent="0.25">
      <c r="A356" s="424" t="s">
        <v>3152</v>
      </c>
      <c r="B356" s="424" t="s">
        <v>3159</v>
      </c>
      <c r="C356" s="424">
        <v>22</v>
      </c>
      <c r="D356" s="424" t="s">
        <v>3191</v>
      </c>
      <c r="E356" s="220" t="str">
        <f t="shared" si="5"/>
        <v>ИР22К30</v>
      </c>
      <c r="F356" s="313">
        <f>'БД СПИСКОМ Цены Фасады'!$H$33</f>
        <v>6698</v>
      </c>
    </row>
    <row r="357" spans="1:11" ht="15.75" customHeight="1" x14ac:dyDescent="0.25">
      <c r="A357" s="436" t="s">
        <v>338</v>
      </c>
      <c r="B357" s="436" t="s">
        <v>2995</v>
      </c>
      <c r="C357" s="436">
        <v>22</v>
      </c>
      <c r="D357" s="436" t="s">
        <v>3191</v>
      </c>
      <c r="E357" s="220" t="str">
        <f t="shared" si="5"/>
        <v>Геометрия22К30</v>
      </c>
      <c r="F357" s="313">
        <f>'БД СПИСКОМ Цены Фасады'!$H$27</f>
        <v>14353</v>
      </c>
    </row>
    <row r="358" spans="1:11" ht="15.75" customHeight="1" x14ac:dyDescent="0.25">
      <c r="A358" s="436" t="s">
        <v>346</v>
      </c>
      <c r="B358" s="436" t="s">
        <v>2995</v>
      </c>
      <c r="C358" s="436">
        <v>22</v>
      </c>
      <c r="D358" s="436" t="s">
        <v>3191</v>
      </c>
      <c r="E358" s="220" t="str">
        <f t="shared" si="5"/>
        <v>Геометрия22К30</v>
      </c>
      <c r="F358" s="313">
        <f>'БД СПИСКОМ Цены Фасады'!$H$27</f>
        <v>14353</v>
      </c>
    </row>
    <row r="359" spans="1:11" ht="15.75" customHeight="1" x14ac:dyDescent="0.25">
      <c r="A359" s="437" t="s">
        <v>342</v>
      </c>
      <c r="B359" s="436" t="s">
        <v>2995</v>
      </c>
      <c r="C359" s="436">
        <v>22</v>
      </c>
      <c r="D359" s="436" t="s">
        <v>3191</v>
      </c>
      <c r="E359" s="220" t="str">
        <f t="shared" si="5"/>
        <v>Геометрия22К30</v>
      </c>
      <c r="F359" s="313">
        <f>'БД СПИСКОМ Цены Фасады'!$H$27</f>
        <v>14353</v>
      </c>
    </row>
    <row r="360" spans="1:11" ht="15.75" customHeight="1" x14ac:dyDescent="0.25">
      <c r="A360" s="438" t="s">
        <v>3173</v>
      </c>
      <c r="B360" s="438" t="s">
        <v>3180</v>
      </c>
      <c r="C360" s="438">
        <v>22</v>
      </c>
      <c r="D360" s="438" t="s">
        <v>3191</v>
      </c>
      <c r="E360" s="220" t="str">
        <f t="shared" si="5"/>
        <v>Волна22К30</v>
      </c>
      <c r="F360" s="313">
        <f>'БД СПИСКОМ Цены Фасады'!$H$30</f>
        <v>8232</v>
      </c>
    </row>
    <row r="361" spans="1:11" ht="15.75" customHeight="1" x14ac:dyDescent="0.25">
      <c r="A361" s="438" t="s">
        <v>3174</v>
      </c>
      <c r="B361" s="438" t="s">
        <v>3180</v>
      </c>
      <c r="C361" s="438">
        <v>22</v>
      </c>
      <c r="D361" s="438" t="s">
        <v>3191</v>
      </c>
      <c r="E361" s="220" t="str">
        <f t="shared" si="5"/>
        <v>Волна22К30</v>
      </c>
      <c r="F361" s="313">
        <f>'БД СПИСКОМ Цены Фасады'!$H$30</f>
        <v>8232</v>
      </c>
    </row>
    <row r="362" spans="1:11" ht="15.75" customHeight="1" x14ac:dyDescent="0.25">
      <c r="A362" s="438" t="s">
        <v>3175</v>
      </c>
      <c r="B362" s="438" t="s">
        <v>3180</v>
      </c>
      <c r="C362" s="438">
        <v>22</v>
      </c>
      <c r="D362" s="438" t="s">
        <v>3191</v>
      </c>
      <c r="E362" s="220" t="str">
        <f t="shared" si="5"/>
        <v>Волна22К30</v>
      </c>
      <c r="F362" s="313">
        <f>'БД СПИСКОМ Цены Фасады'!$H$30</f>
        <v>8232</v>
      </c>
    </row>
    <row r="363" spans="1:11" ht="15.75" customHeight="1" x14ac:dyDescent="0.25">
      <c r="A363" s="438" t="s">
        <v>3176</v>
      </c>
      <c r="B363" s="438" t="s">
        <v>3180</v>
      </c>
      <c r="C363" s="438">
        <v>22</v>
      </c>
      <c r="D363" s="438" t="s">
        <v>3191</v>
      </c>
      <c r="E363" s="220" t="str">
        <f t="shared" si="5"/>
        <v>Волна22К30</v>
      </c>
      <c r="F363" s="313">
        <f>'БД СПИСКОМ Цены Фасады'!$H$30</f>
        <v>8232</v>
      </c>
    </row>
    <row r="364" spans="1:11" ht="15.75" customHeight="1" x14ac:dyDescent="0.25">
      <c r="A364" s="438" t="s">
        <v>3177</v>
      </c>
      <c r="B364" s="438" t="s">
        <v>3180</v>
      </c>
      <c r="C364" s="438">
        <v>22</v>
      </c>
      <c r="D364" s="438" t="s">
        <v>3191</v>
      </c>
      <c r="E364" s="220" t="str">
        <f t="shared" si="5"/>
        <v>Волна22К30</v>
      </c>
      <c r="F364" s="313">
        <f>'БД СПИСКОМ Цены Фасады'!$H$30</f>
        <v>8232</v>
      </c>
      <c r="H364" s="441"/>
      <c r="I364" s="441"/>
      <c r="J364" s="441"/>
      <c r="K364" s="441"/>
    </row>
    <row r="365" spans="1:11" ht="15.75" customHeight="1" x14ac:dyDescent="0.25">
      <c r="A365" s="438" t="s">
        <v>3178</v>
      </c>
      <c r="B365" s="438" t="s">
        <v>3180</v>
      </c>
      <c r="C365" s="438">
        <v>22</v>
      </c>
      <c r="D365" s="438" t="s">
        <v>3191</v>
      </c>
      <c r="E365" s="220" t="str">
        <f t="shared" si="5"/>
        <v>Волна22К30</v>
      </c>
      <c r="F365" s="313">
        <f>'БД СПИСКОМ Цены Фасады'!$H$30</f>
        <v>8232</v>
      </c>
      <c r="H365" s="440"/>
      <c r="I365" s="440"/>
      <c r="J365" s="440"/>
      <c r="K365" s="442"/>
    </row>
    <row r="366" spans="1:11" ht="15.75" customHeight="1" x14ac:dyDescent="0.25">
      <c r="A366" s="438" t="s">
        <v>3179</v>
      </c>
      <c r="B366" s="438" t="s">
        <v>3180</v>
      </c>
      <c r="C366" s="438">
        <v>22</v>
      </c>
      <c r="D366" s="438" t="s">
        <v>3191</v>
      </c>
      <c r="E366" s="220" t="str">
        <f t="shared" si="5"/>
        <v>Волна22К30</v>
      </c>
      <c r="F366" s="313">
        <f>'БД СПИСКОМ Цены Фасады'!$H$30</f>
        <v>8232</v>
      </c>
      <c r="H366" s="440"/>
      <c r="I366" s="440"/>
      <c r="J366" s="440"/>
      <c r="K366" s="440"/>
    </row>
    <row r="367" spans="1:11" ht="15.75" customHeight="1" x14ac:dyDescent="0.25">
      <c r="A367" s="439" t="s">
        <v>41</v>
      </c>
      <c r="B367" s="439" t="s">
        <v>2986</v>
      </c>
      <c r="C367" s="439">
        <v>16</v>
      </c>
      <c r="D367" s="439" t="s">
        <v>3185</v>
      </c>
      <c r="E367" s="220" t="str">
        <f t="shared" si="5"/>
        <v>Стандарт16К1П</v>
      </c>
      <c r="F367" s="313">
        <f>F4+2000</f>
        <v>5311</v>
      </c>
    </row>
    <row r="368" spans="1:11" ht="15.75" customHeight="1" x14ac:dyDescent="0.25">
      <c r="A368" s="439" t="s">
        <v>59</v>
      </c>
      <c r="B368" s="439" t="s">
        <v>2986</v>
      </c>
      <c r="C368" s="439">
        <v>16</v>
      </c>
      <c r="D368" s="439" t="s">
        <v>3185</v>
      </c>
      <c r="E368" s="220" t="str">
        <f t="shared" si="5"/>
        <v>Стандарт16К1П</v>
      </c>
      <c r="F368" s="313">
        <f t="shared" ref="F368:F431" si="6">F5+2000</f>
        <v>5311</v>
      </c>
    </row>
    <row r="369" spans="1:6" ht="15.75" customHeight="1" x14ac:dyDescent="0.25">
      <c r="A369" s="439" t="s">
        <v>75</v>
      </c>
      <c r="B369" s="439" t="s">
        <v>2986</v>
      </c>
      <c r="C369" s="439">
        <v>16</v>
      </c>
      <c r="D369" s="439" t="s">
        <v>3185</v>
      </c>
      <c r="E369" s="220" t="str">
        <f t="shared" si="5"/>
        <v>Стандарт16К1П</v>
      </c>
      <c r="F369" s="313">
        <f t="shared" si="6"/>
        <v>5311</v>
      </c>
    </row>
    <row r="370" spans="1:6" ht="15.75" customHeight="1" x14ac:dyDescent="0.25">
      <c r="A370" s="421" t="s">
        <v>87</v>
      </c>
      <c r="B370" s="421" t="s">
        <v>2986</v>
      </c>
      <c r="C370" s="422">
        <v>16</v>
      </c>
      <c r="D370" s="421" t="s">
        <v>3185</v>
      </c>
      <c r="E370" s="220" t="str">
        <f t="shared" si="5"/>
        <v>Стандарт16К1П</v>
      </c>
      <c r="F370" s="313">
        <f t="shared" si="6"/>
        <v>5311</v>
      </c>
    </row>
    <row r="371" spans="1:6" ht="15.75" customHeight="1" x14ac:dyDescent="0.25">
      <c r="A371" s="423" t="s">
        <v>100</v>
      </c>
      <c r="B371" s="421" t="s">
        <v>2986</v>
      </c>
      <c r="C371" s="422">
        <v>16</v>
      </c>
      <c r="D371" s="421" t="s">
        <v>3185</v>
      </c>
      <c r="E371" s="220" t="str">
        <f t="shared" si="5"/>
        <v>Стандарт16К1П</v>
      </c>
      <c r="F371" s="313">
        <f t="shared" si="6"/>
        <v>5311</v>
      </c>
    </row>
    <row r="372" spans="1:6" ht="15.75" customHeight="1" x14ac:dyDescent="0.25">
      <c r="A372" s="423" t="s">
        <v>107</v>
      </c>
      <c r="B372" s="421" t="s">
        <v>2986</v>
      </c>
      <c r="C372" s="422">
        <v>16</v>
      </c>
      <c r="D372" s="421" t="s">
        <v>3185</v>
      </c>
      <c r="E372" s="220" t="str">
        <f t="shared" si="5"/>
        <v>Стандарт16К1П</v>
      </c>
      <c r="F372" s="313">
        <f t="shared" si="6"/>
        <v>5311</v>
      </c>
    </row>
    <row r="373" spans="1:6" ht="15.75" customHeight="1" x14ac:dyDescent="0.25">
      <c r="A373" s="423" t="s">
        <v>118</v>
      </c>
      <c r="B373" s="421" t="s">
        <v>2986</v>
      </c>
      <c r="C373" s="422">
        <v>16</v>
      </c>
      <c r="D373" s="421" t="s">
        <v>3185</v>
      </c>
      <c r="E373" s="220" t="str">
        <f t="shared" si="5"/>
        <v>Стандарт16К1П</v>
      </c>
      <c r="F373" s="313">
        <f t="shared" si="6"/>
        <v>5311</v>
      </c>
    </row>
    <row r="374" spans="1:6" ht="15.75" customHeight="1" x14ac:dyDescent="0.25">
      <c r="A374" s="425" t="s">
        <v>131</v>
      </c>
      <c r="B374" s="425" t="s">
        <v>2987</v>
      </c>
      <c r="C374" s="426">
        <v>16</v>
      </c>
      <c r="D374" s="425" t="s">
        <v>3185</v>
      </c>
      <c r="E374" s="220" t="str">
        <f t="shared" si="5"/>
        <v>Комфорт16К1П</v>
      </c>
      <c r="F374" s="313">
        <f t="shared" si="6"/>
        <v>5564</v>
      </c>
    </row>
    <row r="375" spans="1:6" ht="15.75" customHeight="1" x14ac:dyDescent="0.25">
      <c r="A375" s="427" t="s">
        <v>159</v>
      </c>
      <c r="B375" s="425" t="s">
        <v>2987</v>
      </c>
      <c r="C375" s="426">
        <v>16</v>
      </c>
      <c r="D375" s="425" t="s">
        <v>3185</v>
      </c>
      <c r="E375" s="220" t="str">
        <f t="shared" si="5"/>
        <v>Комфорт16К1П</v>
      </c>
      <c r="F375" s="313">
        <f t="shared" si="6"/>
        <v>5564</v>
      </c>
    </row>
    <row r="376" spans="1:6" ht="15.75" customHeight="1" x14ac:dyDescent="0.25">
      <c r="A376" s="427" t="s">
        <v>168</v>
      </c>
      <c r="B376" s="425" t="s">
        <v>2987</v>
      </c>
      <c r="C376" s="426">
        <v>16</v>
      </c>
      <c r="D376" s="425" t="s">
        <v>3185</v>
      </c>
      <c r="E376" s="220" t="str">
        <f t="shared" si="5"/>
        <v>Комфорт16К1П</v>
      </c>
      <c r="F376" s="313">
        <f t="shared" si="6"/>
        <v>5564</v>
      </c>
    </row>
    <row r="377" spans="1:6" ht="15.75" customHeight="1" x14ac:dyDescent="0.25">
      <c r="A377" s="427" t="s">
        <v>178</v>
      </c>
      <c r="B377" s="425" t="s">
        <v>2987</v>
      </c>
      <c r="C377" s="426">
        <v>16</v>
      </c>
      <c r="D377" s="425" t="s">
        <v>3185</v>
      </c>
      <c r="E377" s="220" t="str">
        <f t="shared" si="5"/>
        <v>Комфорт16К1П</v>
      </c>
      <c r="F377" s="313">
        <f t="shared" si="6"/>
        <v>5564</v>
      </c>
    </row>
    <row r="378" spans="1:6" ht="15.75" customHeight="1" x14ac:dyDescent="0.25">
      <c r="A378" s="427" t="s">
        <v>186</v>
      </c>
      <c r="B378" s="425" t="s">
        <v>2987</v>
      </c>
      <c r="C378" s="426">
        <v>16</v>
      </c>
      <c r="D378" s="425" t="s">
        <v>3185</v>
      </c>
      <c r="E378" s="220" t="str">
        <f t="shared" si="5"/>
        <v>Комфорт16К1П</v>
      </c>
      <c r="F378" s="313">
        <f t="shared" si="6"/>
        <v>5564</v>
      </c>
    </row>
    <row r="379" spans="1:6" ht="15.75" customHeight="1" x14ac:dyDescent="0.25">
      <c r="A379" s="427" t="s">
        <v>193</v>
      </c>
      <c r="B379" s="425" t="s">
        <v>2987</v>
      </c>
      <c r="C379" s="426">
        <v>16</v>
      </c>
      <c r="D379" s="425" t="s">
        <v>3185</v>
      </c>
      <c r="E379" s="220" t="str">
        <f t="shared" si="5"/>
        <v>Комфорт16К1П</v>
      </c>
      <c r="F379" s="313">
        <f t="shared" si="6"/>
        <v>5564</v>
      </c>
    </row>
    <row r="380" spans="1:6" ht="15.75" customHeight="1" x14ac:dyDescent="0.25">
      <c r="A380" s="427" t="s">
        <v>201</v>
      </c>
      <c r="B380" s="425" t="s">
        <v>2987</v>
      </c>
      <c r="C380" s="426">
        <v>16</v>
      </c>
      <c r="D380" s="425" t="s">
        <v>3185</v>
      </c>
      <c r="E380" s="220" t="str">
        <f t="shared" si="5"/>
        <v>Комфорт16К1П</v>
      </c>
      <c r="F380" s="313">
        <f t="shared" si="6"/>
        <v>5564</v>
      </c>
    </row>
    <row r="381" spans="1:6" ht="15.75" customHeight="1" x14ac:dyDescent="0.25">
      <c r="A381" s="428" t="s">
        <v>208</v>
      </c>
      <c r="B381" s="428" t="s">
        <v>2988</v>
      </c>
      <c r="C381" s="428">
        <v>16</v>
      </c>
      <c r="D381" s="428" t="s">
        <v>3185</v>
      </c>
      <c r="E381" s="220" t="str">
        <f t="shared" si="5"/>
        <v>Элегант16К1П</v>
      </c>
      <c r="F381" s="313">
        <f t="shared" si="6"/>
        <v>5551</v>
      </c>
    </row>
    <row r="382" spans="1:6" ht="15.75" customHeight="1" x14ac:dyDescent="0.25">
      <c r="A382" s="428" t="s">
        <v>215</v>
      </c>
      <c r="B382" s="428" t="s">
        <v>2988</v>
      </c>
      <c r="C382" s="428">
        <v>16</v>
      </c>
      <c r="D382" s="428" t="s">
        <v>3185</v>
      </c>
      <c r="E382" s="220" t="str">
        <f t="shared" si="5"/>
        <v>Элегант16К1П</v>
      </c>
      <c r="F382" s="313">
        <f t="shared" si="6"/>
        <v>5551</v>
      </c>
    </row>
    <row r="383" spans="1:6" ht="15.75" customHeight="1" x14ac:dyDescent="0.25">
      <c r="A383" s="429" t="s">
        <v>222</v>
      </c>
      <c r="B383" s="428" t="s">
        <v>2988</v>
      </c>
      <c r="C383" s="428">
        <v>16</v>
      </c>
      <c r="D383" s="428" t="s">
        <v>3185</v>
      </c>
      <c r="E383" s="220" t="str">
        <f t="shared" si="5"/>
        <v>Элегант16К1П</v>
      </c>
      <c r="F383" s="313">
        <f t="shared" si="6"/>
        <v>5551</v>
      </c>
    </row>
    <row r="384" spans="1:6" ht="15.75" customHeight="1" x14ac:dyDescent="0.25">
      <c r="A384" s="429" t="s">
        <v>227</v>
      </c>
      <c r="B384" s="428" t="s">
        <v>2988</v>
      </c>
      <c r="C384" s="428">
        <v>16</v>
      </c>
      <c r="D384" s="428" t="s">
        <v>3185</v>
      </c>
      <c r="E384" s="220" t="str">
        <f t="shared" si="5"/>
        <v>Элегант16К1П</v>
      </c>
      <c r="F384" s="313">
        <f t="shared" si="6"/>
        <v>5551</v>
      </c>
    </row>
    <row r="385" spans="1:6" ht="15.75" customHeight="1" x14ac:dyDescent="0.25">
      <c r="A385" s="429" t="s">
        <v>233</v>
      </c>
      <c r="B385" s="428" t="s">
        <v>2988</v>
      </c>
      <c r="C385" s="428">
        <v>16</v>
      </c>
      <c r="D385" s="428" t="s">
        <v>3185</v>
      </c>
      <c r="E385" s="220" t="str">
        <f t="shared" si="5"/>
        <v>Элегант16К1П</v>
      </c>
      <c r="F385" s="313">
        <f t="shared" si="6"/>
        <v>5551</v>
      </c>
    </row>
    <row r="386" spans="1:6" ht="15.75" customHeight="1" x14ac:dyDescent="0.25">
      <c r="A386" s="429" t="s">
        <v>239</v>
      </c>
      <c r="B386" s="428" t="s">
        <v>2988</v>
      </c>
      <c r="C386" s="428">
        <v>16</v>
      </c>
      <c r="D386" s="428" t="s">
        <v>3185</v>
      </c>
      <c r="E386" s="220" t="str">
        <f t="shared" si="5"/>
        <v>Элегант16К1П</v>
      </c>
      <c r="F386" s="313">
        <f t="shared" si="6"/>
        <v>5551</v>
      </c>
    </row>
    <row r="387" spans="1:6" ht="15.75" customHeight="1" x14ac:dyDescent="0.25">
      <c r="A387" s="430" t="s">
        <v>244</v>
      </c>
      <c r="B387" s="430" t="s">
        <v>2989</v>
      </c>
      <c r="C387" s="430">
        <v>16</v>
      </c>
      <c r="D387" s="430" t="s">
        <v>3185</v>
      </c>
      <c r="E387" s="220" t="str">
        <f t="shared" si="5"/>
        <v>Премиум16К1П</v>
      </c>
      <c r="F387" s="313">
        <f t="shared" si="6"/>
        <v>5881</v>
      </c>
    </row>
    <row r="388" spans="1:6" ht="15.75" customHeight="1" x14ac:dyDescent="0.25">
      <c r="A388" s="431" t="s">
        <v>249</v>
      </c>
      <c r="B388" s="430" t="s">
        <v>2989</v>
      </c>
      <c r="C388" s="430">
        <v>16</v>
      </c>
      <c r="D388" s="430" t="s">
        <v>3185</v>
      </c>
      <c r="E388" s="220" t="str">
        <f t="shared" ref="E388:E451" si="7">CONCATENATE(B388,C388,D388)</f>
        <v>Премиум16К1П</v>
      </c>
      <c r="F388" s="313">
        <f t="shared" si="6"/>
        <v>5881</v>
      </c>
    </row>
    <row r="389" spans="1:6" ht="15.75" customHeight="1" x14ac:dyDescent="0.25">
      <c r="A389" s="431" t="s">
        <v>3160</v>
      </c>
      <c r="B389" s="430" t="s">
        <v>2989</v>
      </c>
      <c r="C389" s="430">
        <v>16</v>
      </c>
      <c r="D389" s="430" t="s">
        <v>3185</v>
      </c>
      <c r="E389" s="220" t="str">
        <f t="shared" si="7"/>
        <v>Премиум16К1П</v>
      </c>
      <c r="F389" s="313">
        <f t="shared" si="6"/>
        <v>5881</v>
      </c>
    </row>
    <row r="390" spans="1:6" ht="15.75" customHeight="1" x14ac:dyDescent="0.25">
      <c r="A390" s="431" t="s">
        <v>256</v>
      </c>
      <c r="B390" s="430" t="s">
        <v>2989</v>
      </c>
      <c r="C390" s="430">
        <v>16</v>
      </c>
      <c r="D390" s="430" t="s">
        <v>3185</v>
      </c>
      <c r="E390" s="220" t="str">
        <f t="shared" si="7"/>
        <v>Премиум16К1П</v>
      </c>
      <c r="F390" s="313">
        <f t="shared" si="6"/>
        <v>5881</v>
      </c>
    </row>
    <row r="391" spans="1:6" ht="15.75" customHeight="1" x14ac:dyDescent="0.25">
      <c r="A391" s="430" t="s">
        <v>2990</v>
      </c>
      <c r="B391" s="430" t="s">
        <v>2989</v>
      </c>
      <c r="C391" s="430">
        <v>16</v>
      </c>
      <c r="D391" s="430" t="s">
        <v>3185</v>
      </c>
      <c r="E391" s="220" t="str">
        <f t="shared" si="7"/>
        <v>Премиум16К1П</v>
      </c>
      <c r="F391" s="313">
        <f t="shared" si="6"/>
        <v>5881</v>
      </c>
    </row>
    <row r="392" spans="1:6" ht="15.75" customHeight="1" x14ac:dyDescent="0.25">
      <c r="A392" s="430" t="s">
        <v>3161</v>
      </c>
      <c r="B392" s="430" t="s">
        <v>2989</v>
      </c>
      <c r="C392" s="430">
        <v>16</v>
      </c>
      <c r="D392" s="430" t="s">
        <v>3185</v>
      </c>
      <c r="E392" s="220" t="str">
        <f t="shared" si="7"/>
        <v>Премиум16К1П</v>
      </c>
      <c r="F392" s="313">
        <f t="shared" si="6"/>
        <v>5881</v>
      </c>
    </row>
    <row r="393" spans="1:6" ht="15.75" customHeight="1" x14ac:dyDescent="0.25">
      <c r="A393" s="430" t="s">
        <v>2991</v>
      </c>
      <c r="B393" s="430" t="s">
        <v>2989</v>
      </c>
      <c r="C393" s="430">
        <v>16</v>
      </c>
      <c r="D393" s="430" t="s">
        <v>3185</v>
      </c>
      <c r="E393" s="220" t="str">
        <f t="shared" si="7"/>
        <v>Премиум16К1П</v>
      </c>
      <c r="F393" s="313">
        <f t="shared" si="6"/>
        <v>5881</v>
      </c>
    </row>
    <row r="394" spans="1:6" ht="15.75" customHeight="1" x14ac:dyDescent="0.25">
      <c r="A394" s="430" t="s">
        <v>2992</v>
      </c>
      <c r="B394" s="430" t="s">
        <v>2989</v>
      </c>
      <c r="C394" s="430">
        <v>16</v>
      </c>
      <c r="D394" s="430" t="s">
        <v>3185</v>
      </c>
      <c r="E394" s="220" t="str">
        <f t="shared" si="7"/>
        <v>Премиум16К1П</v>
      </c>
      <c r="F394" s="313">
        <f t="shared" si="6"/>
        <v>5881</v>
      </c>
    </row>
    <row r="395" spans="1:6" ht="15.75" customHeight="1" x14ac:dyDescent="0.25">
      <c r="A395" s="432" t="s">
        <v>260</v>
      </c>
      <c r="B395" s="432" t="s">
        <v>2993</v>
      </c>
      <c r="C395" s="432">
        <v>16</v>
      </c>
      <c r="D395" s="432" t="s">
        <v>3185</v>
      </c>
      <c r="E395" s="220" t="str">
        <f t="shared" si="7"/>
        <v>Премиум+16К1П</v>
      </c>
      <c r="F395" s="313">
        <f t="shared" si="6"/>
        <v>6643</v>
      </c>
    </row>
    <row r="396" spans="1:6" ht="15.75" customHeight="1" x14ac:dyDescent="0.25">
      <c r="A396" s="433" t="s">
        <v>264</v>
      </c>
      <c r="B396" s="432" t="s">
        <v>2993</v>
      </c>
      <c r="C396" s="432">
        <v>16</v>
      </c>
      <c r="D396" s="432" t="s">
        <v>3185</v>
      </c>
      <c r="E396" s="220" t="str">
        <f t="shared" si="7"/>
        <v>Премиум+16К1П</v>
      </c>
      <c r="F396" s="313">
        <f t="shared" si="6"/>
        <v>6643</v>
      </c>
    </row>
    <row r="397" spans="1:6" ht="15.75" customHeight="1" x14ac:dyDescent="0.25">
      <c r="A397" s="433" t="s">
        <v>268</v>
      </c>
      <c r="B397" s="432" t="s">
        <v>2993</v>
      </c>
      <c r="C397" s="432">
        <v>16</v>
      </c>
      <c r="D397" s="432" t="s">
        <v>3185</v>
      </c>
      <c r="E397" s="220" t="str">
        <f t="shared" si="7"/>
        <v>Премиум+16К1П</v>
      </c>
      <c r="F397" s="313">
        <f t="shared" si="6"/>
        <v>6643</v>
      </c>
    </row>
    <row r="398" spans="1:6" ht="15.75" customHeight="1" x14ac:dyDescent="0.25">
      <c r="A398" s="433" t="s">
        <v>272</v>
      </c>
      <c r="B398" s="432" t="s">
        <v>2993</v>
      </c>
      <c r="C398" s="432">
        <v>16</v>
      </c>
      <c r="D398" s="432" t="s">
        <v>3185</v>
      </c>
      <c r="E398" s="220" t="str">
        <f t="shared" si="7"/>
        <v>Премиум+16К1П</v>
      </c>
      <c r="F398" s="313">
        <f t="shared" si="6"/>
        <v>6643</v>
      </c>
    </row>
    <row r="399" spans="1:6" ht="15.75" customHeight="1" x14ac:dyDescent="0.25">
      <c r="A399" s="433" t="s">
        <v>275</v>
      </c>
      <c r="B399" s="432" t="s">
        <v>2993</v>
      </c>
      <c r="C399" s="432">
        <v>16</v>
      </c>
      <c r="D399" s="432" t="s">
        <v>3185</v>
      </c>
      <c r="E399" s="220" t="str">
        <f t="shared" si="7"/>
        <v>Премиум+16К1П</v>
      </c>
      <c r="F399" s="313">
        <f t="shared" si="6"/>
        <v>6643</v>
      </c>
    </row>
    <row r="400" spans="1:6" ht="15.75" customHeight="1" x14ac:dyDescent="0.25">
      <c r="A400" s="433" t="s">
        <v>280</v>
      </c>
      <c r="B400" s="432" t="s">
        <v>2993</v>
      </c>
      <c r="C400" s="432">
        <v>16</v>
      </c>
      <c r="D400" s="432" t="s">
        <v>3185</v>
      </c>
      <c r="E400" s="220" t="str">
        <f t="shared" si="7"/>
        <v>Премиум+16К1П</v>
      </c>
      <c r="F400" s="313">
        <f t="shared" si="6"/>
        <v>6643</v>
      </c>
    </row>
    <row r="401" spans="1:6" ht="15.75" customHeight="1" x14ac:dyDescent="0.25">
      <c r="A401" s="433" t="s">
        <v>292</v>
      </c>
      <c r="B401" s="432" t="s">
        <v>2993</v>
      </c>
      <c r="C401" s="432">
        <v>16</v>
      </c>
      <c r="D401" s="432" t="s">
        <v>3185</v>
      </c>
      <c r="E401" s="220" t="str">
        <f t="shared" si="7"/>
        <v>Премиум+16К1П</v>
      </c>
      <c r="F401" s="313">
        <f t="shared" si="6"/>
        <v>6643</v>
      </c>
    </row>
    <row r="402" spans="1:6" ht="15.75" customHeight="1" x14ac:dyDescent="0.25">
      <c r="A402" s="433" t="s">
        <v>298</v>
      </c>
      <c r="B402" s="432" t="s">
        <v>2993</v>
      </c>
      <c r="C402" s="432">
        <v>16</v>
      </c>
      <c r="D402" s="432" t="s">
        <v>3185</v>
      </c>
      <c r="E402" s="220" t="str">
        <f t="shared" si="7"/>
        <v>Премиум+16К1П</v>
      </c>
      <c r="F402" s="313">
        <f t="shared" si="6"/>
        <v>6643</v>
      </c>
    </row>
    <row r="403" spans="1:6" ht="15.75" customHeight="1" x14ac:dyDescent="0.25">
      <c r="A403" s="433" t="s">
        <v>303</v>
      </c>
      <c r="B403" s="432" t="s">
        <v>2993</v>
      </c>
      <c r="C403" s="432">
        <v>16</v>
      </c>
      <c r="D403" s="432" t="s">
        <v>3185</v>
      </c>
      <c r="E403" s="220" t="str">
        <f t="shared" si="7"/>
        <v>Премиум+16К1П</v>
      </c>
      <c r="F403" s="313">
        <f t="shared" si="6"/>
        <v>6643</v>
      </c>
    </row>
    <row r="404" spans="1:6" ht="15.75" customHeight="1" x14ac:dyDescent="0.25">
      <c r="A404" s="433" t="s">
        <v>308</v>
      </c>
      <c r="B404" s="432" t="s">
        <v>2993</v>
      </c>
      <c r="C404" s="432">
        <v>16</v>
      </c>
      <c r="D404" s="432" t="s">
        <v>3185</v>
      </c>
      <c r="E404" s="220" t="str">
        <f t="shared" si="7"/>
        <v>Премиум+16К1П</v>
      </c>
      <c r="F404" s="313">
        <f t="shared" si="6"/>
        <v>6643</v>
      </c>
    </row>
    <row r="405" spans="1:6" ht="15.75" customHeight="1" x14ac:dyDescent="0.25">
      <c r="A405" s="433" t="s">
        <v>313</v>
      </c>
      <c r="B405" s="432" t="s">
        <v>2993</v>
      </c>
      <c r="C405" s="432">
        <v>16</v>
      </c>
      <c r="D405" s="432" t="s">
        <v>3185</v>
      </c>
      <c r="E405" s="220" t="str">
        <f t="shared" si="7"/>
        <v>Премиум+16К1П</v>
      </c>
      <c r="F405" s="313">
        <f t="shared" si="6"/>
        <v>6643</v>
      </c>
    </row>
    <row r="406" spans="1:6" ht="15.75" customHeight="1" x14ac:dyDescent="0.25">
      <c r="A406" s="433" t="s">
        <v>3162</v>
      </c>
      <c r="B406" s="432" t="s">
        <v>2993</v>
      </c>
      <c r="C406" s="432">
        <v>16</v>
      </c>
      <c r="D406" s="432" t="s">
        <v>3185</v>
      </c>
      <c r="E406" s="220" t="str">
        <f t="shared" si="7"/>
        <v>Премиум+16К1П</v>
      </c>
      <c r="F406" s="313">
        <f t="shared" si="6"/>
        <v>6643</v>
      </c>
    </row>
    <row r="407" spans="1:6" ht="15.75" customHeight="1" x14ac:dyDescent="0.25">
      <c r="A407" s="433" t="s">
        <v>3163</v>
      </c>
      <c r="B407" s="432" t="s">
        <v>2993</v>
      </c>
      <c r="C407" s="432">
        <v>16</v>
      </c>
      <c r="D407" s="432" t="s">
        <v>3185</v>
      </c>
      <c r="E407" s="220" t="str">
        <f t="shared" si="7"/>
        <v>Премиум+16К1П</v>
      </c>
      <c r="F407" s="313">
        <f t="shared" si="6"/>
        <v>6643</v>
      </c>
    </row>
    <row r="408" spans="1:6" ht="15.75" customHeight="1" x14ac:dyDescent="0.25">
      <c r="A408" s="421" t="s">
        <v>41</v>
      </c>
      <c r="B408" s="421" t="s">
        <v>2986</v>
      </c>
      <c r="C408" s="422">
        <v>16</v>
      </c>
      <c r="D408" s="421" t="s">
        <v>3186</v>
      </c>
      <c r="E408" s="220" t="str">
        <f t="shared" si="7"/>
        <v>Стандарт16К2П</v>
      </c>
      <c r="F408" s="313">
        <f t="shared" si="6"/>
        <v>6378</v>
      </c>
    </row>
    <row r="409" spans="1:6" ht="15.75" customHeight="1" x14ac:dyDescent="0.25">
      <c r="A409" s="421" t="s">
        <v>59</v>
      </c>
      <c r="B409" s="421" t="s">
        <v>2986</v>
      </c>
      <c r="C409" s="422">
        <v>16</v>
      </c>
      <c r="D409" s="421" t="s">
        <v>3186</v>
      </c>
      <c r="E409" s="220" t="str">
        <f t="shared" si="7"/>
        <v>Стандарт16К2П</v>
      </c>
      <c r="F409" s="313">
        <f t="shared" si="6"/>
        <v>6419</v>
      </c>
    </row>
    <row r="410" spans="1:6" ht="15.75" customHeight="1" x14ac:dyDescent="0.25">
      <c r="A410" s="421" t="s">
        <v>75</v>
      </c>
      <c r="B410" s="421" t="s">
        <v>2986</v>
      </c>
      <c r="C410" s="422">
        <v>16</v>
      </c>
      <c r="D410" s="421" t="s">
        <v>3186</v>
      </c>
      <c r="E410" s="220" t="str">
        <f t="shared" si="7"/>
        <v>Стандарт16К2П</v>
      </c>
      <c r="F410" s="313">
        <f t="shared" si="6"/>
        <v>6419</v>
      </c>
    </row>
    <row r="411" spans="1:6" ht="15.75" customHeight="1" x14ac:dyDescent="0.25">
      <c r="A411" s="421" t="s">
        <v>87</v>
      </c>
      <c r="B411" s="421" t="s">
        <v>2986</v>
      </c>
      <c r="C411" s="422">
        <v>16</v>
      </c>
      <c r="D411" s="421" t="s">
        <v>3186</v>
      </c>
      <c r="E411" s="220" t="str">
        <f t="shared" si="7"/>
        <v>Стандарт16К2П</v>
      </c>
      <c r="F411" s="313">
        <f t="shared" si="6"/>
        <v>6419</v>
      </c>
    </row>
    <row r="412" spans="1:6" ht="15.75" customHeight="1" x14ac:dyDescent="0.25">
      <c r="A412" s="423" t="s">
        <v>100</v>
      </c>
      <c r="B412" s="421" t="s">
        <v>2986</v>
      </c>
      <c r="C412" s="422">
        <v>16</v>
      </c>
      <c r="D412" s="421" t="s">
        <v>3186</v>
      </c>
      <c r="E412" s="220" t="str">
        <f t="shared" si="7"/>
        <v>Стандарт16К2П</v>
      </c>
      <c r="F412" s="313">
        <f t="shared" si="6"/>
        <v>6419</v>
      </c>
    </row>
    <row r="413" spans="1:6" ht="15.75" customHeight="1" x14ac:dyDescent="0.25">
      <c r="A413" s="423" t="s">
        <v>107</v>
      </c>
      <c r="B413" s="421" t="s">
        <v>2986</v>
      </c>
      <c r="C413" s="422">
        <v>16</v>
      </c>
      <c r="D413" s="421" t="s">
        <v>3186</v>
      </c>
      <c r="E413" s="220" t="str">
        <f t="shared" si="7"/>
        <v>Стандарт16К2П</v>
      </c>
      <c r="F413" s="313">
        <f t="shared" si="6"/>
        <v>6419</v>
      </c>
    </row>
    <row r="414" spans="1:6" ht="15.75" customHeight="1" x14ac:dyDescent="0.25">
      <c r="A414" s="423" t="s">
        <v>118</v>
      </c>
      <c r="B414" s="421" t="s">
        <v>2986</v>
      </c>
      <c r="C414" s="422">
        <v>16</v>
      </c>
      <c r="D414" s="421" t="s">
        <v>3186</v>
      </c>
      <c r="E414" s="220" t="str">
        <f t="shared" si="7"/>
        <v>Стандарт16К2П</v>
      </c>
      <c r="F414" s="313">
        <f t="shared" si="6"/>
        <v>6419</v>
      </c>
    </row>
    <row r="415" spans="1:6" ht="15.75" customHeight="1" x14ac:dyDescent="0.25">
      <c r="A415" s="425" t="s">
        <v>131</v>
      </c>
      <c r="B415" s="425" t="s">
        <v>2987</v>
      </c>
      <c r="C415" s="426">
        <v>16</v>
      </c>
      <c r="D415" s="425" t="s">
        <v>3186</v>
      </c>
      <c r="E415" s="220" t="str">
        <f t="shared" si="7"/>
        <v>Комфорт16К2П</v>
      </c>
      <c r="F415" s="313">
        <f t="shared" si="6"/>
        <v>6590</v>
      </c>
    </row>
    <row r="416" spans="1:6" ht="15.75" customHeight="1" x14ac:dyDescent="0.25">
      <c r="A416" s="427" t="s">
        <v>159</v>
      </c>
      <c r="B416" s="425" t="s">
        <v>2987</v>
      </c>
      <c r="C416" s="426">
        <v>16</v>
      </c>
      <c r="D416" s="425" t="s">
        <v>3186</v>
      </c>
      <c r="E416" s="220" t="str">
        <f t="shared" si="7"/>
        <v>Комфорт16К2П</v>
      </c>
      <c r="F416" s="313">
        <f t="shared" si="6"/>
        <v>6590</v>
      </c>
    </row>
    <row r="417" spans="1:6" ht="15.75" customHeight="1" x14ac:dyDescent="0.25">
      <c r="A417" s="427" t="s">
        <v>168</v>
      </c>
      <c r="B417" s="425" t="s">
        <v>2987</v>
      </c>
      <c r="C417" s="426">
        <v>16</v>
      </c>
      <c r="D417" s="425" t="s">
        <v>3186</v>
      </c>
      <c r="E417" s="220" t="str">
        <f t="shared" si="7"/>
        <v>Комфорт16К2П</v>
      </c>
      <c r="F417" s="313">
        <f t="shared" si="6"/>
        <v>6590</v>
      </c>
    </row>
    <row r="418" spans="1:6" ht="15.75" customHeight="1" x14ac:dyDescent="0.25">
      <c r="A418" s="427" t="s">
        <v>178</v>
      </c>
      <c r="B418" s="425" t="s">
        <v>2987</v>
      </c>
      <c r="C418" s="426">
        <v>16</v>
      </c>
      <c r="D418" s="425" t="s">
        <v>3186</v>
      </c>
      <c r="E418" s="220" t="str">
        <f t="shared" si="7"/>
        <v>Комфорт16К2П</v>
      </c>
      <c r="F418" s="313">
        <f t="shared" si="6"/>
        <v>6590</v>
      </c>
    </row>
    <row r="419" spans="1:6" ht="15.75" customHeight="1" x14ac:dyDescent="0.25">
      <c r="A419" s="427" t="s">
        <v>186</v>
      </c>
      <c r="B419" s="425" t="s">
        <v>2987</v>
      </c>
      <c r="C419" s="426">
        <v>16</v>
      </c>
      <c r="D419" s="425" t="s">
        <v>3186</v>
      </c>
      <c r="E419" s="220" t="str">
        <f t="shared" si="7"/>
        <v>Комфорт16К2П</v>
      </c>
      <c r="F419" s="313">
        <f t="shared" si="6"/>
        <v>6590</v>
      </c>
    </row>
    <row r="420" spans="1:6" ht="15.75" customHeight="1" x14ac:dyDescent="0.25">
      <c r="A420" s="427" t="s">
        <v>193</v>
      </c>
      <c r="B420" s="425" t="s">
        <v>2987</v>
      </c>
      <c r="C420" s="426">
        <v>16</v>
      </c>
      <c r="D420" s="425" t="s">
        <v>3186</v>
      </c>
      <c r="E420" s="220" t="str">
        <f t="shared" si="7"/>
        <v>Комфорт16К2П</v>
      </c>
      <c r="F420" s="313">
        <f t="shared" si="6"/>
        <v>6590</v>
      </c>
    </row>
    <row r="421" spans="1:6" ht="15.75" customHeight="1" x14ac:dyDescent="0.25">
      <c r="A421" s="427" t="s">
        <v>201</v>
      </c>
      <c r="B421" s="425" t="s">
        <v>2987</v>
      </c>
      <c r="C421" s="426">
        <v>16</v>
      </c>
      <c r="D421" s="425" t="s">
        <v>3186</v>
      </c>
      <c r="E421" s="220" t="str">
        <f t="shared" si="7"/>
        <v>Комфорт16К2П</v>
      </c>
      <c r="F421" s="313">
        <f t="shared" si="6"/>
        <v>6590</v>
      </c>
    </row>
    <row r="422" spans="1:6" ht="15.75" customHeight="1" x14ac:dyDescent="0.25">
      <c r="A422" s="428" t="s">
        <v>208</v>
      </c>
      <c r="B422" s="428" t="s">
        <v>2988</v>
      </c>
      <c r="C422" s="428">
        <v>16</v>
      </c>
      <c r="D422" s="428" t="s">
        <v>3186</v>
      </c>
      <c r="E422" s="220" t="str">
        <f t="shared" si="7"/>
        <v>Элегант16К2П</v>
      </c>
      <c r="F422" s="313">
        <f t="shared" si="6"/>
        <v>6614</v>
      </c>
    </row>
    <row r="423" spans="1:6" ht="15.75" customHeight="1" x14ac:dyDescent="0.25">
      <c r="A423" s="428" t="s">
        <v>215</v>
      </c>
      <c r="B423" s="428" t="s">
        <v>2988</v>
      </c>
      <c r="C423" s="428">
        <v>16</v>
      </c>
      <c r="D423" s="428" t="s">
        <v>3186</v>
      </c>
      <c r="E423" s="220" t="str">
        <f t="shared" si="7"/>
        <v>Элегант16К2П</v>
      </c>
      <c r="F423" s="313">
        <f t="shared" si="6"/>
        <v>6614</v>
      </c>
    </row>
    <row r="424" spans="1:6" ht="15.75" customHeight="1" x14ac:dyDescent="0.25">
      <c r="A424" s="429" t="s">
        <v>222</v>
      </c>
      <c r="B424" s="428" t="s">
        <v>2988</v>
      </c>
      <c r="C424" s="428">
        <v>16</v>
      </c>
      <c r="D424" s="428" t="s">
        <v>3186</v>
      </c>
      <c r="E424" s="220" t="str">
        <f t="shared" si="7"/>
        <v>Элегант16К2П</v>
      </c>
      <c r="F424" s="313">
        <f t="shared" si="6"/>
        <v>6614</v>
      </c>
    </row>
    <row r="425" spans="1:6" ht="15.75" customHeight="1" x14ac:dyDescent="0.25">
      <c r="A425" s="429" t="s">
        <v>227</v>
      </c>
      <c r="B425" s="428" t="s">
        <v>2988</v>
      </c>
      <c r="C425" s="428">
        <v>16</v>
      </c>
      <c r="D425" s="428" t="s">
        <v>3186</v>
      </c>
      <c r="E425" s="220" t="str">
        <f t="shared" si="7"/>
        <v>Элегант16К2П</v>
      </c>
      <c r="F425" s="313">
        <f t="shared" si="6"/>
        <v>6614</v>
      </c>
    </row>
    <row r="426" spans="1:6" ht="15.75" customHeight="1" x14ac:dyDescent="0.25">
      <c r="A426" s="429" t="s">
        <v>233</v>
      </c>
      <c r="B426" s="428" t="s">
        <v>2988</v>
      </c>
      <c r="C426" s="428">
        <v>16</v>
      </c>
      <c r="D426" s="428" t="s">
        <v>3186</v>
      </c>
      <c r="E426" s="220" t="str">
        <f t="shared" si="7"/>
        <v>Элегант16К2П</v>
      </c>
      <c r="F426" s="313">
        <f t="shared" si="6"/>
        <v>6614</v>
      </c>
    </row>
    <row r="427" spans="1:6" ht="15.75" customHeight="1" x14ac:dyDescent="0.25">
      <c r="A427" s="429" t="s">
        <v>239</v>
      </c>
      <c r="B427" s="428" t="s">
        <v>2988</v>
      </c>
      <c r="C427" s="428">
        <v>16</v>
      </c>
      <c r="D427" s="428" t="s">
        <v>3186</v>
      </c>
      <c r="E427" s="220" t="str">
        <f t="shared" si="7"/>
        <v>Элегант16К2П</v>
      </c>
      <c r="F427" s="313">
        <f t="shared" si="6"/>
        <v>6614</v>
      </c>
    </row>
    <row r="428" spans="1:6" ht="15.75" customHeight="1" x14ac:dyDescent="0.25">
      <c r="A428" s="430" t="s">
        <v>244</v>
      </c>
      <c r="B428" s="430" t="s">
        <v>2989</v>
      </c>
      <c r="C428" s="430">
        <v>16</v>
      </c>
      <c r="D428" s="430" t="s">
        <v>3186</v>
      </c>
      <c r="E428" s="220" t="str">
        <f t="shared" si="7"/>
        <v>Премиум16К2П</v>
      </c>
      <c r="F428" s="313">
        <f t="shared" si="6"/>
        <v>6860</v>
      </c>
    </row>
    <row r="429" spans="1:6" ht="15.75" customHeight="1" x14ac:dyDescent="0.25">
      <c r="A429" s="431" t="s">
        <v>249</v>
      </c>
      <c r="B429" s="430" t="s">
        <v>2989</v>
      </c>
      <c r="C429" s="430">
        <v>16</v>
      </c>
      <c r="D429" s="430" t="s">
        <v>3186</v>
      </c>
      <c r="E429" s="220" t="str">
        <f t="shared" si="7"/>
        <v>Премиум16К2П</v>
      </c>
      <c r="F429" s="313">
        <f t="shared" si="6"/>
        <v>6860</v>
      </c>
    </row>
    <row r="430" spans="1:6" ht="15.75" customHeight="1" x14ac:dyDescent="0.25">
      <c r="A430" s="431" t="s">
        <v>3160</v>
      </c>
      <c r="B430" s="430" t="s">
        <v>2989</v>
      </c>
      <c r="C430" s="430">
        <v>16</v>
      </c>
      <c r="D430" s="430" t="s">
        <v>3186</v>
      </c>
      <c r="E430" s="220" t="str">
        <f t="shared" si="7"/>
        <v>Премиум16К2П</v>
      </c>
      <c r="F430" s="313">
        <f t="shared" si="6"/>
        <v>6860</v>
      </c>
    </row>
    <row r="431" spans="1:6" ht="15.75" customHeight="1" x14ac:dyDescent="0.25">
      <c r="A431" s="431" t="s">
        <v>256</v>
      </c>
      <c r="B431" s="430" t="s">
        <v>2989</v>
      </c>
      <c r="C431" s="430">
        <v>16</v>
      </c>
      <c r="D431" s="430" t="s">
        <v>3186</v>
      </c>
      <c r="E431" s="220" t="str">
        <f t="shared" si="7"/>
        <v>Премиум16К2П</v>
      </c>
      <c r="F431" s="313">
        <f t="shared" si="6"/>
        <v>6860</v>
      </c>
    </row>
    <row r="432" spans="1:6" ht="15.75" customHeight="1" x14ac:dyDescent="0.25">
      <c r="A432" s="430" t="s">
        <v>2990</v>
      </c>
      <c r="B432" s="430" t="s">
        <v>2989</v>
      </c>
      <c r="C432" s="430">
        <v>16</v>
      </c>
      <c r="D432" s="430" t="s">
        <v>3186</v>
      </c>
      <c r="E432" s="220" t="str">
        <f t="shared" si="7"/>
        <v>Премиум16К2П</v>
      </c>
      <c r="F432" s="313">
        <f t="shared" ref="F432:F495" si="8">F69+2000</f>
        <v>6860</v>
      </c>
    </row>
    <row r="433" spans="1:6" ht="15.75" customHeight="1" x14ac:dyDescent="0.25">
      <c r="A433" s="430" t="s">
        <v>3161</v>
      </c>
      <c r="B433" s="430" t="s">
        <v>2989</v>
      </c>
      <c r="C433" s="430">
        <v>16</v>
      </c>
      <c r="D433" s="430" t="s">
        <v>3186</v>
      </c>
      <c r="E433" s="220" t="str">
        <f t="shared" si="7"/>
        <v>Премиум16К2П</v>
      </c>
      <c r="F433" s="313">
        <f t="shared" si="8"/>
        <v>6860</v>
      </c>
    </row>
    <row r="434" spans="1:6" ht="15.75" customHeight="1" x14ac:dyDescent="0.25">
      <c r="A434" s="430" t="s">
        <v>2991</v>
      </c>
      <c r="B434" s="430" t="s">
        <v>2989</v>
      </c>
      <c r="C434" s="430">
        <v>16</v>
      </c>
      <c r="D434" s="430" t="s">
        <v>3186</v>
      </c>
      <c r="E434" s="220" t="str">
        <f t="shared" si="7"/>
        <v>Премиум16К2П</v>
      </c>
      <c r="F434" s="313">
        <f t="shared" si="8"/>
        <v>6860</v>
      </c>
    </row>
    <row r="435" spans="1:6" ht="15.75" customHeight="1" x14ac:dyDescent="0.25">
      <c r="A435" s="430" t="s">
        <v>2992</v>
      </c>
      <c r="B435" s="430" t="s">
        <v>2989</v>
      </c>
      <c r="C435" s="430">
        <v>16</v>
      </c>
      <c r="D435" s="430" t="s">
        <v>3186</v>
      </c>
      <c r="E435" s="220" t="str">
        <f t="shared" si="7"/>
        <v>Премиум16К2П</v>
      </c>
      <c r="F435" s="313">
        <f t="shared" si="8"/>
        <v>6860</v>
      </c>
    </row>
    <row r="436" spans="1:6" ht="15.75" customHeight="1" x14ac:dyDescent="0.25">
      <c r="A436" s="432" t="s">
        <v>260</v>
      </c>
      <c r="B436" s="432" t="s">
        <v>2993</v>
      </c>
      <c r="C436" s="432">
        <v>16</v>
      </c>
      <c r="D436" s="432" t="s">
        <v>3186</v>
      </c>
      <c r="E436" s="220" t="str">
        <f t="shared" si="7"/>
        <v>Премиум+16К2П</v>
      </c>
      <c r="F436" s="313">
        <f t="shared" si="8"/>
        <v>7501</v>
      </c>
    </row>
    <row r="437" spans="1:6" ht="15.75" customHeight="1" x14ac:dyDescent="0.25">
      <c r="A437" s="433" t="s">
        <v>264</v>
      </c>
      <c r="B437" s="432" t="s">
        <v>2993</v>
      </c>
      <c r="C437" s="432">
        <v>16</v>
      </c>
      <c r="D437" s="432" t="s">
        <v>3186</v>
      </c>
      <c r="E437" s="220" t="str">
        <f t="shared" si="7"/>
        <v>Премиум+16К2П</v>
      </c>
      <c r="F437" s="313">
        <f t="shared" si="8"/>
        <v>7501</v>
      </c>
    </row>
    <row r="438" spans="1:6" ht="15.75" customHeight="1" x14ac:dyDescent="0.25">
      <c r="A438" s="433" t="s">
        <v>268</v>
      </c>
      <c r="B438" s="432" t="s">
        <v>2993</v>
      </c>
      <c r="C438" s="432">
        <v>16</v>
      </c>
      <c r="D438" s="432" t="s">
        <v>3186</v>
      </c>
      <c r="E438" s="220" t="str">
        <f t="shared" si="7"/>
        <v>Премиум+16К2П</v>
      </c>
      <c r="F438" s="313">
        <f t="shared" si="8"/>
        <v>7501</v>
      </c>
    </row>
    <row r="439" spans="1:6" ht="15.75" customHeight="1" x14ac:dyDescent="0.25">
      <c r="A439" s="433" t="s">
        <v>272</v>
      </c>
      <c r="B439" s="432" t="s">
        <v>2993</v>
      </c>
      <c r="C439" s="432">
        <v>16</v>
      </c>
      <c r="D439" s="432" t="s">
        <v>3186</v>
      </c>
      <c r="E439" s="220" t="str">
        <f t="shared" si="7"/>
        <v>Премиум+16К2П</v>
      </c>
      <c r="F439" s="313">
        <f t="shared" si="8"/>
        <v>7501</v>
      </c>
    </row>
    <row r="440" spans="1:6" ht="15.75" customHeight="1" x14ac:dyDescent="0.25">
      <c r="A440" s="433" t="s">
        <v>275</v>
      </c>
      <c r="B440" s="432" t="s">
        <v>2993</v>
      </c>
      <c r="C440" s="432">
        <v>16</v>
      </c>
      <c r="D440" s="432" t="s">
        <v>3186</v>
      </c>
      <c r="E440" s="220" t="str">
        <f t="shared" si="7"/>
        <v>Премиум+16К2П</v>
      </c>
      <c r="F440" s="313">
        <f t="shared" si="8"/>
        <v>7501</v>
      </c>
    </row>
    <row r="441" spans="1:6" ht="15.75" customHeight="1" x14ac:dyDescent="0.25">
      <c r="A441" s="433" t="s">
        <v>280</v>
      </c>
      <c r="B441" s="432" t="s">
        <v>2993</v>
      </c>
      <c r="C441" s="432">
        <v>16</v>
      </c>
      <c r="D441" s="432" t="s">
        <v>3186</v>
      </c>
      <c r="E441" s="220" t="str">
        <f t="shared" si="7"/>
        <v>Премиум+16К2П</v>
      </c>
      <c r="F441" s="313">
        <f t="shared" si="8"/>
        <v>7501</v>
      </c>
    </row>
    <row r="442" spans="1:6" ht="15.75" customHeight="1" x14ac:dyDescent="0.25">
      <c r="A442" s="433" t="s">
        <v>292</v>
      </c>
      <c r="B442" s="432" t="s">
        <v>2993</v>
      </c>
      <c r="C442" s="432">
        <v>16</v>
      </c>
      <c r="D442" s="432" t="s">
        <v>3186</v>
      </c>
      <c r="E442" s="220" t="str">
        <f t="shared" si="7"/>
        <v>Премиум+16К2П</v>
      </c>
      <c r="F442" s="313">
        <f t="shared" si="8"/>
        <v>7501</v>
      </c>
    </row>
    <row r="443" spans="1:6" ht="15.75" customHeight="1" x14ac:dyDescent="0.25">
      <c r="A443" s="433" t="s">
        <v>298</v>
      </c>
      <c r="B443" s="432" t="s">
        <v>2993</v>
      </c>
      <c r="C443" s="432">
        <v>16</v>
      </c>
      <c r="D443" s="432" t="s">
        <v>3186</v>
      </c>
      <c r="E443" s="220" t="str">
        <f t="shared" si="7"/>
        <v>Премиум+16К2П</v>
      </c>
      <c r="F443" s="313">
        <f t="shared" si="8"/>
        <v>7501</v>
      </c>
    </row>
    <row r="444" spans="1:6" ht="15.75" customHeight="1" x14ac:dyDescent="0.25">
      <c r="A444" s="433" t="s">
        <v>303</v>
      </c>
      <c r="B444" s="432" t="s">
        <v>2993</v>
      </c>
      <c r="C444" s="432">
        <v>16</v>
      </c>
      <c r="D444" s="432" t="s">
        <v>3186</v>
      </c>
      <c r="E444" s="220" t="str">
        <f t="shared" si="7"/>
        <v>Премиум+16К2П</v>
      </c>
      <c r="F444" s="313">
        <f t="shared" si="8"/>
        <v>7501</v>
      </c>
    </row>
    <row r="445" spans="1:6" ht="15.75" customHeight="1" x14ac:dyDescent="0.25">
      <c r="A445" s="433" t="s">
        <v>308</v>
      </c>
      <c r="B445" s="432" t="s">
        <v>2993</v>
      </c>
      <c r="C445" s="432">
        <v>16</v>
      </c>
      <c r="D445" s="432" t="s">
        <v>3186</v>
      </c>
      <c r="E445" s="220" t="str">
        <f t="shared" si="7"/>
        <v>Премиум+16К2П</v>
      </c>
      <c r="F445" s="313">
        <f t="shared" si="8"/>
        <v>7501</v>
      </c>
    </row>
    <row r="446" spans="1:6" ht="15.75" customHeight="1" x14ac:dyDescent="0.25">
      <c r="A446" s="433" t="s">
        <v>313</v>
      </c>
      <c r="B446" s="432" t="s">
        <v>2993</v>
      </c>
      <c r="C446" s="432">
        <v>16</v>
      </c>
      <c r="D446" s="432" t="s">
        <v>3186</v>
      </c>
      <c r="E446" s="220" t="str">
        <f t="shared" si="7"/>
        <v>Премиум+16К2П</v>
      </c>
      <c r="F446" s="313">
        <f t="shared" si="8"/>
        <v>7501</v>
      </c>
    </row>
    <row r="447" spans="1:6" ht="15.75" customHeight="1" x14ac:dyDescent="0.25">
      <c r="A447" s="433" t="s">
        <v>3162</v>
      </c>
      <c r="B447" s="432" t="s">
        <v>2993</v>
      </c>
      <c r="C447" s="432">
        <v>16</v>
      </c>
      <c r="D447" s="432" t="s">
        <v>3186</v>
      </c>
      <c r="E447" s="220" t="str">
        <f t="shared" si="7"/>
        <v>Премиум+16К2П</v>
      </c>
      <c r="F447" s="313">
        <f t="shared" si="8"/>
        <v>7501</v>
      </c>
    </row>
    <row r="448" spans="1:6" ht="15.75" customHeight="1" x14ac:dyDescent="0.25">
      <c r="A448" s="433" t="s">
        <v>3163</v>
      </c>
      <c r="B448" s="432" t="s">
        <v>2993</v>
      </c>
      <c r="C448" s="432">
        <v>16</v>
      </c>
      <c r="D448" s="432" t="s">
        <v>3186</v>
      </c>
      <c r="E448" s="220" t="str">
        <f t="shared" si="7"/>
        <v>Премиум+16К2П</v>
      </c>
      <c r="F448" s="313">
        <f t="shared" si="8"/>
        <v>7501</v>
      </c>
    </row>
    <row r="449" spans="1:6" ht="15.75" customHeight="1" x14ac:dyDescent="0.25">
      <c r="A449" s="421" t="s">
        <v>41</v>
      </c>
      <c r="B449" s="421" t="s">
        <v>2986</v>
      </c>
      <c r="C449" s="422">
        <v>16</v>
      </c>
      <c r="D449" s="421" t="s">
        <v>3187</v>
      </c>
      <c r="E449" s="220" t="str">
        <f t="shared" si="7"/>
        <v>Стандарт16К3П</v>
      </c>
      <c r="F449" s="313">
        <f t="shared" si="8"/>
        <v>8013</v>
      </c>
    </row>
    <row r="450" spans="1:6" ht="15.75" customHeight="1" x14ac:dyDescent="0.25">
      <c r="A450" s="421" t="s">
        <v>59</v>
      </c>
      <c r="B450" s="421" t="s">
        <v>2986</v>
      </c>
      <c r="C450" s="422">
        <v>16</v>
      </c>
      <c r="D450" s="421" t="s">
        <v>3187</v>
      </c>
      <c r="E450" s="220" t="str">
        <f t="shared" si="7"/>
        <v>Стандарт16К3П</v>
      </c>
      <c r="F450" s="313">
        <f t="shared" si="8"/>
        <v>8013</v>
      </c>
    </row>
    <row r="451" spans="1:6" ht="15.75" customHeight="1" x14ac:dyDescent="0.25">
      <c r="A451" s="421" t="s">
        <v>75</v>
      </c>
      <c r="B451" s="421" t="s">
        <v>2986</v>
      </c>
      <c r="C451" s="422">
        <v>16</v>
      </c>
      <c r="D451" s="421" t="s">
        <v>3187</v>
      </c>
      <c r="E451" s="220" t="str">
        <f t="shared" si="7"/>
        <v>Стандарт16К3П</v>
      </c>
      <c r="F451" s="313">
        <f t="shared" si="8"/>
        <v>8013</v>
      </c>
    </row>
    <row r="452" spans="1:6" ht="15.75" customHeight="1" x14ac:dyDescent="0.25">
      <c r="A452" s="421" t="s">
        <v>87</v>
      </c>
      <c r="B452" s="421" t="s">
        <v>2986</v>
      </c>
      <c r="C452" s="422">
        <v>16</v>
      </c>
      <c r="D452" s="421" t="s">
        <v>3187</v>
      </c>
      <c r="E452" s="220" t="str">
        <f t="shared" ref="E452:E515" si="9">CONCATENATE(B452,C452,D452)</f>
        <v>Стандарт16К3П</v>
      </c>
      <c r="F452" s="313">
        <f t="shared" si="8"/>
        <v>8013</v>
      </c>
    </row>
    <row r="453" spans="1:6" ht="15.75" customHeight="1" x14ac:dyDescent="0.25">
      <c r="A453" s="423" t="s">
        <v>100</v>
      </c>
      <c r="B453" s="421" t="s">
        <v>2986</v>
      </c>
      <c r="C453" s="422">
        <v>16</v>
      </c>
      <c r="D453" s="421" t="s">
        <v>3187</v>
      </c>
      <c r="E453" s="220" t="str">
        <f t="shared" si="9"/>
        <v>Стандарт16К3П</v>
      </c>
      <c r="F453" s="313">
        <f t="shared" si="8"/>
        <v>8013</v>
      </c>
    </row>
    <row r="454" spans="1:6" ht="15.75" customHeight="1" x14ac:dyDescent="0.25">
      <c r="A454" s="423" t="s">
        <v>107</v>
      </c>
      <c r="B454" s="421" t="s">
        <v>2986</v>
      </c>
      <c r="C454" s="422">
        <v>16</v>
      </c>
      <c r="D454" s="421" t="s">
        <v>3187</v>
      </c>
      <c r="E454" s="220" t="str">
        <f t="shared" si="9"/>
        <v>Стандарт16К3П</v>
      </c>
      <c r="F454" s="313">
        <f t="shared" si="8"/>
        <v>8013</v>
      </c>
    </row>
    <row r="455" spans="1:6" ht="15.75" customHeight="1" x14ac:dyDescent="0.25">
      <c r="A455" s="423" t="s">
        <v>118</v>
      </c>
      <c r="B455" s="421" t="s">
        <v>2986</v>
      </c>
      <c r="C455" s="422">
        <v>16</v>
      </c>
      <c r="D455" s="421" t="s">
        <v>3187</v>
      </c>
      <c r="E455" s="220" t="str">
        <f t="shared" si="9"/>
        <v>Стандарт16К3П</v>
      </c>
      <c r="F455" s="313">
        <f t="shared" si="8"/>
        <v>8013</v>
      </c>
    </row>
    <row r="456" spans="1:6" ht="15.75" customHeight="1" x14ac:dyDescent="0.25">
      <c r="A456" s="425" t="s">
        <v>131</v>
      </c>
      <c r="B456" s="425" t="s">
        <v>2987</v>
      </c>
      <c r="C456" s="426">
        <v>16</v>
      </c>
      <c r="D456" s="425" t="s">
        <v>3187</v>
      </c>
      <c r="E456" s="220" t="str">
        <f t="shared" si="9"/>
        <v>Комфорт16К3П</v>
      </c>
      <c r="F456" s="313">
        <f t="shared" si="8"/>
        <v>8278</v>
      </c>
    </row>
    <row r="457" spans="1:6" ht="15.75" customHeight="1" x14ac:dyDescent="0.25">
      <c r="A457" s="427" t="s">
        <v>159</v>
      </c>
      <c r="B457" s="425" t="s">
        <v>2987</v>
      </c>
      <c r="C457" s="426">
        <v>16</v>
      </c>
      <c r="D457" s="425" t="s">
        <v>3187</v>
      </c>
      <c r="E457" s="220" t="str">
        <f t="shared" si="9"/>
        <v>Комфорт16К3П</v>
      </c>
      <c r="F457" s="313">
        <f t="shared" si="8"/>
        <v>8278</v>
      </c>
    </row>
    <row r="458" spans="1:6" ht="15.75" customHeight="1" x14ac:dyDescent="0.25">
      <c r="A458" s="427" t="s">
        <v>168</v>
      </c>
      <c r="B458" s="425" t="s">
        <v>2987</v>
      </c>
      <c r="C458" s="426">
        <v>16</v>
      </c>
      <c r="D458" s="425" t="s">
        <v>3187</v>
      </c>
      <c r="E458" s="220" t="str">
        <f t="shared" si="9"/>
        <v>Комфорт16К3П</v>
      </c>
      <c r="F458" s="313">
        <f t="shared" si="8"/>
        <v>8278</v>
      </c>
    </row>
    <row r="459" spans="1:6" ht="15.75" customHeight="1" x14ac:dyDescent="0.25">
      <c r="A459" s="427" t="s">
        <v>178</v>
      </c>
      <c r="B459" s="425" t="s">
        <v>2987</v>
      </c>
      <c r="C459" s="426">
        <v>16</v>
      </c>
      <c r="D459" s="425" t="s">
        <v>3187</v>
      </c>
      <c r="E459" s="220" t="str">
        <f t="shared" si="9"/>
        <v>Комфорт16К3П</v>
      </c>
      <c r="F459" s="313">
        <f t="shared" si="8"/>
        <v>8278</v>
      </c>
    </row>
    <row r="460" spans="1:6" ht="15.75" customHeight="1" x14ac:dyDescent="0.25">
      <c r="A460" s="427" t="s">
        <v>186</v>
      </c>
      <c r="B460" s="425" t="s">
        <v>2987</v>
      </c>
      <c r="C460" s="426">
        <v>16</v>
      </c>
      <c r="D460" s="425" t="s">
        <v>3187</v>
      </c>
      <c r="E460" s="220" t="str">
        <f t="shared" si="9"/>
        <v>Комфорт16К3П</v>
      </c>
      <c r="F460" s="313">
        <f t="shared" si="8"/>
        <v>8278</v>
      </c>
    </row>
    <row r="461" spans="1:6" ht="15.75" customHeight="1" x14ac:dyDescent="0.25">
      <c r="A461" s="427" t="s">
        <v>193</v>
      </c>
      <c r="B461" s="425" t="s">
        <v>2987</v>
      </c>
      <c r="C461" s="426">
        <v>16</v>
      </c>
      <c r="D461" s="425" t="s">
        <v>3187</v>
      </c>
      <c r="E461" s="220" t="str">
        <f t="shared" si="9"/>
        <v>Комфорт16К3П</v>
      </c>
      <c r="F461" s="313">
        <f t="shared" si="8"/>
        <v>8278</v>
      </c>
    </row>
    <row r="462" spans="1:6" ht="15.75" customHeight="1" x14ac:dyDescent="0.25">
      <c r="A462" s="427" t="s">
        <v>201</v>
      </c>
      <c r="B462" s="425" t="s">
        <v>2987</v>
      </c>
      <c r="C462" s="426">
        <v>16</v>
      </c>
      <c r="D462" s="425" t="s">
        <v>3187</v>
      </c>
      <c r="E462" s="220" t="str">
        <f t="shared" si="9"/>
        <v>Комфорт16К3П</v>
      </c>
      <c r="F462" s="313">
        <f t="shared" si="8"/>
        <v>8278</v>
      </c>
    </row>
    <row r="463" spans="1:6" ht="15.75" customHeight="1" x14ac:dyDescent="0.25">
      <c r="A463" s="428" t="s">
        <v>208</v>
      </c>
      <c r="B463" s="428" t="s">
        <v>2988</v>
      </c>
      <c r="C463" s="428">
        <v>16</v>
      </c>
      <c r="D463" s="428" t="s">
        <v>3187</v>
      </c>
      <c r="E463" s="220" t="str">
        <f t="shared" si="9"/>
        <v>Элегант16К3П</v>
      </c>
      <c r="F463" s="313">
        <f t="shared" si="8"/>
        <v>8265</v>
      </c>
    </row>
    <row r="464" spans="1:6" ht="15.75" customHeight="1" x14ac:dyDescent="0.25">
      <c r="A464" s="428" t="s">
        <v>215</v>
      </c>
      <c r="B464" s="428" t="s">
        <v>2988</v>
      </c>
      <c r="C464" s="428">
        <v>16</v>
      </c>
      <c r="D464" s="428" t="s">
        <v>3187</v>
      </c>
      <c r="E464" s="220" t="str">
        <f t="shared" si="9"/>
        <v>Элегант16К3П</v>
      </c>
      <c r="F464" s="313">
        <f t="shared" si="8"/>
        <v>8265</v>
      </c>
    </row>
    <row r="465" spans="1:6" ht="15.75" customHeight="1" x14ac:dyDescent="0.25">
      <c r="A465" s="429" t="s">
        <v>222</v>
      </c>
      <c r="B465" s="428" t="s">
        <v>2988</v>
      </c>
      <c r="C465" s="428">
        <v>16</v>
      </c>
      <c r="D465" s="428" t="s">
        <v>3187</v>
      </c>
      <c r="E465" s="220" t="str">
        <f t="shared" si="9"/>
        <v>Элегант16К3П</v>
      </c>
      <c r="F465" s="313">
        <f t="shared" si="8"/>
        <v>8265</v>
      </c>
    </row>
    <row r="466" spans="1:6" ht="15.75" customHeight="1" x14ac:dyDescent="0.25">
      <c r="A466" s="429" t="s">
        <v>227</v>
      </c>
      <c r="B466" s="428" t="s">
        <v>2988</v>
      </c>
      <c r="C466" s="428">
        <v>16</v>
      </c>
      <c r="D466" s="428" t="s">
        <v>3187</v>
      </c>
      <c r="E466" s="220" t="str">
        <f t="shared" si="9"/>
        <v>Элегант16К3П</v>
      </c>
      <c r="F466" s="313">
        <f t="shared" si="8"/>
        <v>8265</v>
      </c>
    </row>
    <row r="467" spans="1:6" ht="15.75" customHeight="1" x14ac:dyDescent="0.25">
      <c r="A467" s="429" t="s">
        <v>233</v>
      </c>
      <c r="B467" s="428" t="s">
        <v>2988</v>
      </c>
      <c r="C467" s="428">
        <v>16</v>
      </c>
      <c r="D467" s="428" t="s">
        <v>3187</v>
      </c>
      <c r="E467" s="220" t="str">
        <f t="shared" si="9"/>
        <v>Элегант16К3П</v>
      </c>
      <c r="F467" s="313">
        <f t="shared" si="8"/>
        <v>8265</v>
      </c>
    </row>
    <row r="468" spans="1:6" ht="15.75" customHeight="1" x14ac:dyDescent="0.25">
      <c r="A468" s="429" t="s">
        <v>239</v>
      </c>
      <c r="B468" s="428" t="s">
        <v>2988</v>
      </c>
      <c r="C468" s="428">
        <v>16</v>
      </c>
      <c r="D468" s="428" t="s">
        <v>3187</v>
      </c>
      <c r="E468" s="220" t="str">
        <f t="shared" si="9"/>
        <v>Элегант16К3П</v>
      </c>
      <c r="F468" s="313">
        <f t="shared" si="8"/>
        <v>8265</v>
      </c>
    </row>
    <row r="469" spans="1:6" ht="15.75" customHeight="1" x14ac:dyDescent="0.25">
      <c r="A469" s="430" t="s">
        <v>244</v>
      </c>
      <c r="B469" s="430" t="s">
        <v>2989</v>
      </c>
      <c r="C469" s="430">
        <v>16</v>
      </c>
      <c r="D469" s="430" t="s">
        <v>3187</v>
      </c>
      <c r="E469" s="220" t="str">
        <f t="shared" si="9"/>
        <v>Премиум16К3П</v>
      </c>
      <c r="F469" s="313">
        <f t="shared" si="8"/>
        <v>8581</v>
      </c>
    </row>
    <row r="470" spans="1:6" ht="15.75" customHeight="1" x14ac:dyDescent="0.25">
      <c r="A470" s="431" t="s">
        <v>249</v>
      </c>
      <c r="B470" s="430" t="s">
        <v>2989</v>
      </c>
      <c r="C470" s="430">
        <v>16</v>
      </c>
      <c r="D470" s="430" t="s">
        <v>3187</v>
      </c>
      <c r="E470" s="220" t="str">
        <f t="shared" si="9"/>
        <v>Премиум16К3П</v>
      </c>
      <c r="F470" s="313">
        <f t="shared" si="8"/>
        <v>8581</v>
      </c>
    </row>
    <row r="471" spans="1:6" ht="15.75" customHeight="1" x14ac:dyDescent="0.25">
      <c r="A471" s="431" t="s">
        <v>3160</v>
      </c>
      <c r="B471" s="430" t="s">
        <v>2989</v>
      </c>
      <c r="C471" s="430">
        <v>16</v>
      </c>
      <c r="D471" s="430" t="s">
        <v>3187</v>
      </c>
      <c r="E471" s="220" t="str">
        <f t="shared" si="9"/>
        <v>Премиум16К3П</v>
      </c>
      <c r="F471" s="313">
        <f t="shared" si="8"/>
        <v>8581</v>
      </c>
    </row>
    <row r="472" spans="1:6" ht="15.75" customHeight="1" x14ac:dyDescent="0.25">
      <c r="A472" s="431" t="s">
        <v>256</v>
      </c>
      <c r="B472" s="430" t="s">
        <v>2989</v>
      </c>
      <c r="C472" s="430">
        <v>16</v>
      </c>
      <c r="D472" s="430" t="s">
        <v>3187</v>
      </c>
      <c r="E472" s="220" t="str">
        <f t="shared" si="9"/>
        <v>Премиум16К3П</v>
      </c>
      <c r="F472" s="313">
        <f t="shared" si="8"/>
        <v>8581</v>
      </c>
    </row>
    <row r="473" spans="1:6" ht="15.75" customHeight="1" x14ac:dyDescent="0.25">
      <c r="A473" s="430" t="s">
        <v>2990</v>
      </c>
      <c r="B473" s="430" t="s">
        <v>2989</v>
      </c>
      <c r="C473" s="430">
        <v>16</v>
      </c>
      <c r="D473" s="430" t="s">
        <v>3187</v>
      </c>
      <c r="E473" s="220" t="str">
        <f t="shared" si="9"/>
        <v>Премиум16К3П</v>
      </c>
      <c r="F473" s="313">
        <f t="shared" si="8"/>
        <v>8581</v>
      </c>
    </row>
    <row r="474" spans="1:6" ht="15.75" customHeight="1" x14ac:dyDescent="0.25">
      <c r="A474" s="430" t="s">
        <v>3161</v>
      </c>
      <c r="B474" s="430" t="s">
        <v>2989</v>
      </c>
      <c r="C474" s="430">
        <v>16</v>
      </c>
      <c r="D474" s="430" t="s">
        <v>3187</v>
      </c>
      <c r="E474" s="220" t="str">
        <f t="shared" si="9"/>
        <v>Премиум16К3П</v>
      </c>
      <c r="F474" s="313">
        <f t="shared" si="8"/>
        <v>8581</v>
      </c>
    </row>
    <row r="475" spans="1:6" ht="15.75" customHeight="1" x14ac:dyDescent="0.25">
      <c r="A475" s="430" t="s">
        <v>2991</v>
      </c>
      <c r="B475" s="430" t="s">
        <v>2989</v>
      </c>
      <c r="C475" s="430">
        <v>16</v>
      </c>
      <c r="D475" s="430" t="s">
        <v>3187</v>
      </c>
      <c r="E475" s="220" t="str">
        <f t="shared" si="9"/>
        <v>Премиум16К3П</v>
      </c>
      <c r="F475" s="313">
        <f t="shared" si="8"/>
        <v>8581</v>
      </c>
    </row>
    <row r="476" spans="1:6" ht="15.75" customHeight="1" x14ac:dyDescent="0.25">
      <c r="A476" s="430" t="s">
        <v>2992</v>
      </c>
      <c r="B476" s="430" t="s">
        <v>2989</v>
      </c>
      <c r="C476" s="430">
        <v>16</v>
      </c>
      <c r="D476" s="430" t="s">
        <v>3187</v>
      </c>
      <c r="E476" s="220" t="str">
        <f t="shared" si="9"/>
        <v>Премиум16К3П</v>
      </c>
      <c r="F476" s="313">
        <f t="shared" si="8"/>
        <v>8581</v>
      </c>
    </row>
    <row r="477" spans="1:6" ht="15.75" customHeight="1" x14ac:dyDescent="0.25">
      <c r="A477" s="432" t="s">
        <v>260</v>
      </c>
      <c r="B477" s="432" t="s">
        <v>2993</v>
      </c>
      <c r="C477" s="432">
        <v>16</v>
      </c>
      <c r="D477" s="432" t="s">
        <v>3187</v>
      </c>
      <c r="E477" s="220" t="str">
        <f t="shared" si="9"/>
        <v>Премиум+16К3П</v>
      </c>
      <c r="F477" s="313">
        <f t="shared" si="8"/>
        <v>9501</v>
      </c>
    </row>
    <row r="478" spans="1:6" ht="15.75" customHeight="1" x14ac:dyDescent="0.25">
      <c r="A478" s="433" t="s">
        <v>264</v>
      </c>
      <c r="B478" s="432" t="s">
        <v>2993</v>
      </c>
      <c r="C478" s="432">
        <v>16</v>
      </c>
      <c r="D478" s="432" t="s">
        <v>3187</v>
      </c>
      <c r="E478" s="220" t="str">
        <f t="shared" si="9"/>
        <v>Премиум+16К3П</v>
      </c>
      <c r="F478" s="313">
        <f t="shared" si="8"/>
        <v>9501</v>
      </c>
    </row>
    <row r="479" spans="1:6" ht="15.75" customHeight="1" x14ac:dyDescent="0.25">
      <c r="A479" s="433" t="s">
        <v>268</v>
      </c>
      <c r="B479" s="432" t="s">
        <v>2993</v>
      </c>
      <c r="C479" s="432">
        <v>16</v>
      </c>
      <c r="D479" s="432" t="s">
        <v>3187</v>
      </c>
      <c r="E479" s="220" t="str">
        <f t="shared" si="9"/>
        <v>Премиум+16К3П</v>
      </c>
      <c r="F479" s="313">
        <f t="shared" si="8"/>
        <v>9501</v>
      </c>
    </row>
    <row r="480" spans="1:6" ht="15.75" customHeight="1" x14ac:dyDescent="0.25">
      <c r="A480" s="433" t="s">
        <v>272</v>
      </c>
      <c r="B480" s="432" t="s">
        <v>2993</v>
      </c>
      <c r="C480" s="432">
        <v>16</v>
      </c>
      <c r="D480" s="432" t="s">
        <v>3187</v>
      </c>
      <c r="E480" s="220" t="str">
        <f t="shared" si="9"/>
        <v>Премиум+16К3П</v>
      </c>
      <c r="F480" s="313">
        <f t="shared" si="8"/>
        <v>9501</v>
      </c>
    </row>
    <row r="481" spans="1:6" ht="15.75" customHeight="1" x14ac:dyDescent="0.25">
      <c r="A481" s="433" t="s">
        <v>275</v>
      </c>
      <c r="B481" s="432" t="s">
        <v>2993</v>
      </c>
      <c r="C481" s="432">
        <v>16</v>
      </c>
      <c r="D481" s="432" t="s">
        <v>3187</v>
      </c>
      <c r="E481" s="220" t="str">
        <f t="shared" si="9"/>
        <v>Премиум+16К3П</v>
      </c>
      <c r="F481" s="313">
        <f t="shared" si="8"/>
        <v>9501</v>
      </c>
    </row>
    <row r="482" spans="1:6" ht="15.75" customHeight="1" x14ac:dyDescent="0.25">
      <c r="A482" s="433" t="s">
        <v>280</v>
      </c>
      <c r="B482" s="432" t="s">
        <v>2993</v>
      </c>
      <c r="C482" s="432">
        <v>16</v>
      </c>
      <c r="D482" s="432" t="s">
        <v>3187</v>
      </c>
      <c r="E482" s="220" t="str">
        <f t="shared" si="9"/>
        <v>Премиум+16К3П</v>
      </c>
      <c r="F482" s="313">
        <f t="shared" si="8"/>
        <v>9501</v>
      </c>
    </row>
    <row r="483" spans="1:6" ht="15.75" customHeight="1" x14ac:dyDescent="0.25">
      <c r="A483" s="433" t="s">
        <v>292</v>
      </c>
      <c r="B483" s="432" t="s">
        <v>2993</v>
      </c>
      <c r="C483" s="432">
        <v>16</v>
      </c>
      <c r="D483" s="432" t="s">
        <v>3187</v>
      </c>
      <c r="E483" s="220" t="str">
        <f t="shared" si="9"/>
        <v>Премиум+16К3П</v>
      </c>
      <c r="F483" s="313">
        <f t="shared" si="8"/>
        <v>9501</v>
      </c>
    </row>
    <row r="484" spans="1:6" ht="15.75" customHeight="1" x14ac:dyDescent="0.25">
      <c r="A484" s="433" t="s">
        <v>298</v>
      </c>
      <c r="B484" s="432" t="s">
        <v>2993</v>
      </c>
      <c r="C484" s="432">
        <v>16</v>
      </c>
      <c r="D484" s="432" t="s">
        <v>3187</v>
      </c>
      <c r="E484" s="220" t="str">
        <f t="shared" si="9"/>
        <v>Премиум+16К3П</v>
      </c>
      <c r="F484" s="313">
        <f t="shared" si="8"/>
        <v>9501</v>
      </c>
    </row>
    <row r="485" spans="1:6" ht="15.75" customHeight="1" x14ac:dyDescent="0.25">
      <c r="A485" s="433" t="s">
        <v>303</v>
      </c>
      <c r="B485" s="432" t="s">
        <v>2993</v>
      </c>
      <c r="C485" s="432">
        <v>16</v>
      </c>
      <c r="D485" s="432" t="s">
        <v>3187</v>
      </c>
      <c r="E485" s="220" t="str">
        <f t="shared" si="9"/>
        <v>Премиум+16К3П</v>
      </c>
      <c r="F485" s="313">
        <f t="shared" si="8"/>
        <v>9501</v>
      </c>
    </row>
    <row r="486" spans="1:6" ht="15.75" customHeight="1" x14ac:dyDescent="0.25">
      <c r="A486" s="433" t="s">
        <v>308</v>
      </c>
      <c r="B486" s="432" t="s">
        <v>2993</v>
      </c>
      <c r="C486" s="432">
        <v>16</v>
      </c>
      <c r="D486" s="432" t="s">
        <v>3187</v>
      </c>
      <c r="E486" s="220" t="str">
        <f t="shared" si="9"/>
        <v>Премиум+16К3П</v>
      </c>
      <c r="F486" s="313">
        <f t="shared" si="8"/>
        <v>9501</v>
      </c>
    </row>
    <row r="487" spans="1:6" ht="15.75" customHeight="1" x14ac:dyDescent="0.25">
      <c r="A487" s="433" t="s">
        <v>313</v>
      </c>
      <c r="B487" s="432" t="s">
        <v>2993</v>
      </c>
      <c r="C487" s="432">
        <v>16</v>
      </c>
      <c r="D487" s="432" t="s">
        <v>3187</v>
      </c>
      <c r="E487" s="220" t="str">
        <f t="shared" si="9"/>
        <v>Премиум+16К3П</v>
      </c>
      <c r="F487" s="313">
        <f t="shared" si="8"/>
        <v>9501</v>
      </c>
    </row>
    <row r="488" spans="1:6" ht="15.75" customHeight="1" x14ac:dyDescent="0.25">
      <c r="A488" s="433" t="s">
        <v>3162</v>
      </c>
      <c r="B488" s="432" t="s">
        <v>2993</v>
      </c>
      <c r="C488" s="432">
        <v>16</v>
      </c>
      <c r="D488" s="432" t="s">
        <v>3187</v>
      </c>
      <c r="E488" s="220" t="str">
        <f t="shared" si="9"/>
        <v>Премиум+16К3П</v>
      </c>
      <c r="F488" s="313">
        <f t="shared" si="8"/>
        <v>9501</v>
      </c>
    </row>
    <row r="489" spans="1:6" ht="15.75" customHeight="1" x14ac:dyDescent="0.25">
      <c r="A489" s="433" t="s">
        <v>3163</v>
      </c>
      <c r="B489" s="432" t="s">
        <v>2993</v>
      </c>
      <c r="C489" s="432">
        <v>16</v>
      </c>
      <c r="D489" s="432" t="s">
        <v>3187</v>
      </c>
      <c r="E489" s="220" t="str">
        <f t="shared" si="9"/>
        <v>Премиум+16К3П</v>
      </c>
      <c r="F489" s="313">
        <f t="shared" si="8"/>
        <v>9501</v>
      </c>
    </row>
    <row r="490" spans="1:6" ht="15.75" customHeight="1" x14ac:dyDescent="0.25">
      <c r="A490" s="421" t="s">
        <v>41</v>
      </c>
      <c r="B490" s="421" t="s">
        <v>2986</v>
      </c>
      <c r="C490" s="422">
        <v>19</v>
      </c>
      <c r="D490" s="421" t="s">
        <v>3185</v>
      </c>
      <c r="E490" s="220" t="str">
        <f t="shared" si="9"/>
        <v>Стандарт19К1П</v>
      </c>
      <c r="F490" s="313">
        <f t="shared" si="8"/>
        <v>5515</v>
      </c>
    </row>
    <row r="491" spans="1:6" ht="15.75" customHeight="1" x14ac:dyDescent="0.25">
      <c r="A491" s="421" t="s">
        <v>59</v>
      </c>
      <c r="B491" s="421" t="s">
        <v>2986</v>
      </c>
      <c r="C491" s="422">
        <v>19</v>
      </c>
      <c r="D491" s="421" t="s">
        <v>3185</v>
      </c>
      <c r="E491" s="220" t="str">
        <f t="shared" si="9"/>
        <v>Стандарт19К1П</v>
      </c>
      <c r="F491" s="313">
        <f t="shared" si="8"/>
        <v>5515</v>
      </c>
    </row>
    <row r="492" spans="1:6" ht="15.75" customHeight="1" x14ac:dyDescent="0.25">
      <c r="A492" s="421" t="s">
        <v>75</v>
      </c>
      <c r="B492" s="421" t="s">
        <v>2986</v>
      </c>
      <c r="C492" s="422">
        <v>19</v>
      </c>
      <c r="D492" s="421" t="s">
        <v>3185</v>
      </c>
      <c r="E492" s="220" t="str">
        <f t="shared" si="9"/>
        <v>Стандарт19К1П</v>
      </c>
      <c r="F492" s="313">
        <f t="shared" si="8"/>
        <v>5515</v>
      </c>
    </row>
    <row r="493" spans="1:6" ht="15.75" customHeight="1" x14ac:dyDescent="0.25">
      <c r="A493" s="421" t="s">
        <v>87</v>
      </c>
      <c r="B493" s="421" t="s">
        <v>2986</v>
      </c>
      <c r="C493" s="422">
        <v>19</v>
      </c>
      <c r="D493" s="421" t="s">
        <v>3185</v>
      </c>
      <c r="E493" s="220" t="str">
        <f t="shared" si="9"/>
        <v>Стандарт19К1П</v>
      </c>
      <c r="F493" s="313">
        <f t="shared" si="8"/>
        <v>5515</v>
      </c>
    </row>
    <row r="494" spans="1:6" ht="15.75" customHeight="1" x14ac:dyDescent="0.25">
      <c r="A494" s="423" t="s">
        <v>100</v>
      </c>
      <c r="B494" s="421" t="s">
        <v>2986</v>
      </c>
      <c r="C494" s="422">
        <v>19</v>
      </c>
      <c r="D494" s="421" t="s">
        <v>3185</v>
      </c>
      <c r="E494" s="220" t="str">
        <f t="shared" si="9"/>
        <v>Стандарт19К1П</v>
      </c>
      <c r="F494" s="313">
        <f t="shared" si="8"/>
        <v>5515</v>
      </c>
    </row>
    <row r="495" spans="1:6" ht="15.75" customHeight="1" x14ac:dyDescent="0.25">
      <c r="A495" s="423" t="s">
        <v>107</v>
      </c>
      <c r="B495" s="421" t="s">
        <v>2986</v>
      </c>
      <c r="C495" s="422">
        <v>19</v>
      </c>
      <c r="D495" s="421" t="s">
        <v>3185</v>
      </c>
      <c r="E495" s="220" t="str">
        <f t="shared" si="9"/>
        <v>Стандарт19К1П</v>
      </c>
      <c r="F495" s="313">
        <f t="shared" si="8"/>
        <v>5515</v>
      </c>
    </row>
    <row r="496" spans="1:6" ht="15.75" customHeight="1" x14ac:dyDescent="0.25">
      <c r="A496" s="423" t="s">
        <v>118</v>
      </c>
      <c r="B496" s="421" t="s">
        <v>2986</v>
      </c>
      <c r="C496" s="422">
        <v>19</v>
      </c>
      <c r="D496" s="421" t="s">
        <v>3185</v>
      </c>
      <c r="E496" s="220" t="str">
        <f t="shared" si="9"/>
        <v>Стандарт19К1П</v>
      </c>
      <c r="F496" s="313">
        <f t="shared" ref="F496:F559" si="10">F133+2000</f>
        <v>5515</v>
      </c>
    </row>
    <row r="497" spans="1:6" ht="15.75" customHeight="1" x14ac:dyDescent="0.25">
      <c r="A497" s="424" t="s">
        <v>3150</v>
      </c>
      <c r="B497" s="424" t="s">
        <v>3159</v>
      </c>
      <c r="C497" s="424">
        <v>19</v>
      </c>
      <c r="D497" s="424" t="s">
        <v>3185</v>
      </c>
      <c r="E497" s="220" t="str">
        <f t="shared" si="9"/>
        <v>ИР19К1П</v>
      </c>
      <c r="F497" s="313">
        <f t="shared" si="10"/>
        <v>5753</v>
      </c>
    </row>
    <row r="498" spans="1:6" ht="15.75" customHeight="1" x14ac:dyDescent="0.25">
      <c r="A498" s="424" t="s">
        <v>3151</v>
      </c>
      <c r="B498" s="424" t="s">
        <v>3159</v>
      </c>
      <c r="C498" s="424">
        <v>19</v>
      </c>
      <c r="D498" s="424" t="s">
        <v>3185</v>
      </c>
      <c r="E498" s="220" t="str">
        <f t="shared" si="9"/>
        <v>ИР19К1П</v>
      </c>
      <c r="F498" s="313">
        <f t="shared" si="10"/>
        <v>5753</v>
      </c>
    </row>
    <row r="499" spans="1:6" ht="15.75" customHeight="1" x14ac:dyDescent="0.25">
      <c r="A499" s="424" t="s">
        <v>3152</v>
      </c>
      <c r="B499" s="424" t="s">
        <v>3159</v>
      </c>
      <c r="C499" s="424">
        <v>19</v>
      </c>
      <c r="D499" s="424" t="s">
        <v>3185</v>
      </c>
      <c r="E499" s="220" t="str">
        <f t="shared" si="9"/>
        <v>ИР19К1П</v>
      </c>
      <c r="F499" s="313">
        <f t="shared" si="10"/>
        <v>5753</v>
      </c>
    </row>
    <row r="500" spans="1:6" ht="15.75" customHeight="1" x14ac:dyDescent="0.25">
      <c r="A500" s="425" t="s">
        <v>131</v>
      </c>
      <c r="B500" s="425" t="s">
        <v>2987</v>
      </c>
      <c r="C500" s="426">
        <v>19</v>
      </c>
      <c r="D500" s="425" t="s">
        <v>3185</v>
      </c>
      <c r="E500" s="220" t="str">
        <f t="shared" si="9"/>
        <v>Комфорт19К1П</v>
      </c>
      <c r="F500" s="313">
        <f t="shared" si="10"/>
        <v>5765</v>
      </c>
    </row>
    <row r="501" spans="1:6" ht="15.75" customHeight="1" x14ac:dyDescent="0.25">
      <c r="A501" s="427" t="s">
        <v>159</v>
      </c>
      <c r="B501" s="425" t="s">
        <v>2987</v>
      </c>
      <c r="C501" s="426">
        <v>19</v>
      </c>
      <c r="D501" s="425" t="s">
        <v>3185</v>
      </c>
      <c r="E501" s="220" t="str">
        <f t="shared" si="9"/>
        <v>Комфорт19К1П</v>
      </c>
      <c r="F501" s="313">
        <f t="shared" si="10"/>
        <v>5765</v>
      </c>
    </row>
    <row r="502" spans="1:6" ht="15.75" customHeight="1" x14ac:dyDescent="0.25">
      <c r="A502" s="427" t="s">
        <v>168</v>
      </c>
      <c r="B502" s="425" t="s">
        <v>2987</v>
      </c>
      <c r="C502" s="426">
        <v>19</v>
      </c>
      <c r="D502" s="425" t="s">
        <v>3185</v>
      </c>
      <c r="E502" s="220" t="str">
        <f t="shared" si="9"/>
        <v>Комфорт19К1П</v>
      </c>
      <c r="F502" s="313">
        <f t="shared" si="10"/>
        <v>5765</v>
      </c>
    </row>
    <row r="503" spans="1:6" ht="15.75" customHeight="1" x14ac:dyDescent="0.25">
      <c r="A503" s="427" t="s">
        <v>178</v>
      </c>
      <c r="B503" s="425" t="s">
        <v>2987</v>
      </c>
      <c r="C503" s="426">
        <v>19</v>
      </c>
      <c r="D503" s="425" t="s">
        <v>3185</v>
      </c>
      <c r="E503" s="220" t="str">
        <f t="shared" si="9"/>
        <v>Комфорт19К1П</v>
      </c>
      <c r="F503" s="313">
        <f t="shared" si="10"/>
        <v>5765</v>
      </c>
    </row>
    <row r="504" spans="1:6" ht="15.75" customHeight="1" x14ac:dyDescent="0.25">
      <c r="A504" s="427" t="s">
        <v>186</v>
      </c>
      <c r="B504" s="425" t="s">
        <v>2987</v>
      </c>
      <c r="C504" s="426">
        <v>19</v>
      </c>
      <c r="D504" s="425" t="s">
        <v>3185</v>
      </c>
      <c r="E504" s="220" t="str">
        <f t="shared" si="9"/>
        <v>Комфорт19К1П</v>
      </c>
      <c r="F504" s="313">
        <f t="shared" si="10"/>
        <v>5765</v>
      </c>
    </row>
    <row r="505" spans="1:6" ht="15.75" customHeight="1" x14ac:dyDescent="0.25">
      <c r="A505" s="427" t="s">
        <v>193</v>
      </c>
      <c r="B505" s="425" t="s">
        <v>2987</v>
      </c>
      <c r="C505" s="426">
        <v>19</v>
      </c>
      <c r="D505" s="425" t="s">
        <v>3185</v>
      </c>
      <c r="E505" s="220" t="str">
        <f t="shared" si="9"/>
        <v>Комфорт19К1П</v>
      </c>
      <c r="F505" s="313">
        <f t="shared" si="10"/>
        <v>5765</v>
      </c>
    </row>
    <row r="506" spans="1:6" ht="15.75" customHeight="1" x14ac:dyDescent="0.25">
      <c r="A506" s="427" t="s">
        <v>201</v>
      </c>
      <c r="B506" s="425" t="s">
        <v>2987</v>
      </c>
      <c r="C506" s="426">
        <v>19</v>
      </c>
      <c r="D506" s="425" t="s">
        <v>3185</v>
      </c>
      <c r="E506" s="220" t="str">
        <f t="shared" si="9"/>
        <v>Комфорт19К1П</v>
      </c>
      <c r="F506" s="313">
        <f t="shared" si="10"/>
        <v>5765</v>
      </c>
    </row>
    <row r="507" spans="1:6" ht="15.75" customHeight="1" x14ac:dyDescent="0.25">
      <c r="A507" s="428" t="s">
        <v>208</v>
      </c>
      <c r="B507" s="428" t="s">
        <v>2988</v>
      </c>
      <c r="C507" s="428">
        <v>19</v>
      </c>
      <c r="D507" s="428" t="s">
        <v>3185</v>
      </c>
      <c r="E507" s="220" t="str">
        <f t="shared" si="9"/>
        <v>Элегант19К1П</v>
      </c>
      <c r="F507" s="313">
        <f t="shared" si="10"/>
        <v>5753</v>
      </c>
    </row>
    <row r="508" spans="1:6" ht="15.75" customHeight="1" x14ac:dyDescent="0.25">
      <c r="A508" s="428" t="s">
        <v>215</v>
      </c>
      <c r="B508" s="428" t="s">
        <v>2988</v>
      </c>
      <c r="C508" s="428">
        <v>19</v>
      </c>
      <c r="D508" s="428" t="s">
        <v>3185</v>
      </c>
      <c r="E508" s="220" t="str">
        <f t="shared" si="9"/>
        <v>Элегант19К1П</v>
      </c>
      <c r="F508" s="313">
        <f t="shared" si="10"/>
        <v>5753</v>
      </c>
    </row>
    <row r="509" spans="1:6" ht="15.75" customHeight="1" x14ac:dyDescent="0.25">
      <c r="A509" s="429" t="s">
        <v>222</v>
      </c>
      <c r="B509" s="428" t="s">
        <v>2988</v>
      </c>
      <c r="C509" s="428">
        <v>19</v>
      </c>
      <c r="D509" s="428" t="s">
        <v>3185</v>
      </c>
      <c r="E509" s="220" t="str">
        <f t="shared" si="9"/>
        <v>Элегант19К1П</v>
      </c>
      <c r="F509" s="313">
        <f t="shared" si="10"/>
        <v>5753</v>
      </c>
    </row>
    <row r="510" spans="1:6" ht="15.75" customHeight="1" x14ac:dyDescent="0.25">
      <c r="A510" s="429" t="s">
        <v>227</v>
      </c>
      <c r="B510" s="428" t="s">
        <v>2988</v>
      </c>
      <c r="C510" s="428">
        <v>19</v>
      </c>
      <c r="D510" s="428" t="s">
        <v>3185</v>
      </c>
      <c r="E510" s="220" t="str">
        <f t="shared" si="9"/>
        <v>Элегант19К1П</v>
      </c>
      <c r="F510" s="313">
        <f t="shared" si="10"/>
        <v>5753</v>
      </c>
    </row>
    <row r="511" spans="1:6" ht="15.75" customHeight="1" x14ac:dyDescent="0.25">
      <c r="A511" s="429" t="s">
        <v>233</v>
      </c>
      <c r="B511" s="428" t="s">
        <v>2988</v>
      </c>
      <c r="C511" s="428">
        <v>19</v>
      </c>
      <c r="D511" s="428" t="s">
        <v>3185</v>
      </c>
      <c r="E511" s="220" t="str">
        <f t="shared" si="9"/>
        <v>Элегант19К1П</v>
      </c>
      <c r="F511" s="313">
        <f t="shared" si="10"/>
        <v>5753</v>
      </c>
    </row>
    <row r="512" spans="1:6" ht="15.75" customHeight="1" x14ac:dyDescent="0.25">
      <c r="A512" s="429" t="s">
        <v>239</v>
      </c>
      <c r="B512" s="428" t="s">
        <v>2988</v>
      </c>
      <c r="C512" s="428">
        <v>19</v>
      </c>
      <c r="D512" s="428" t="s">
        <v>3185</v>
      </c>
      <c r="E512" s="220" t="str">
        <f t="shared" si="9"/>
        <v>Элегант19К1П</v>
      </c>
      <c r="F512" s="313">
        <f t="shared" si="10"/>
        <v>5753</v>
      </c>
    </row>
    <row r="513" spans="1:6" ht="15.75" customHeight="1" x14ac:dyDescent="0.25">
      <c r="A513" s="430" t="s">
        <v>244</v>
      </c>
      <c r="B513" s="430" t="s">
        <v>2989</v>
      </c>
      <c r="C513" s="430">
        <v>19</v>
      </c>
      <c r="D513" s="430" t="s">
        <v>3185</v>
      </c>
      <c r="E513" s="220" t="str">
        <f t="shared" si="9"/>
        <v>Премиум19К1П</v>
      </c>
      <c r="F513" s="313">
        <f t="shared" si="10"/>
        <v>6336</v>
      </c>
    </row>
    <row r="514" spans="1:6" ht="15.75" customHeight="1" x14ac:dyDescent="0.25">
      <c r="A514" s="431" t="s">
        <v>249</v>
      </c>
      <c r="B514" s="430" t="s">
        <v>2989</v>
      </c>
      <c r="C514" s="430">
        <v>19</v>
      </c>
      <c r="D514" s="430" t="s">
        <v>3185</v>
      </c>
      <c r="E514" s="220" t="str">
        <f t="shared" si="9"/>
        <v>Премиум19К1П</v>
      </c>
      <c r="F514" s="313">
        <f t="shared" si="10"/>
        <v>6336</v>
      </c>
    </row>
    <row r="515" spans="1:6" ht="15.75" customHeight="1" x14ac:dyDescent="0.25">
      <c r="A515" s="431" t="s">
        <v>3160</v>
      </c>
      <c r="B515" s="430" t="s">
        <v>2989</v>
      </c>
      <c r="C515" s="430">
        <v>19</v>
      </c>
      <c r="D515" s="430" t="s">
        <v>3185</v>
      </c>
      <c r="E515" s="220" t="str">
        <f t="shared" si="9"/>
        <v>Премиум19К1П</v>
      </c>
      <c r="F515" s="313">
        <f t="shared" si="10"/>
        <v>6336</v>
      </c>
    </row>
    <row r="516" spans="1:6" ht="15.75" customHeight="1" x14ac:dyDescent="0.25">
      <c r="A516" s="431" t="s">
        <v>256</v>
      </c>
      <c r="B516" s="430" t="s">
        <v>2989</v>
      </c>
      <c r="C516" s="430">
        <v>19</v>
      </c>
      <c r="D516" s="430" t="s">
        <v>3185</v>
      </c>
      <c r="E516" s="220" t="str">
        <f t="shared" ref="E516:E579" si="11">CONCATENATE(B516,C516,D516)</f>
        <v>Премиум19К1П</v>
      </c>
      <c r="F516" s="313">
        <f t="shared" si="10"/>
        <v>6336</v>
      </c>
    </row>
    <row r="517" spans="1:6" ht="15.75" customHeight="1" x14ac:dyDescent="0.25">
      <c r="A517" s="430" t="s">
        <v>2990</v>
      </c>
      <c r="B517" s="430" t="s">
        <v>2989</v>
      </c>
      <c r="C517" s="430">
        <v>19</v>
      </c>
      <c r="D517" s="430" t="s">
        <v>3185</v>
      </c>
      <c r="E517" s="220" t="str">
        <f t="shared" si="11"/>
        <v>Премиум19К1П</v>
      </c>
      <c r="F517" s="313">
        <f t="shared" si="10"/>
        <v>6336</v>
      </c>
    </row>
    <row r="518" spans="1:6" ht="15.75" customHeight="1" x14ac:dyDescent="0.25">
      <c r="A518" s="430" t="s">
        <v>3161</v>
      </c>
      <c r="B518" s="430" t="s">
        <v>2989</v>
      </c>
      <c r="C518" s="430">
        <v>19</v>
      </c>
      <c r="D518" s="430" t="s">
        <v>3185</v>
      </c>
      <c r="E518" s="220" t="str">
        <f t="shared" si="11"/>
        <v>Премиум19К1П</v>
      </c>
      <c r="F518" s="313">
        <f t="shared" si="10"/>
        <v>6336</v>
      </c>
    </row>
    <row r="519" spans="1:6" ht="15.75" customHeight="1" x14ac:dyDescent="0.25">
      <c r="A519" s="430" t="s">
        <v>2991</v>
      </c>
      <c r="B519" s="430" t="s">
        <v>2989</v>
      </c>
      <c r="C519" s="430">
        <v>19</v>
      </c>
      <c r="D519" s="430" t="s">
        <v>3185</v>
      </c>
      <c r="E519" s="220" t="str">
        <f t="shared" si="11"/>
        <v>Премиум19К1П</v>
      </c>
      <c r="F519" s="313">
        <f t="shared" si="10"/>
        <v>6336</v>
      </c>
    </row>
    <row r="520" spans="1:6" ht="15.75" customHeight="1" x14ac:dyDescent="0.25">
      <c r="A520" s="430" t="s">
        <v>2992</v>
      </c>
      <c r="B520" s="430" t="s">
        <v>2989</v>
      </c>
      <c r="C520" s="430">
        <v>19</v>
      </c>
      <c r="D520" s="430" t="s">
        <v>3185</v>
      </c>
      <c r="E520" s="220" t="str">
        <f t="shared" si="11"/>
        <v>Премиум19К1П</v>
      </c>
      <c r="F520" s="313">
        <f t="shared" si="10"/>
        <v>6336</v>
      </c>
    </row>
    <row r="521" spans="1:6" ht="15.75" customHeight="1" x14ac:dyDescent="0.25">
      <c r="A521" s="432" t="s">
        <v>260</v>
      </c>
      <c r="B521" s="432" t="s">
        <v>2993</v>
      </c>
      <c r="C521" s="432">
        <v>19</v>
      </c>
      <c r="D521" s="432" t="s">
        <v>3185</v>
      </c>
      <c r="E521" s="220" t="str">
        <f t="shared" si="11"/>
        <v>Премиум+19К1П</v>
      </c>
      <c r="F521" s="313">
        <f t="shared" si="10"/>
        <v>7000</v>
      </c>
    </row>
    <row r="522" spans="1:6" ht="15.75" customHeight="1" x14ac:dyDescent="0.25">
      <c r="A522" s="433" t="s">
        <v>264</v>
      </c>
      <c r="B522" s="432" t="s">
        <v>2993</v>
      </c>
      <c r="C522" s="432">
        <v>19</v>
      </c>
      <c r="D522" s="432" t="s">
        <v>3185</v>
      </c>
      <c r="E522" s="220" t="str">
        <f t="shared" si="11"/>
        <v>Премиум+19К1П</v>
      </c>
      <c r="F522" s="313">
        <f t="shared" si="10"/>
        <v>7000</v>
      </c>
    </row>
    <row r="523" spans="1:6" ht="15.75" customHeight="1" x14ac:dyDescent="0.25">
      <c r="A523" s="433" t="s">
        <v>268</v>
      </c>
      <c r="B523" s="432" t="s">
        <v>2993</v>
      </c>
      <c r="C523" s="432">
        <v>19</v>
      </c>
      <c r="D523" s="432" t="s">
        <v>3185</v>
      </c>
      <c r="E523" s="220" t="str">
        <f t="shared" si="11"/>
        <v>Премиум+19К1П</v>
      </c>
      <c r="F523" s="313">
        <f t="shared" si="10"/>
        <v>7000</v>
      </c>
    </row>
    <row r="524" spans="1:6" ht="15.75" customHeight="1" x14ac:dyDescent="0.25">
      <c r="A524" s="433" t="s">
        <v>272</v>
      </c>
      <c r="B524" s="432" t="s">
        <v>2993</v>
      </c>
      <c r="C524" s="432">
        <v>19</v>
      </c>
      <c r="D524" s="432" t="s">
        <v>3185</v>
      </c>
      <c r="E524" s="220" t="str">
        <f t="shared" si="11"/>
        <v>Премиум+19К1П</v>
      </c>
      <c r="F524" s="313">
        <f t="shared" si="10"/>
        <v>7000</v>
      </c>
    </row>
    <row r="525" spans="1:6" ht="15.75" customHeight="1" x14ac:dyDescent="0.25">
      <c r="A525" s="433" t="s">
        <v>275</v>
      </c>
      <c r="B525" s="432" t="s">
        <v>2993</v>
      </c>
      <c r="C525" s="432">
        <v>19</v>
      </c>
      <c r="D525" s="432" t="s">
        <v>3185</v>
      </c>
      <c r="E525" s="220" t="str">
        <f t="shared" si="11"/>
        <v>Премиум+19К1П</v>
      </c>
      <c r="F525" s="313">
        <f t="shared" si="10"/>
        <v>7000</v>
      </c>
    </row>
    <row r="526" spans="1:6" ht="15.75" customHeight="1" x14ac:dyDescent="0.25">
      <c r="A526" s="433" t="s">
        <v>280</v>
      </c>
      <c r="B526" s="432" t="s">
        <v>2993</v>
      </c>
      <c r="C526" s="432">
        <v>19</v>
      </c>
      <c r="D526" s="432" t="s">
        <v>3185</v>
      </c>
      <c r="E526" s="220" t="str">
        <f t="shared" si="11"/>
        <v>Премиум+19К1П</v>
      </c>
      <c r="F526" s="313">
        <f t="shared" si="10"/>
        <v>7000</v>
      </c>
    </row>
    <row r="527" spans="1:6" ht="15.75" customHeight="1" x14ac:dyDescent="0.25">
      <c r="A527" s="433" t="s">
        <v>292</v>
      </c>
      <c r="B527" s="432" t="s">
        <v>2993</v>
      </c>
      <c r="C527" s="432">
        <v>19</v>
      </c>
      <c r="D527" s="432" t="s">
        <v>3185</v>
      </c>
      <c r="E527" s="220" t="str">
        <f t="shared" si="11"/>
        <v>Премиум+19К1П</v>
      </c>
      <c r="F527" s="313">
        <f t="shared" si="10"/>
        <v>7000</v>
      </c>
    </row>
    <row r="528" spans="1:6" ht="15.75" customHeight="1" x14ac:dyDescent="0.25">
      <c r="A528" s="433" t="s">
        <v>298</v>
      </c>
      <c r="B528" s="432" t="s">
        <v>2993</v>
      </c>
      <c r="C528" s="432">
        <v>19</v>
      </c>
      <c r="D528" s="432" t="s">
        <v>3185</v>
      </c>
      <c r="E528" s="220" t="str">
        <f t="shared" si="11"/>
        <v>Премиум+19К1П</v>
      </c>
      <c r="F528" s="313">
        <f t="shared" si="10"/>
        <v>7000</v>
      </c>
    </row>
    <row r="529" spans="1:6" ht="15.75" customHeight="1" x14ac:dyDescent="0.25">
      <c r="A529" s="433" t="s">
        <v>303</v>
      </c>
      <c r="B529" s="432" t="s">
        <v>2993</v>
      </c>
      <c r="C529" s="432">
        <v>19</v>
      </c>
      <c r="D529" s="432" t="s">
        <v>3185</v>
      </c>
      <c r="E529" s="220" t="str">
        <f t="shared" si="11"/>
        <v>Премиум+19К1П</v>
      </c>
      <c r="F529" s="313">
        <f t="shared" si="10"/>
        <v>7000</v>
      </c>
    </row>
    <row r="530" spans="1:6" ht="15.75" customHeight="1" x14ac:dyDescent="0.25">
      <c r="A530" s="433" t="s">
        <v>308</v>
      </c>
      <c r="B530" s="432" t="s">
        <v>2993</v>
      </c>
      <c r="C530" s="432">
        <v>19</v>
      </c>
      <c r="D530" s="432" t="s">
        <v>3185</v>
      </c>
      <c r="E530" s="220" t="str">
        <f t="shared" si="11"/>
        <v>Премиум+19К1П</v>
      </c>
      <c r="F530" s="313">
        <f t="shared" si="10"/>
        <v>7000</v>
      </c>
    </row>
    <row r="531" spans="1:6" ht="15.75" customHeight="1" x14ac:dyDescent="0.25">
      <c r="A531" s="433" t="s">
        <v>313</v>
      </c>
      <c r="B531" s="432" t="s">
        <v>2993</v>
      </c>
      <c r="C531" s="432">
        <v>19</v>
      </c>
      <c r="D531" s="432" t="s">
        <v>3185</v>
      </c>
      <c r="E531" s="220" t="str">
        <f t="shared" si="11"/>
        <v>Премиум+19К1П</v>
      </c>
      <c r="F531" s="313">
        <f t="shared" si="10"/>
        <v>7000</v>
      </c>
    </row>
    <row r="532" spans="1:6" ht="15.75" customHeight="1" x14ac:dyDescent="0.25">
      <c r="A532" s="433" t="s">
        <v>3162</v>
      </c>
      <c r="B532" s="432" t="s">
        <v>2993</v>
      </c>
      <c r="C532" s="432">
        <v>19</v>
      </c>
      <c r="D532" s="432" t="s">
        <v>3185</v>
      </c>
      <c r="E532" s="220" t="str">
        <f t="shared" si="11"/>
        <v>Премиум+19К1П</v>
      </c>
      <c r="F532" s="313">
        <f t="shared" si="10"/>
        <v>7000</v>
      </c>
    </row>
    <row r="533" spans="1:6" ht="15.75" customHeight="1" x14ac:dyDescent="0.25">
      <c r="A533" s="433" t="s">
        <v>3163</v>
      </c>
      <c r="B533" s="432" t="s">
        <v>2993</v>
      </c>
      <c r="C533" s="432">
        <v>19</v>
      </c>
      <c r="D533" s="432" t="s">
        <v>3185</v>
      </c>
      <c r="E533" s="220" t="str">
        <f t="shared" si="11"/>
        <v>Премиум+19К1П</v>
      </c>
      <c r="F533" s="313">
        <f t="shared" si="10"/>
        <v>7000</v>
      </c>
    </row>
    <row r="534" spans="1:6" ht="15.75" customHeight="1" x14ac:dyDescent="0.25">
      <c r="A534" s="432" t="s">
        <v>3164</v>
      </c>
      <c r="B534" s="432" t="s">
        <v>2993</v>
      </c>
      <c r="C534" s="432">
        <v>19</v>
      </c>
      <c r="D534" s="432" t="s">
        <v>3185</v>
      </c>
      <c r="E534" s="220" t="str">
        <f t="shared" si="11"/>
        <v>Премиум+19К1П</v>
      </c>
      <c r="F534" s="313">
        <f t="shared" si="10"/>
        <v>7000</v>
      </c>
    </row>
    <row r="535" spans="1:6" ht="15.75" customHeight="1" x14ac:dyDescent="0.25">
      <c r="A535" s="433" t="s">
        <v>3165</v>
      </c>
      <c r="B535" s="432" t="s">
        <v>2993</v>
      </c>
      <c r="C535" s="432">
        <v>19</v>
      </c>
      <c r="D535" s="432" t="s">
        <v>3185</v>
      </c>
      <c r="E535" s="220" t="str">
        <f t="shared" si="11"/>
        <v>Премиум+19К1П</v>
      </c>
      <c r="F535" s="313">
        <f t="shared" si="10"/>
        <v>7000</v>
      </c>
    </row>
    <row r="536" spans="1:6" ht="15.75" customHeight="1" x14ac:dyDescent="0.25">
      <c r="A536" s="433" t="s">
        <v>3166</v>
      </c>
      <c r="B536" s="432" t="s">
        <v>2993</v>
      </c>
      <c r="C536" s="432">
        <v>19</v>
      </c>
      <c r="D536" s="432" t="s">
        <v>3185</v>
      </c>
      <c r="E536" s="220" t="str">
        <f t="shared" si="11"/>
        <v>Премиум+19К1П</v>
      </c>
      <c r="F536" s="313">
        <f t="shared" si="10"/>
        <v>7000</v>
      </c>
    </row>
    <row r="537" spans="1:6" ht="15.75" customHeight="1" x14ac:dyDescent="0.25">
      <c r="A537" s="433" t="s">
        <v>3167</v>
      </c>
      <c r="B537" s="432" t="s">
        <v>2993</v>
      </c>
      <c r="C537" s="432">
        <v>19</v>
      </c>
      <c r="D537" s="432" t="s">
        <v>3185</v>
      </c>
      <c r="E537" s="220" t="str">
        <f t="shared" si="11"/>
        <v>Премиум+19К1П</v>
      </c>
      <c r="F537" s="313">
        <f t="shared" si="10"/>
        <v>7000</v>
      </c>
    </row>
    <row r="538" spans="1:6" ht="15.75" customHeight="1" x14ac:dyDescent="0.25">
      <c r="A538" s="432" t="s">
        <v>3168</v>
      </c>
      <c r="B538" s="432" t="s">
        <v>2993</v>
      </c>
      <c r="C538" s="432">
        <v>19</v>
      </c>
      <c r="D538" s="432" t="s">
        <v>3185</v>
      </c>
      <c r="E538" s="220" t="str">
        <f t="shared" si="11"/>
        <v>Премиум+19К1П</v>
      </c>
      <c r="F538" s="313">
        <f t="shared" si="10"/>
        <v>7000</v>
      </c>
    </row>
    <row r="539" spans="1:6" ht="15.75" customHeight="1" x14ac:dyDescent="0.25">
      <c r="A539" s="432" t="s">
        <v>3169</v>
      </c>
      <c r="B539" s="432" t="s">
        <v>2993</v>
      </c>
      <c r="C539" s="432">
        <v>19</v>
      </c>
      <c r="D539" s="432" t="s">
        <v>3185</v>
      </c>
      <c r="E539" s="220" t="str">
        <f t="shared" si="11"/>
        <v>Премиум+19К1П</v>
      </c>
      <c r="F539" s="313">
        <f t="shared" si="10"/>
        <v>7000</v>
      </c>
    </row>
    <row r="540" spans="1:6" ht="15.75" customHeight="1" x14ac:dyDescent="0.25">
      <c r="A540" s="432" t="s">
        <v>3170</v>
      </c>
      <c r="B540" s="432" t="s">
        <v>2993</v>
      </c>
      <c r="C540" s="432">
        <v>19</v>
      </c>
      <c r="D540" s="432" t="s">
        <v>3185</v>
      </c>
      <c r="E540" s="220" t="str">
        <f t="shared" si="11"/>
        <v>Премиум+19К1П</v>
      </c>
      <c r="F540" s="313">
        <f t="shared" si="10"/>
        <v>7000</v>
      </c>
    </row>
    <row r="541" spans="1:6" ht="15.75" customHeight="1" x14ac:dyDescent="0.25">
      <c r="A541" s="432" t="s">
        <v>3171</v>
      </c>
      <c r="B541" s="432" t="s">
        <v>2993</v>
      </c>
      <c r="C541" s="432">
        <v>19</v>
      </c>
      <c r="D541" s="432" t="s">
        <v>3185</v>
      </c>
      <c r="E541" s="220" t="str">
        <f t="shared" si="11"/>
        <v>Премиум+19К1П</v>
      </c>
      <c r="F541" s="313">
        <f t="shared" si="10"/>
        <v>7000</v>
      </c>
    </row>
    <row r="542" spans="1:6" ht="15.75" customHeight="1" x14ac:dyDescent="0.25">
      <c r="A542" s="434" t="s">
        <v>317</v>
      </c>
      <c r="B542" s="434" t="s">
        <v>2994</v>
      </c>
      <c r="C542" s="434">
        <v>19</v>
      </c>
      <c r="D542" s="434" t="s">
        <v>3185</v>
      </c>
      <c r="E542" s="220" t="str">
        <f t="shared" si="11"/>
        <v>Элит19К1П</v>
      </c>
      <c r="F542" s="313">
        <f t="shared" si="10"/>
        <v>6419</v>
      </c>
    </row>
    <row r="543" spans="1:6" ht="15.75" customHeight="1" x14ac:dyDescent="0.25">
      <c r="A543" s="435" t="s">
        <v>322</v>
      </c>
      <c r="B543" s="434" t="s">
        <v>2994</v>
      </c>
      <c r="C543" s="434">
        <v>19</v>
      </c>
      <c r="D543" s="434" t="s">
        <v>3185</v>
      </c>
      <c r="E543" s="220" t="str">
        <f t="shared" si="11"/>
        <v>Элит19К1П</v>
      </c>
      <c r="F543" s="313">
        <f t="shared" si="10"/>
        <v>6419</v>
      </c>
    </row>
    <row r="544" spans="1:6" ht="15.75" customHeight="1" x14ac:dyDescent="0.25">
      <c r="A544" s="435" t="s">
        <v>3172</v>
      </c>
      <c r="B544" s="434" t="s">
        <v>2994</v>
      </c>
      <c r="C544" s="434">
        <v>19</v>
      </c>
      <c r="D544" s="434" t="s">
        <v>3185</v>
      </c>
      <c r="E544" s="220" t="str">
        <f t="shared" si="11"/>
        <v>Элит19К1П</v>
      </c>
      <c r="F544" s="313">
        <f t="shared" si="10"/>
        <v>6419</v>
      </c>
    </row>
    <row r="545" spans="1:6" ht="15.75" customHeight="1" x14ac:dyDescent="0.25">
      <c r="A545" s="435" t="s">
        <v>330</v>
      </c>
      <c r="B545" s="434" t="s">
        <v>2994</v>
      </c>
      <c r="C545" s="434">
        <v>19</v>
      </c>
      <c r="D545" s="434" t="s">
        <v>3185</v>
      </c>
      <c r="E545" s="220" t="str">
        <f t="shared" si="11"/>
        <v>Элит19К1П</v>
      </c>
      <c r="F545" s="313">
        <f t="shared" si="10"/>
        <v>6419</v>
      </c>
    </row>
    <row r="546" spans="1:6" ht="15.75" customHeight="1" x14ac:dyDescent="0.25">
      <c r="A546" s="435" t="s">
        <v>334</v>
      </c>
      <c r="B546" s="434" t="s">
        <v>2994</v>
      </c>
      <c r="C546" s="434">
        <v>19</v>
      </c>
      <c r="D546" s="434" t="s">
        <v>3185</v>
      </c>
      <c r="E546" s="220" t="str">
        <f t="shared" si="11"/>
        <v>Элит19К1П</v>
      </c>
      <c r="F546" s="313">
        <f t="shared" si="10"/>
        <v>6419</v>
      </c>
    </row>
    <row r="547" spans="1:6" ht="15.75" customHeight="1" x14ac:dyDescent="0.25">
      <c r="A547" s="436" t="s">
        <v>338</v>
      </c>
      <c r="B547" s="436" t="s">
        <v>2995</v>
      </c>
      <c r="C547" s="436">
        <v>19</v>
      </c>
      <c r="D547" s="436" t="s">
        <v>3185</v>
      </c>
      <c r="E547" s="220" t="str">
        <f t="shared" si="11"/>
        <v>Геометрия19К1П</v>
      </c>
      <c r="F547" s="313">
        <f t="shared" si="10"/>
        <v>10727</v>
      </c>
    </row>
    <row r="548" spans="1:6" ht="15.75" customHeight="1" x14ac:dyDescent="0.25">
      <c r="A548" s="436" t="s">
        <v>346</v>
      </c>
      <c r="B548" s="436" t="s">
        <v>2995</v>
      </c>
      <c r="C548" s="436">
        <v>19</v>
      </c>
      <c r="D548" s="436" t="s">
        <v>3185</v>
      </c>
      <c r="E548" s="220" t="str">
        <f t="shared" si="11"/>
        <v>Геометрия19К1П</v>
      </c>
      <c r="F548" s="313">
        <f t="shared" si="10"/>
        <v>10727</v>
      </c>
    </row>
    <row r="549" spans="1:6" ht="15.75" customHeight="1" x14ac:dyDescent="0.25">
      <c r="A549" s="437" t="s">
        <v>342</v>
      </c>
      <c r="B549" s="436" t="s">
        <v>2995</v>
      </c>
      <c r="C549" s="436">
        <v>19</v>
      </c>
      <c r="D549" s="436" t="s">
        <v>3185</v>
      </c>
      <c r="E549" s="220" t="str">
        <f t="shared" si="11"/>
        <v>Геометрия19К1П</v>
      </c>
      <c r="F549" s="313">
        <f t="shared" si="10"/>
        <v>10727</v>
      </c>
    </row>
    <row r="550" spans="1:6" ht="15.75" customHeight="1" x14ac:dyDescent="0.25">
      <c r="A550" s="438" t="s">
        <v>3173</v>
      </c>
      <c r="B550" s="438" t="s">
        <v>3180</v>
      </c>
      <c r="C550" s="438">
        <v>19</v>
      </c>
      <c r="D550" s="438" t="s">
        <v>3185</v>
      </c>
      <c r="E550" s="220" t="str">
        <f t="shared" si="11"/>
        <v>Волна19К1П</v>
      </c>
      <c r="F550" s="313">
        <f t="shared" si="10"/>
        <v>6648</v>
      </c>
    </row>
    <row r="551" spans="1:6" ht="15.75" customHeight="1" x14ac:dyDescent="0.25">
      <c r="A551" s="438" t="s">
        <v>3174</v>
      </c>
      <c r="B551" s="438" t="s">
        <v>3180</v>
      </c>
      <c r="C551" s="438">
        <v>19</v>
      </c>
      <c r="D551" s="438" t="s">
        <v>3185</v>
      </c>
      <c r="E551" s="220" t="str">
        <f t="shared" si="11"/>
        <v>Волна19К1П</v>
      </c>
      <c r="F551" s="313">
        <f t="shared" si="10"/>
        <v>6648</v>
      </c>
    </row>
    <row r="552" spans="1:6" ht="15.75" customHeight="1" x14ac:dyDescent="0.25">
      <c r="A552" s="438" t="s">
        <v>3175</v>
      </c>
      <c r="B552" s="438" t="s">
        <v>3180</v>
      </c>
      <c r="C552" s="438">
        <v>19</v>
      </c>
      <c r="D552" s="438" t="s">
        <v>3185</v>
      </c>
      <c r="E552" s="220" t="str">
        <f t="shared" si="11"/>
        <v>Волна19К1П</v>
      </c>
      <c r="F552" s="313">
        <f t="shared" si="10"/>
        <v>6648</v>
      </c>
    </row>
    <row r="553" spans="1:6" ht="15.75" customHeight="1" x14ac:dyDescent="0.25">
      <c r="A553" s="438" t="s">
        <v>3176</v>
      </c>
      <c r="B553" s="438" t="s">
        <v>3180</v>
      </c>
      <c r="C553" s="438">
        <v>19</v>
      </c>
      <c r="D553" s="438" t="s">
        <v>3185</v>
      </c>
      <c r="E553" s="220" t="str">
        <f t="shared" si="11"/>
        <v>Волна19К1П</v>
      </c>
      <c r="F553" s="313">
        <f t="shared" si="10"/>
        <v>6648</v>
      </c>
    </row>
    <row r="554" spans="1:6" ht="15.75" customHeight="1" x14ac:dyDescent="0.25">
      <c r="A554" s="438" t="s">
        <v>3177</v>
      </c>
      <c r="B554" s="438" t="s">
        <v>3180</v>
      </c>
      <c r="C554" s="438">
        <v>19</v>
      </c>
      <c r="D554" s="438" t="s">
        <v>3185</v>
      </c>
      <c r="E554" s="220" t="str">
        <f t="shared" si="11"/>
        <v>Волна19К1П</v>
      </c>
      <c r="F554" s="313">
        <f t="shared" si="10"/>
        <v>6648</v>
      </c>
    </row>
    <row r="555" spans="1:6" ht="15.75" customHeight="1" x14ac:dyDescent="0.25">
      <c r="A555" s="438" t="s">
        <v>3178</v>
      </c>
      <c r="B555" s="438" t="s">
        <v>3180</v>
      </c>
      <c r="C555" s="438">
        <v>19</v>
      </c>
      <c r="D555" s="438" t="s">
        <v>3185</v>
      </c>
      <c r="E555" s="220" t="str">
        <f t="shared" si="11"/>
        <v>Волна19К1П</v>
      </c>
      <c r="F555" s="313">
        <f t="shared" si="10"/>
        <v>6648</v>
      </c>
    </row>
    <row r="556" spans="1:6" ht="15.75" customHeight="1" x14ac:dyDescent="0.25">
      <c r="A556" s="438" t="s">
        <v>3179</v>
      </c>
      <c r="B556" s="438" t="s">
        <v>3180</v>
      </c>
      <c r="C556" s="438">
        <v>19</v>
      </c>
      <c r="D556" s="438" t="s">
        <v>3185</v>
      </c>
      <c r="E556" s="220" t="str">
        <f t="shared" si="11"/>
        <v>Волна19К1П</v>
      </c>
      <c r="F556" s="313">
        <f t="shared" si="10"/>
        <v>6648</v>
      </c>
    </row>
    <row r="557" spans="1:6" ht="15.75" customHeight="1" x14ac:dyDescent="0.25">
      <c r="A557" s="421" t="s">
        <v>41</v>
      </c>
      <c r="B557" s="421" t="s">
        <v>2986</v>
      </c>
      <c r="C557" s="422">
        <v>19</v>
      </c>
      <c r="D557" s="421" t="s">
        <v>3186</v>
      </c>
      <c r="E557" s="220" t="str">
        <f t="shared" si="11"/>
        <v>Стандарт19К2П</v>
      </c>
      <c r="F557" s="313">
        <f t="shared" si="10"/>
        <v>6575</v>
      </c>
    </row>
    <row r="558" spans="1:6" ht="15.75" customHeight="1" x14ac:dyDescent="0.25">
      <c r="A558" s="421" t="s">
        <v>59</v>
      </c>
      <c r="B558" s="421" t="s">
        <v>2986</v>
      </c>
      <c r="C558" s="422">
        <v>19</v>
      </c>
      <c r="D558" s="421" t="s">
        <v>3186</v>
      </c>
      <c r="E558" s="220" t="str">
        <f t="shared" si="11"/>
        <v>Стандарт19К2П</v>
      </c>
      <c r="F558" s="313">
        <f t="shared" si="10"/>
        <v>6575</v>
      </c>
    </row>
    <row r="559" spans="1:6" ht="15.75" customHeight="1" x14ac:dyDescent="0.25">
      <c r="A559" s="421" t="s">
        <v>75</v>
      </c>
      <c r="B559" s="421" t="s">
        <v>2986</v>
      </c>
      <c r="C559" s="422">
        <v>19</v>
      </c>
      <c r="D559" s="421" t="s">
        <v>3186</v>
      </c>
      <c r="E559" s="220" t="str">
        <f t="shared" si="11"/>
        <v>Стандарт19К2П</v>
      </c>
      <c r="F559" s="313">
        <f t="shared" si="10"/>
        <v>6575</v>
      </c>
    </row>
    <row r="560" spans="1:6" ht="15.75" customHeight="1" x14ac:dyDescent="0.25">
      <c r="A560" s="421" t="s">
        <v>87</v>
      </c>
      <c r="B560" s="421" t="s">
        <v>2986</v>
      </c>
      <c r="C560" s="422">
        <v>19</v>
      </c>
      <c r="D560" s="421" t="s">
        <v>3186</v>
      </c>
      <c r="E560" s="220" t="str">
        <f t="shared" si="11"/>
        <v>Стандарт19К2П</v>
      </c>
      <c r="F560" s="313">
        <f t="shared" ref="F560:F623" si="12">F197+2000</f>
        <v>6575</v>
      </c>
    </row>
    <row r="561" spans="1:6" ht="15.75" customHeight="1" x14ac:dyDescent="0.25">
      <c r="A561" s="423" t="s">
        <v>100</v>
      </c>
      <c r="B561" s="421" t="s">
        <v>2986</v>
      </c>
      <c r="C561" s="422">
        <v>19</v>
      </c>
      <c r="D561" s="421" t="s">
        <v>3186</v>
      </c>
      <c r="E561" s="220" t="str">
        <f t="shared" si="11"/>
        <v>Стандарт19К2П</v>
      </c>
      <c r="F561" s="313">
        <f t="shared" si="12"/>
        <v>6575</v>
      </c>
    </row>
    <row r="562" spans="1:6" ht="15.75" customHeight="1" x14ac:dyDescent="0.25">
      <c r="A562" s="423" t="s">
        <v>107</v>
      </c>
      <c r="B562" s="421" t="s">
        <v>2986</v>
      </c>
      <c r="C562" s="422">
        <v>19</v>
      </c>
      <c r="D562" s="421" t="s">
        <v>3186</v>
      </c>
      <c r="E562" s="220" t="str">
        <f t="shared" si="11"/>
        <v>Стандарт19К2П</v>
      </c>
      <c r="F562" s="313">
        <f t="shared" si="12"/>
        <v>6575</v>
      </c>
    </row>
    <row r="563" spans="1:6" ht="15.75" customHeight="1" x14ac:dyDescent="0.25">
      <c r="A563" s="423" t="s">
        <v>118</v>
      </c>
      <c r="B563" s="421" t="s">
        <v>2986</v>
      </c>
      <c r="C563" s="422">
        <v>19</v>
      </c>
      <c r="D563" s="421" t="s">
        <v>3186</v>
      </c>
      <c r="E563" s="220" t="str">
        <f t="shared" si="11"/>
        <v>Стандарт19К2П</v>
      </c>
      <c r="F563" s="313">
        <f t="shared" si="12"/>
        <v>6575</v>
      </c>
    </row>
    <row r="564" spans="1:6" ht="15.75" customHeight="1" x14ac:dyDescent="0.25">
      <c r="A564" s="424" t="s">
        <v>3150</v>
      </c>
      <c r="B564" s="424" t="s">
        <v>3159</v>
      </c>
      <c r="C564" s="424">
        <v>19</v>
      </c>
      <c r="D564" s="424" t="s">
        <v>3186</v>
      </c>
      <c r="E564" s="220" t="str">
        <f t="shared" si="11"/>
        <v>ИР19К2П</v>
      </c>
      <c r="F564" s="313">
        <f t="shared" si="12"/>
        <v>6810</v>
      </c>
    </row>
    <row r="565" spans="1:6" ht="15.75" customHeight="1" x14ac:dyDescent="0.25">
      <c r="A565" s="424" t="s">
        <v>3151</v>
      </c>
      <c r="B565" s="424" t="s">
        <v>3159</v>
      </c>
      <c r="C565" s="424">
        <v>19</v>
      </c>
      <c r="D565" s="424" t="s">
        <v>3186</v>
      </c>
      <c r="E565" s="220" t="str">
        <f t="shared" si="11"/>
        <v>ИР19К2П</v>
      </c>
      <c r="F565" s="313">
        <f t="shared" si="12"/>
        <v>6810</v>
      </c>
    </row>
    <row r="566" spans="1:6" ht="15.75" customHeight="1" x14ac:dyDescent="0.25">
      <c r="A566" s="424" t="s">
        <v>3152</v>
      </c>
      <c r="B566" s="424" t="s">
        <v>3159</v>
      </c>
      <c r="C566" s="424">
        <v>19</v>
      </c>
      <c r="D566" s="424" t="s">
        <v>3186</v>
      </c>
      <c r="E566" s="220" t="str">
        <f t="shared" si="11"/>
        <v>ИР19К2П</v>
      </c>
      <c r="F566" s="313">
        <f t="shared" si="12"/>
        <v>6810</v>
      </c>
    </row>
    <row r="567" spans="1:6" ht="15.75" customHeight="1" x14ac:dyDescent="0.25">
      <c r="A567" s="425" t="s">
        <v>131</v>
      </c>
      <c r="B567" s="425" t="s">
        <v>2987</v>
      </c>
      <c r="C567" s="426">
        <v>19</v>
      </c>
      <c r="D567" s="425" t="s">
        <v>3186</v>
      </c>
      <c r="E567" s="220" t="str">
        <f t="shared" si="11"/>
        <v>Комфорт19К2П</v>
      </c>
      <c r="F567" s="313">
        <f t="shared" si="12"/>
        <v>6823</v>
      </c>
    </row>
    <row r="568" spans="1:6" ht="15.75" customHeight="1" x14ac:dyDescent="0.25">
      <c r="A568" s="427" t="s">
        <v>159</v>
      </c>
      <c r="B568" s="425" t="s">
        <v>2987</v>
      </c>
      <c r="C568" s="426">
        <v>19</v>
      </c>
      <c r="D568" s="425" t="s">
        <v>3186</v>
      </c>
      <c r="E568" s="220" t="str">
        <f t="shared" si="11"/>
        <v>Комфорт19К2П</v>
      </c>
      <c r="F568" s="313">
        <f t="shared" si="12"/>
        <v>6823</v>
      </c>
    </row>
    <row r="569" spans="1:6" ht="15.75" customHeight="1" x14ac:dyDescent="0.25">
      <c r="A569" s="427" t="s">
        <v>168</v>
      </c>
      <c r="B569" s="425" t="s">
        <v>2987</v>
      </c>
      <c r="C569" s="426">
        <v>19</v>
      </c>
      <c r="D569" s="425" t="s">
        <v>3186</v>
      </c>
      <c r="E569" s="220" t="str">
        <f t="shared" si="11"/>
        <v>Комфорт19К2П</v>
      </c>
      <c r="F569" s="313">
        <f t="shared" si="12"/>
        <v>6823</v>
      </c>
    </row>
    <row r="570" spans="1:6" ht="15.75" customHeight="1" x14ac:dyDescent="0.25">
      <c r="A570" s="427" t="s">
        <v>178</v>
      </c>
      <c r="B570" s="425" t="s">
        <v>2987</v>
      </c>
      <c r="C570" s="426">
        <v>19</v>
      </c>
      <c r="D570" s="425" t="s">
        <v>3186</v>
      </c>
      <c r="E570" s="220" t="str">
        <f t="shared" si="11"/>
        <v>Комфорт19К2П</v>
      </c>
      <c r="F570" s="313">
        <f t="shared" si="12"/>
        <v>6823</v>
      </c>
    </row>
    <row r="571" spans="1:6" ht="15.75" customHeight="1" x14ac:dyDescent="0.25">
      <c r="A571" s="427" t="s">
        <v>186</v>
      </c>
      <c r="B571" s="425" t="s">
        <v>2987</v>
      </c>
      <c r="C571" s="426">
        <v>19</v>
      </c>
      <c r="D571" s="425" t="s">
        <v>3186</v>
      </c>
      <c r="E571" s="220" t="str">
        <f t="shared" si="11"/>
        <v>Комфорт19К2П</v>
      </c>
      <c r="F571" s="313">
        <f t="shared" si="12"/>
        <v>6823</v>
      </c>
    </row>
    <row r="572" spans="1:6" ht="15.75" customHeight="1" x14ac:dyDescent="0.25">
      <c r="A572" s="427" t="s">
        <v>193</v>
      </c>
      <c r="B572" s="425" t="s">
        <v>2987</v>
      </c>
      <c r="C572" s="426">
        <v>19</v>
      </c>
      <c r="D572" s="425" t="s">
        <v>3186</v>
      </c>
      <c r="E572" s="220" t="str">
        <f t="shared" si="11"/>
        <v>Комфорт19К2П</v>
      </c>
      <c r="F572" s="313">
        <f t="shared" si="12"/>
        <v>6823</v>
      </c>
    </row>
    <row r="573" spans="1:6" ht="15.75" customHeight="1" x14ac:dyDescent="0.25">
      <c r="A573" s="427" t="s">
        <v>201</v>
      </c>
      <c r="B573" s="425" t="s">
        <v>2987</v>
      </c>
      <c r="C573" s="426">
        <v>19</v>
      </c>
      <c r="D573" s="425" t="s">
        <v>3186</v>
      </c>
      <c r="E573" s="220" t="str">
        <f t="shared" si="11"/>
        <v>Комфорт19К2П</v>
      </c>
      <c r="F573" s="313">
        <f t="shared" si="12"/>
        <v>6823</v>
      </c>
    </row>
    <row r="574" spans="1:6" ht="15.75" customHeight="1" x14ac:dyDescent="0.25">
      <c r="A574" s="428" t="s">
        <v>208</v>
      </c>
      <c r="B574" s="428" t="s">
        <v>2988</v>
      </c>
      <c r="C574" s="428">
        <v>19</v>
      </c>
      <c r="D574" s="428" t="s">
        <v>3186</v>
      </c>
      <c r="E574" s="220" t="str">
        <f t="shared" si="11"/>
        <v>Элегант19К2П</v>
      </c>
      <c r="F574" s="313">
        <f t="shared" si="12"/>
        <v>6810</v>
      </c>
    </row>
    <row r="575" spans="1:6" ht="15.75" customHeight="1" x14ac:dyDescent="0.25">
      <c r="A575" s="428" t="s">
        <v>215</v>
      </c>
      <c r="B575" s="428" t="s">
        <v>2988</v>
      </c>
      <c r="C575" s="428">
        <v>19</v>
      </c>
      <c r="D575" s="428" t="s">
        <v>3186</v>
      </c>
      <c r="E575" s="220" t="str">
        <f t="shared" si="11"/>
        <v>Элегант19К2П</v>
      </c>
      <c r="F575" s="313">
        <f t="shared" si="12"/>
        <v>6810</v>
      </c>
    </row>
    <row r="576" spans="1:6" ht="15.75" customHeight="1" x14ac:dyDescent="0.25">
      <c r="A576" s="429" t="s">
        <v>222</v>
      </c>
      <c r="B576" s="428" t="s">
        <v>2988</v>
      </c>
      <c r="C576" s="428">
        <v>19</v>
      </c>
      <c r="D576" s="428" t="s">
        <v>3186</v>
      </c>
      <c r="E576" s="220" t="str">
        <f t="shared" si="11"/>
        <v>Элегант19К2П</v>
      </c>
      <c r="F576" s="313">
        <f t="shared" si="12"/>
        <v>6810</v>
      </c>
    </row>
    <row r="577" spans="1:6" ht="15.75" customHeight="1" x14ac:dyDescent="0.25">
      <c r="A577" s="429" t="s">
        <v>227</v>
      </c>
      <c r="B577" s="428" t="s">
        <v>2988</v>
      </c>
      <c r="C577" s="428">
        <v>19</v>
      </c>
      <c r="D577" s="428" t="s">
        <v>3186</v>
      </c>
      <c r="E577" s="220" t="str">
        <f t="shared" si="11"/>
        <v>Элегант19К2П</v>
      </c>
      <c r="F577" s="313">
        <f t="shared" si="12"/>
        <v>6810</v>
      </c>
    </row>
    <row r="578" spans="1:6" ht="15.75" customHeight="1" x14ac:dyDescent="0.25">
      <c r="A578" s="429" t="s">
        <v>233</v>
      </c>
      <c r="B578" s="428" t="s">
        <v>2988</v>
      </c>
      <c r="C578" s="428">
        <v>19</v>
      </c>
      <c r="D578" s="428" t="s">
        <v>3186</v>
      </c>
      <c r="E578" s="220" t="str">
        <f t="shared" si="11"/>
        <v>Элегант19К2П</v>
      </c>
      <c r="F578" s="313">
        <f t="shared" si="12"/>
        <v>6810</v>
      </c>
    </row>
    <row r="579" spans="1:6" ht="15.75" customHeight="1" x14ac:dyDescent="0.25">
      <c r="A579" s="429" t="s">
        <v>239</v>
      </c>
      <c r="B579" s="428" t="s">
        <v>2988</v>
      </c>
      <c r="C579" s="428">
        <v>19</v>
      </c>
      <c r="D579" s="428" t="s">
        <v>3186</v>
      </c>
      <c r="E579" s="220" t="str">
        <f t="shared" si="11"/>
        <v>Элегант19К2П</v>
      </c>
      <c r="F579" s="313">
        <f t="shared" si="12"/>
        <v>6810</v>
      </c>
    </row>
    <row r="580" spans="1:6" ht="15.75" customHeight="1" x14ac:dyDescent="0.25">
      <c r="A580" s="430" t="s">
        <v>244</v>
      </c>
      <c r="B580" s="430" t="s">
        <v>2989</v>
      </c>
      <c r="C580" s="430">
        <v>19</v>
      </c>
      <c r="D580" s="430" t="s">
        <v>3186</v>
      </c>
      <c r="E580" s="220" t="str">
        <f t="shared" ref="E580:E643" si="13">CONCATENATE(B580,C580,D580)</f>
        <v>Премиум19К2П</v>
      </c>
      <c r="F580" s="313">
        <f t="shared" si="12"/>
        <v>7450</v>
      </c>
    </row>
    <row r="581" spans="1:6" ht="15.75" customHeight="1" x14ac:dyDescent="0.25">
      <c r="A581" s="431" t="s">
        <v>249</v>
      </c>
      <c r="B581" s="430" t="s">
        <v>2989</v>
      </c>
      <c r="C581" s="430">
        <v>19</v>
      </c>
      <c r="D581" s="430" t="s">
        <v>3186</v>
      </c>
      <c r="E581" s="220" t="str">
        <f t="shared" si="13"/>
        <v>Премиум19К2П</v>
      </c>
      <c r="F581" s="313">
        <f t="shared" si="12"/>
        <v>7450</v>
      </c>
    </row>
    <row r="582" spans="1:6" ht="15.75" customHeight="1" x14ac:dyDescent="0.25">
      <c r="A582" s="431" t="s">
        <v>3160</v>
      </c>
      <c r="B582" s="430" t="s">
        <v>2989</v>
      </c>
      <c r="C582" s="430">
        <v>19</v>
      </c>
      <c r="D582" s="430" t="s">
        <v>3186</v>
      </c>
      <c r="E582" s="220" t="str">
        <f t="shared" si="13"/>
        <v>Премиум19К2П</v>
      </c>
      <c r="F582" s="313">
        <f t="shared" si="12"/>
        <v>7450</v>
      </c>
    </row>
    <row r="583" spans="1:6" ht="15.75" customHeight="1" x14ac:dyDescent="0.25">
      <c r="A583" s="431" t="s">
        <v>256</v>
      </c>
      <c r="B583" s="430" t="s">
        <v>2989</v>
      </c>
      <c r="C583" s="430">
        <v>19</v>
      </c>
      <c r="D583" s="430" t="s">
        <v>3186</v>
      </c>
      <c r="E583" s="220" t="str">
        <f t="shared" si="13"/>
        <v>Премиум19К2П</v>
      </c>
      <c r="F583" s="313">
        <f t="shared" si="12"/>
        <v>7450</v>
      </c>
    </row>
    <row r="584" spans="1:6" ht="15.75" customHeight="1" x14ac:dyDescent="0.25">
      <c r="A584" s="430" t="s">
        <v>2990</v>
      </c>
      <c r="B584" s="430" t="s">
        <v>2989</v>
      </c>
      <c r="C584" s="430">
        <v>19</v>
      </c>
      <c r="D584" s="430" t="s">
        <v>3186</v>
      </c>
      <c r="E584" s="220" t="str">
        <f t="shared" si="13"/>
        <v>Премиум19К2П</v>
      </c>
      <c r="F584" s="313">
        <f t="shared" si="12"/>
        <v>7450</v>
      </c>
    </row>
    <row r="585" spans="1:6" ht="15.75" customHeight="1" x14ac:dyDescent="0.25">
      <c r="A585" s="430" t="s">
        <v>3161</v>
      </c>
      <c r="B585" s="430" t="s">
        <v>2989</v>
      </c>
      <c r="C585" s="430">
        <v>19</v>
      </c>
      <c r="D585" s="430" t="s">
        <v>3186</v>
      </c>
      <c r="E585" s="220" t="str">
        <f t="shared" si="13"/>
        <v>Премиум19К2П</v>
      </c>
      <c r="F585" s="313">
        <f t="shared" si="12"/>
        <v>7450</v>
      </c>
    </row>
    <row r="586" spans="1:6" ht="15.75" customHeight="1" x14ac:dyDescent="0.25">
      <c r="A586" s="430" t="s">
        <v>2991</v>
      </c>
      <c r="B586" s="430" t="s">
        <v>2989</v>
      </c>
      <c r="C586" s="430">
        <v>19</v>
      </c>
      <c r="D586" s="430" t="s">
        <v>3186</v>
      </c>
      <c r="E586" s="220" t="str">
        <f t="shared" si="13"/>
        <v>Премиум19К2П</v>
      </c>
      <c r="F586" s="313">
        <f t="shared" si="12"/>
        <v>7450</v>
      </c>
    </row>
    <row r="587" spans="1:6" ht="15.75" customHeight="1" x14ac:dyDescent="0.25">
      <c r="A587" s="430" t="s">
        <v>2992</v>
      </c>
      <c r="B587" s="430" t="s">
        <v>2989</v>
      </c>
      <c r="C587" s="430">
        <v>19</v>
      </c>
      <c r="D587" s="430" t="s">
        <v>3186</v>
      </c>
      <c r="E587" s="220" t="str">
        <f t="shared" si="13"/>
        <v>Премиум19К2П</v>
      </c>
      <c r="F587" s="313">
        <f t="shared" si="12"/>
        <v>7450</v>
      </c>
    </row>
    <row r="588" spans="1:6" ht="15.75" customHeight="1" x14ac:dyDescent="0.25">
      <c r="A588" s="432" t="s">
        <v>260</v>
      </c>
      <c r="B588" s="432" t="s">
        <v>2993</v>
      </c>
      <c r="C588" s="432">
        <v>19</v>
      </c>
      <c r="D588" s="432" t="s">
        <v>3186</v>
      </c>
      <c r="E588" s="220" t="str">
        <f t="shared" si="13"/>
        <v>Премиум+19К2П</v>
      </c>
      <c r="F588" s="313">
        <f t="shared" si="12"/>
        <v>8000</v>
      </c>
    </row>
    <row r="589" spans="1:6" ht="15.75" customHeight="1" x14ac:dyDescent="0.25">
      <c r="A589" s="433" t="s">
        <v>264</v>
      </c>
      <c r="B589" s="432" t="s">
        <v>2993</v>
      </c>
      <c r="C589" s="432">
        <v>19</v>
      </c>
      <c r="D589" s="432" t="s">
        <v>3186</v>
      </c>
      <c r="E589" s="220" t="str">
        <f t="shared" si="13"/>
        <v>Премиум+19К2П</v>
      </c>
      <c r="F589" s="313">
        <f t="shared" si="12"/>
        <v>8000</v>
      </c>
    </row>
    <row r="590" spans="1:6" ht="15.75" customHeight="1" x14ac:dyDescent="0.25">
      <c r="A590" s="433" t="s">
        <v>268</v>
      </c>
      <c r="B590" s="432" t="s">
        <v>2993</v>
      </c>
      <c r="C590" s="432">
        <v>19</v>
      </c>
      <c r="D590" s="432" t="s">
        <v>3186</v>
      </c>
      <c r="E590" s="220" t="str">
        <f t="shared" si="13"/>
        <v>Премиум+19К2П</v>
      </c>
      <c r="F590" s="313">
        <f t="shared" si="12"/>
        <v>8000</v>
      </c>
    </row>
    <row r="591" spans="1:6" ht="15.75" customHeight="1" x14ac:dyDescent="0.25">
      <c r="A591" s="433" t="s">
        <v>272</v>
      </c>
      <c r="B591" s="432" t="s">
        <v>2993</v>
      </c>
      <c r="C591" s="432">
        <v>19</v>
      </c>
      <c r="D591" s="432" t="s">
        <v>3186</v>
      </c>
      <c r="E591" s="220" t="str">
        <f t="shared" si="13"/>
        <v>Премиум+19К2П</v>
      </c>
      <c r="F591" s="313">
        <f t="shared" si="12"/>
        <v>8000</v>
      </c>
    </row>
    <row r="592" spans="1:6" ht="15.75" customHeight="1" x14ac:dyDescent="0.25">
      <c r="A592" s="433" t="s">
        <v>275</v>
      </c>
      <c r="B592" s="432" t="s">
        <v>2993</v>
      </c>
      <c r="C592" s="432">
        <v>19</v>
      </c>
      <c r="D592" s="432" t="s">
        <v>3186</v>
      </c>
      <c r="E592" s="220" t="str">
        <f t="shared" si="13"/>
        <v>Премиум+19К2П</v>
      </c>
      <c r="F592" s="313">
        <f t="shared" si="12"/>
        <v>8000</v>
      </c>
    </row>
    <row r="593" spans="1:6" ht="15.75" customHeight="1" x14ac:dyDescent="0.25">
      <c r="A593" s="433" t="s">
        <v>280</v>
      </c>
      <c r="B593" s="432" t="s">
        <v>2993</v>
      </c>
      <c r="C593" s="432">
        <v>19</v>
      </c>
      <c r="D593" s="432" t="s">
        <v>3186</v>
      </c>
      <c r="E593" s="220" t="str">
        <f t="shared" si="13"/>
        <v>Премиум+19К2П</v>
      </c>
      <c r="F593" s="313">
        <f t="shared" si="12"/>
        <v>8000</v>
      </c>
    </row>
    <row r="594" spans="1:6" ht="15.75" customHeight="1" x14ac:dyDescent="0.25">
      <c r="A594" s="433" t="s">
        <v>292</v>
      </c>
      <c r="B594" s="432" t="s">
        <v>2993</v>
      </c>
      <c r="C594" s="432">
        <v>19</v>
      </c>
      <c r="D594" s="432" t="s">
        <v>3186</v>
      </c>
      <c r="E594" s="220" t="str">
        <f t="shared" si="13"/>
        <v>Премиум+19К2П</v>
      </c>
      <c r="F594" s="313">
        <f t="shared" si="12"/>
        <v>8000</v>
      </c>
    </row>
    <row r="595" spans="1:6" ht="15.75" customHeight="1" x14ac:dyDescent="0.25">
      <c r="A595" s="433" t="s">
        <v>298</v>
      </c>
      <c r="B595" s="432" t="s">
        <v>2993</v>
      </c>
      <c r="C595" s="432">
        <v>19</v>
      </c>
      <c r="D595" s="432" t="s">
        <v>3186</v>
      </c>
      <c r="E595" s="220" t="str">
        <f t="shared" si="13"/>
        <v>Премиум+19К2П</v>
      </c>
      <c r="F595" s="313">
        <f t="shared" si="12"/>
        <v>8000</v>
      </c>
    </row>
    <row r="596" spans="1:6" ht="15.75" customHeight="1" x14ac:dyDescent="0.25">
      <c r="A596" s="433" t="s">
        <v>303</v>
      </c>
      <c r="B596" s="432" t="s">
        <v>2993</v>
      </c>
      <c r="C596" s="432">
        <v>19</v>
      </c>
      <c r="D596" s="432" t="s">
        <v>3186</v>
      </c>
      <c r="E596" s="220" t="str">
        <f t="shared" si="13"/>
        <v>Премиум+19К2П</v>
      </c>
      <c r="F596" s="313">
        <f t="shared" si="12"/>
        <v>8000</v>
      </c>
    </row>
    <row r="597" spans="1:6" ht="15.75" customHeight="1" x14ac:dyDescent="0.25">
      <c r="A597" s="433" t="s">
        <v>308</v>
      </c>
      <c r="B597" s="432" t="s">
        <v>2993</v>
      </c>
      <c r="C597" s="432">
        <v>19</v>
      </c>
      <c r="D597" s="432" t="s">
        <v>3186</v>
      </c>
      <c r="E597" s="220" t="str">
        <f t="shared" si="13"/>
        <v>Премиум+19К2П</v>
      </c>
      <c r="F597" s="313">
        <f t="shared" si="12"/>
        <v>8000</v>
      </c>
    </row>
    <row r="598" spans="1:6" ht="15.75" customHeight="1" x14ac:dyDescent="0.25">
      <c r="A598" s="433" t="s">
        <v>313</v>
      </c>
      <c r="B598" s="432" t="s">
        <v>2993</v>
      </c>
      <c r="C598" s="432">
        <v>19</v>
      </c>
      <c r="D598" s="432" t="s">
        <v>3186</v>
      </c>
      <c r="E598" s="220" t="str">
        <f t="shared" si="13"/>
        <v>Премиум+19К2П</v>
      </c>
      <c r="F598" s="313">
        <f t="shared" si="12"/>
        <v>8000</v>
      </c>
    </row>
    <row r="599" spans="1:6" ht="15.75" customHeight="1" x14ac:dyDescent="0.25">
      <c r="A599" s="433" t="s">
        <v>3162</v>
      </c>
      <c r="B599" s="432" t="s">
        <v>2993</v>
      </c>
      <c r="C599" s="432">
        <v>19</v>
      </c>
      <c r="D599" s="432" t="s">
        <v>3186</v>
      </c>
      <c r="E599" s="220" t="str">
        <f t="shared" si="13"/>
        <v>Премиум+19К2П</v>
      </c>
      <c r="F599" s="313">
        <f t="shared" si="12"/>
        <v>8000</v>
      </c>
    </row>
    <row r="600" spans="1:6" ht="15.75" customHeight="1" x14ac:dyDescent="0.25">
      <c r="A600" s="433" t="s">
        <v>3163</v>
      </c>
      <c r="B600" s="432" t="s">
        <v>2993</v>
      </c>
      <c r="C600" s="432">
        <v>19</v>
      </c>
      <c r="D600" s="432" t="s">
        <v>3186</v>
      </c>
      <c r="E600" s="220" t="str">
        <f t="shared" si="13"/>
        <v>Премиум+19К2П</v>
      </c>
      <c r="F600" s="313">
        <f t="shared" si="12"/>
        <v>8000</v>
      </c>
    </row>
    <row r="601" spans="1:6" ht="15.75" customHeight="1" x14ac:dyDescent="0.25">
      <c r="A601" s="432" t="s">
        <v>3164</v>
      </c>
      <c r="B601" s="432" t="s">
        <v>2993</v>
      </c>
      <c r="C601" s="432">
        <v>19</v>
      </c>
      <c r="D601" s="432" t="s">
        <v>3186</v>
      </c>
      <c r="E601" s="220" t="str">
        <f t="shared" si="13"/>
        <v>Премиум+19К2П</v>
      </c>
      <c r="F601" s="313">
        <f t="shared" si="12"/>
        <v>8000</v>
      </c>
    </row>
    <row r="602" spans="1:6" ht="15.75" customHeight="1" x14ac:dyDescent="0.25">
      <c r="A602" s="433" t="s">
        <v>3165</v>
      </c>
      <c r="B602" s="432" t="s">
        <v>2993</v>
      </c>
      <c r="C602" s="432">
        <v>19</v>
      </c>
      <c r="D602" s="432" t="s">
        <v>3186</v>
      </c>
      <c r="E602" s="220" t="str">
        <f t="shared" si="13"/>
        <v>Премиум+19К2П</v>
      </c>
      <c r="F602" s="313">
        <f t="shared" si="12"/>
        <v>8000</v>
      </c>
    </row>
    <row r="603" spans="1:6" ht="15.75" customHeight="1" x14ac:dyDescent="0.25">
      <c r="A603" s="433" t="s">
        <v>3166</v>
      </c>
      <c r="B603" s="432" t="s">
        <v>2993</v>
      </c>
      <c r="C603" s="432">
        <v>19</v>
      </c>
      <c r="D603" s="432" t="s">
        <v>3186</v>
      </c>
      <c r="E603" s="220" t="str">
        <f t="shared" si="13"/>
        <v>Премиум+19К2П</v>
      </c>
      <c r="F603" s="313">
        <f t="shared" si="12"/>
        <v>8000</v>
      </c>
    </row>
    <row r="604" spans="1:6" ht="15.75" customHeight="1" x14ac:dyDescent="0.25">
      <c r="A604" s="433" t="s">
        <v>3167</v>
      </c>
      <c r="B604" s="432" t="s">
        <v>2993</v>
      </c>
      <c r="C604" s="432">
        <v>19</v>
      </c>
      <c r="D604" s="432" t="s">
        <v>3186</v>
      </c>
      <c r="E604" s="220" t="str">
        <f t="shared" si="13"/>
        <v>Премиум+19К2П</v>
      </c>
      <c r="F604" s="313">
        <f t="shared" si="12"/>
        <v>8000</v>
      </c>
    </row>
    <row r="605" spans="1:6" ht="15.75" customHeight="1" x14ac:dyDescent="0.25">
      <c r="A605" s="432" t="s">
        <v>3168</v>
      </c>
      <c r="B605" s="432" t="s">
        <v>2993</v>
      </c>
      <c r="C605" s="432">
        <v>19</v>
      </c>
      <c r="D605" s="432" t="s">
        <v>3186</v>
      </c>
      <c r="E605" s="220" t="str">
        <f t="shared" si="13"/>
        <v>Премиум+19К2П</v>
      </c>
      <c r="F605" s="313">
        <f t="shared" si="12"/>
        <v>8000</v>
      </c>
    </row>
    <row r="606" spans="1:6" ht="15.75" customHeight="1" x14ac:dyDescent="0.25">
      <c r="A606" s="432" t="s">
        <v>3169</v>
      </c>
      <c r="B606" s="432" t="s">
        <v>2993</v>
      </c>
      <c r="C606" s="432">
        <v>19</v>
      </c>
      <c r="D606" s="432" t="s">
        <v>3186</v>
      </c>
      <c r="E606" s="220" t="str">
        <f t="shared" si="13"/>
        <v>Премиум+19К2П</v>
      </c>
      <c r="F606" s="313">
        <f t="shared" si="12"/>
        <v>8000</v>
      </c>
    </row>
    <row r="607" spans="1:6" ht="15.75" customHeight="1" x14ac:dyDescent="0.25">
      <c r="A607" s="432" t="s">
        <v>3170</v>
      </c>
      <c r="B607" s="432" t="s">
        <v>2993</v>
      </c>
      <c r="C607" s="432">
        <v>19</v>
      </c>
      <c r="D607" s="432" t="s">
        <v>3186</v>
      </c>
      <c r="E607" s="220" t="str">
        <f t="shared" si="13"/>
        <v>Премиум+19К2П</v>
      </c>
      <c r="F607" s="313">
        <f t="shared" si="12"/>
        <v>8000</v>
      </c>
    </row>
    <row r="608" spans="1:6" ht="15.75" customHeight="1" x14ac:dyDescent="0.25">
      <c r="A608" s="432" t="s">
        <v>3171</v>
      </c>
      <c r="B608" s="432" t="s">
        <v>2993</v>
      </c>
      <c r="C608" s="432">
        <v>19</v>
      </c>
      <c r="D608" s="432" t="s">
        <v>3186</v>
      </c>
      <c r="E608" s="220" t="str">
        <f t="shared" si="13"/>
        <v>Премиум+19К2П</v>
      </c>
      <c r="F608" s="313">
        <f t="shared" si="12"/>
        <v>8000</v>
      </c>
    </row>
    <row r="609" spans="1:6" ht="15.75" customHeight="1" x14ac:dyDescent="0.25">
      <c r="A609" s="434" t="s">
        <v>317</v>
      </c>
      <c r="B609" s="434" t="s">
        <v>2994</v>
      </c>
      <c r="C609" s="434">
        <v>19</v>
      </c>
      <c r="D609" s="434" t="s">
        <v>3186</v>
      </c>
      <c r="E609" s="220" t="str">
        <f t="shared" si="13"/>
        <v>Элит19К2П</v>
      </c>
      <c r="F609" s="313">
        <f t="shared" si="12"/>
        <v>7397</v>
      </c>
    </row>
    <row r="610" spans="1:6" ht="15.75" customHeight="1" x14ac:dyDescent="0.25">
      <c r="A610" s="435" t="s">
        <v>322</v>
      </c>
      <c r="B610" s="434" t="s">
        <v>2994</v>
      </c>
      <c r="C610" s="434">
        <v>19</v>
      </c>
      <c r="D610" s="434" t="s">
        <v>3186</v>
      </c>
      <c r="E610" s="220" t="str">
        <f t="shared" si="13"/>
        <v>Элит19К2П</v>
      </c>
      <c r="F610" s="313">
        <f t="shared" si="12"/>
        <v>7397</v>
      </c>
    </row>
    <row r="611" spans="1:6" ht="15.75" customHeight="1" x14ac:dyDescent="0.25">
      <c r="A611" s="435" t="s">
        <v>3172</v>
      </c>
      <c r="B611" s="434" t="s">
        <v>2994</v>
      </c>
      <c r="C611" s="434">
        <v>19</v>
      </c>
      <c r="D611" s="434" t="s">
        <v>3186</v>
      </c>
      <c r="E611" s="220" t="str">
        <f t="shared" si="13"/>
        <v>Элит19К2П</v>
      </c>
      <c r="F611" s="313">
        <f t="shared" si="12"/>
        <v>7397</v>
      </c>
    </row>
    <row r="612" spans="1:6" ht="15.75" customHeight="1" x14ac:dyDescent="0.25">
      <c r="A612" s="435" t="s">
        <v>330</v>
      </c>
      <c r="B612" s="434" t="s">
        <v>2994</v>
      </c>
      <c r="C612" s="434">
        <v>19</v>
      </c>
      <c r="D612" s="434" t="s">
        <v>3186</v>
      </c>
      <c r="E612" s="220" t="str">
        <f t="shared" si="13"/>
        <v>Элит19К2П</v>
      </c>
      <c r="F612" s="313">
        <f t="shared" si="12"/>
        <v>7397</v>
      </c>
    </row>
    <row r="613" spans="1:6" ht="15.75" customHeight="1" x14ac:dyDescent="0.25">
      <c r="A613" s="435" t="s">
        <v>334</v>
      </c>
      <c r="B613" s="434" t="s">
        <v>2994</v>
      </c>
      <c r="C613" s="434">
        <v>19</v>
      </c>
      <c r="D613" s="434" t="s">
        <v>3186</v>
      </c>
      <c r="E613" s="220" t="str">
        <f t="shared" si="13"/>
        <v>Элит19К2П</v>
      </c>
      <c r="F613" s="313">
        <f t="shared" si="12"/>
        <v>7397</v>
      </c>
    </row>
    <row r="614" spans="1:6" ht="15.75" customHeight="1" x14ac:dyDescent="0.25">
      <c r="A614" s="436" t="s">
        <v>338</v>
      </c>
      <c r="B614" s="436" t="s">
        <v>2995</v>
      </c>
      <c r="C614" s="436">
        <v>19</v>
      </c>
      <c r="D614" s="436" t="s">
        <v>3186</v>
      </c>
      <c r="E614" s="220" t="str">
        <f t="shared" si="13"/>
        <v>Геометрия19К2П</v>
      </c>
      <c r="F614" s="313">
        <f t="shared" si="12"/>
        <v>12340</v>
      </c>
    </row>
    <row r="615" spans="1:6" ht="15.75" customHeight="1" x14ac:dyDescent="0.25">
      <c r="A615" s="436" t="s">
        <v>346</v>
      </c>
      <c r="B615" s="436" t="s">
        <v>2995</v>
      </c>
      <c r="C615" s="436">
        <v>19</v>
      </c>
      <c r="D615" s="436" t="s">
        <v>3186</v>
      </c>
      <c r="E615" s="220" t="str">
        <f t="shared" si="13"/>
        <v>Геометрия19К2П</v>
      </c>
      <c r="F615" s="313">
        <f t="shared" si="12"/>
        <v>12340</v>
      </c>
    </row>
    <row r="616" spans="1:6" ht="15.75" customHeight="1" x14ac:dyDescent="0.25">
      <c r="A616" s="437" t="s">
        <v>342</v>
      </c>
      <c r="B616" s="436" t="s">
        <v>2995</v>
      </c>
      <c r="C616" s="436">
        <v>19</v>
      </c>
      <c r="D616" s="436" t="s">
        <v>3186</v>
      </c>
      <c r="E616" s="220" t="str">
        <f t="shared" si="13"/>
        <v>Геометрия19К2П</v>
      </c>
      <c r="F616" s="313">
        <f t="shared" si="12"/>
        <v>12340</v>
      </c>
    </row>
    <row r="617" spans="1:6" ht="15.75" customHeight="1" x14ac:dyDescent="0.25">
      <c r="A617" s="438" t="s">
        <v>3173</v>
      </c>
      <c r="B617" s="438" t="s">
        <v>3180</v>
      </c>
      <c r="C617" s="438">
        <v>19</v>
      </c>
      <c r="D617" s="438" t="s">
        <v>3186</v>
      </c>
      <c r="E617" s="220" t="str">
        <f t="shared" si="13"/>
        <v>Волна19К2П</v>
      </c>
      <c r="F617" s="313">
        <f t="shared" si="12"/>
        <v>7900</v>
      </c>
    </row>
    <row r="618" spans="1:6" ht="15.75" customHeight="1" x14ac:dyDescent="0.25">
      <c r="A618" s="438" t="s">
        <v>3174</v>
      </c>
      <c r="B618" s="438" t="s">
        <v>3180</v>
      </c>
      <c r="C618" s="438">
        <v>19</v>
      </c>
      <c r="D618" s="438" t="s">
        <v>3186</v>
      </c>
      <c r="E618" s="220" t="str">
        <f t="shared" si="13"/>
        <v>Волна19К2П</v>
      </c>
      <c r="F618" s="313">
        <f t="shared" si="12"/>
        <v>7900</v>
      </c>
    </row>
    <row r="619" spans="1:6" ht="15.75" customHeight="1" x14ac:dyDescent="0.25">
      <c r="A619" s="438" t="s">
        <v>3175</v>
      </c>
      <c r="B619" s="438" t="s">
        <v>3180</v>
      </c>
      <c r="C619" s="438">
        <v>19</v>
      </c>
      <c r="D619" s="438" t="s">
        <v>3186</v>
      </c>
      <c r="E619" s="220" t="str">
        <f t="shared" si="13"/>
        <v>Волна19К2П</v>
      </c>
      <c r="F619" s="313">
        <f t="shared" si="12"/>
        <v>7900</v>
      </c>
    </row>
    <row r="620" spans="1:6" ht="15.75" customHeight="1" x14ac:dyDescent="0.25">
      <c r="A620" s="438" t="s">
        <v>3176</v>
      </c>
      <c r="B620" s="438" t="s">
        <v>3180</v>
      </c>
      <c r="C620" s="438">
        <v>19</v>
      </c>
      <c r="D620" s="438" t="s">
        <v>3186</v>
      </c>
      <c r="E620" s="220" t="str">
        <f t="shared" si="13"/>
        <v>Волна19К2П</v>
      </c>
      <c r="F620" s="313">
        <f t="shared" si="12"/>
        <v>7900</v>
      </c>
    </row>
    <row r="621" spans="1:6" ht="15.75" customHeight="1" x14ac:dyDescent="0.25">
      <c r="A621" s="438" t="s">
        <v>3177</v>
      </c>
      <c r="B621" s="438" t="s">
        <v>3180</v>
      </c>
      <c r="C621" s="438">
        <v>19</v>
      </c>
      <c r="D621" s="438" t="s">
        <v>3186</v>
      </c>
      <c r="E621" s="220" t="str">
        <f t="shared" si="13"/>
        <v>Волна19К2П</v>
      </c>
      <c r="F621" s="313">
        <f t="shared" si="12"/>
        <v>7900</v>
      </c>
    </row>
    <row r="622" spans="1:6" ht="15.75" customHeight="1" x14ac:dyDescent="0.25">
      <c r="A622" s="438" t="s">
        <v>3178</v>
      </c>
      <c r="B622" s="438" t="s">
        <v>3180</v>
      </c>
      <c r="C622" s="438">
        <v>19</v>
      </c>
      <c r="D622" s="438" t="s">
        <v>3186</v>
      </c>
      <c r="E622" s="220" t="str">
        <f t="shared" si="13"/>
        <v>Волна19К2П</v>
      </c>
      <c r="F622" s="313">
        <f t="shared" si="12"/>
        <v>7900</v>
      </c>
    </row>
    <row r="623" spans="1:6" ht="15.75" customHeight="1" x14ac:dyDescent="0.25">
      <c r="A623" s="438" t="s">
        <v>3179</v>
      </c>
      <c r="B623" s="438" t="s">
        <v>3180</v>
      </c>
      <c r="C623" s="438">
        <v>19</v>
      </c>
      <c r="D623" s="438" t="s">
        <v>3186</v>
      </c>
      <c r="E623" s="220" t="str">
        <f t="shared" si="13"/>
        <v>Волна19К2П</v>
      </c>
      <c r="F623" s="313">
        <f t="shared" si="12"/>
        <v>7900</v>
      </c>
    </row>
    <row r="624" spans="1:6" ht="15.75" customHeight="1" x14ac:dyDescent="0.25">
      <c r="A624" s="421" t="s">
        <v>41</v>
      </c>
      <c r="B624" s="421" t="s">
        <v>2986</v>
      </c>
      <c r="C624" s="422">
        <v>19</v>
      </c>
      <c r="D624" s="421" t="s">
        <v>3187</v>
      </c>
      <c r="E624" s="220" t="str">
        <f t="shared" si="13"/>
        <v>Стандарт19К3П</v>
      </c>
      <c r="F624" s="313">
        <f t="shared" ref="F624:F687" si="14">F261+2000</f>
        <v>8210</v>
      </c>
    </row>
    <row r="625" spans="1:6" ht="15.75" customHeight="1" x14ac:dyDescent="0.25">
      <c r="A625" s="421" t="s">
        <v>59</v>
      </c>
      <c r="B625" s="421" t="s">
        <v>2986</v>
      </c>
      <c r="C625" s="422">
        <v>19</v>
      </c>
      <c r="D625" s="421" t="s">
        <v>3187</v>
      </c>
      <c r="E625" s="220" t="str">
        <f t="shared" si="13"/>
        <v>Стандарт19К3П</v>
      </c>
      <c r="F625" s="313">
        <f t="shared" si="14"/>
        <v>8210</v>
      </c>
    </row>
    <row r="626" spans="1:6" ht="15.75" customHeight="1" x14ac:dyDescent="0.25">
      <c r="A626" s="421" t="s">
        <v>75</v>
      </c>
      <c r="B626" s="421" t="s">
        <v>2986</v>
      </c>
      <c r="C626" s="422">
        <v>19</v>
      </c>
      <c r="D626" s="421" t="s">
        <v>3187</v>
      </c>
      <c r="E626" s="220" t="str">
        <f t="shared" si="13"/>
        <v>Стандарт19К3П</v>
      </c>
      <c r="F626" s="313">
        <f t="shared" si="14"/>
        <v>8210</v>
      </c>
    </row>
    <row r="627" spans="1:6" ht="15.75" customHeight="1" x14ac:dyDescent="0.25">
      <c r="A627" s="421" t="s">
        <v>87</v>
      </c>
      <c r="B627" s="421" t="s">
        <v>2986</v>
      </c>
      <c r="C627" s="422">
        <v>19</v>
      </c>
      <c r="D627" s="421" t="s">
        <v>3187</v>
      </c>
      <c r="E627" s="220" t="str">
        <f t="shared" si="13"/>
        <v>Стандарт19К3П</v>
      </c>
      <c r="F627" s="313">
        <f t="shared" si="14"/>
        <v>8210</v>
      </c>
    </row>
    <row r="628" spans="1:6" ht="15.75" customHeight="1" x14ac:dyDescent="0.25">
      <c r="A628" s="423" t="s">
        <v>100</v>
      </c>
      <c r="B628" s="421" t="s">
        <v>2986</v>
      </c>
      <c r="C628" s="422">
        <v>19</v>
      </c>
      <c r="D628" s="421" t="s">
        <v>3187</v>
      </c>
      <c r="E628" s="220" t="str">
        <f t="shared" si="13"/>
        <v>Стандарт19К3П</v>
      </c>
      <c r="F628" s="313">
        <f t="shared" si="14"/>
        <v>8210</v>
      </c>
    </row>
    <row r="629" spans="1:6" ht="15.75" customHeight="1" x14ac:dyDescent="0.25">
      <c r="A629" s="423" t="s">
        <v>107</v>
      </c>
      <c r="B629" s="421" t="s">
        <v>2986</v>
      </c>
      <c r="C629" s="422">
        <v>19</v>
      </c>
      <c r="D629" s="421" t="s">
        <v>3187</v>
      </c>
      <c r="E629" s="220" t="str">
        <f t="shared" si="13"/>
        <v>Стандарт19К3П</v>
      </c>
      <c r="F629" s="313">
        <f t="shared" si="14"/>
        <v>8210</v>
      </c>
    </row>
    <row r="630" spans="1:6" ht="15.75" customHeight="1" x14ac:dyDescent="0.25">
      <c r="A630" s="423" t="s">
        <v>118</v>
      </c>
      <c r="B630" s="421" t="s">
        <v>2986</v>
      </c>
      <c r="C630" s="422">
        <v>19</v>
      </c>
      <c r="D630" s="421" t="s">
        <v>3187</v>
      </c>
      <c r="E630" s="220" t="str">
        <f t="shared" si="13"/>
        <v>Стандарт19К3П</v>
      </c>
      <c r="F630" s="313">
        <f t="shared" si="14"/>
        <v>8210</v>
      </c>
    </row>
    <row r="631" spans="1:6" ht="15.75" customHeight="1" x14ac:dyDescent="0.25">
      <c r="A631" s="424" t="s">
        <v>3150</v>
      </c>
      <c r="B631" s="424" t="s">
        <v>3159</v>
      </c>
      <c r="C631" s="424">
        <v>19</v>
      </c>
      <c r="D631" s="424" t="s">
        <v>3187</v>
      </c>
      <c r="E631" s="220" t="str">
        <f t="shared" si="13"/>
        <v>ИР19К3П</v>
      </c>
      <c r="F631" s="313">
        <f t="shared" si="14"/>
        <v>8461</v>
      </c>
    </row>
    <row r="632" spans="1:6" ht="15.75" customHeight="1" x14ac:dyDescent="0.25">
      <c r="A632" s="424" t="s">
        <v>3151</v>
      </c>
      <c r="B632" s="424" t="s">
        <v>3159</v>
      </c>
      <c r="C632" s="424">
        <v>19</v>
      </c>
      <c r="D632" s="424" t="s">
        <v>3187</v>
      </c>
      <c r="E632" s="220" t="str">
        <f t="shared" si="13"/>
        <v>ИР19К3П</v>
      </c>
      <c r="F632" s="313">
        <f t="shared" si="14"/>
        <v>8461</v>
      </c>
    </row>
    <row r="633" spans="1:6" ht="15.75" customHeight="1" x14ac:dyDescent="0.25">
      <c r="A633" s="424" t="s">
        <v>3152</v>
      </c>
      <c r="B633" s="424" t="s">
        <v>3159</v>
      </c>
      <c r="C633" s="424">
        <v>19</v>
      </c>
      <c r="D633" s="424" t="s">
        <v>3187</v>
      </c>
      <c r="E633" s="220" t="str">
        <f t="shared" si="13"/>
        <v>ИР19К3П</v>
      </c>
      <c r="F633" s="313">
        <f t="shared" si="14"/>
        <v>8461</v>
      </c>
    </row>
    <row r="634" spans="1:6" ht="15.75" customHeight="1" x14ac:dyDescent="0.25">
      <c r="A634" s="425" t="s">
        <v>131</v>
      </c>
      <c r="B634" s="425" t="s">
        <v>2987</v>
      </c>
      <c r="C634" s="426">
        <v>19</v>
      </c>
      <c r="D634" s="425" t="s">
        <v>3187</v>
      </c>
      <c r="E634" s="220" t="str">
        <f t="shared" si="13"/>
        <v>Комфорт19К3П</v>
      </c>
      <c r="F634" s="313">
        <f t="shared" si="14"/>
        <v>8474</v>
      </c>
    </row>
    <row r="635" spans="1:6" ht="15.75" customHeight="1" x14ac:dyDescent="0.25">
      <c r="A635" s="427" t="s">
        <v>159</v>
      </c>
      <c r="B635" s="425" t="s">
        <v>2987</v>
      </c>
      <c r="C635" s="426">
        <v>19</v>
      </c>
      <c r="D635" s="425" t="s">
        <v>3187</v>
      </c>
      <c r="E635" s="220" t="str">
        <f t="shared" si="13"/>
        <v>Комфорт19К3П</v>
      </c>
      <c r="F635" s="313">
        <f t="shared" si="14"/>
        <v>8474</v>
      </c>
    </row>
    <row r="636" spans="1:6" ht="15.75" customHeight="1" x14ac:dyDescent="0.25">
      <c r="A636" s="427" t="s">
        <v>168</v>
      </c>
      <c r="B636" s="425" t="s">
        <v>2987</v>
      </c>
      <c r="C636" s="426">
        <v>19</v>
      </c>
      <c r="D636" s="425" t="s">
        <v>3187</v>
      </c>
      <c r="E636" s="220" t="str">
        <f t="shared" si="13"/>
        <v>Комфорт19К3П</v>
      </c>
      <c r="F636" s="313">
        <f t="shared" si="14"/>
        <v>8474</v>
      </c>
    </row>
    <row r="637" spans="1:6" ht="15.75" customHeight="1" x14ac:dyDescent="0.25">
      <c r="A637" s="427" t="s">
        <v>178</v>
      </c>
      <c r="B637" s="425" t="s">
        <v>2987</v>
      </c>
      <c r="C637" s="426">
        <v>19</v>
      </c>
      <c r="D637" s="425" t="s">
        <v>3187</v>
      </c>
      <c r="E637" s="220" t="str">
        <f t="shared" si="13"/>
        <v>Комфорт19К3П</v>
      </c>
      <c r="F637" s="313">
        <f t="shared" si="14"/>
        <v>8474</v>
      </c>
    </row>
    <row r="638" spans="1:6" ht="15.75" customHeight="1" x14ac:dyDescent="0.25">
      <c r="A638" s="427" t="s">
        <v>186</v>
      </c>
      <c r="B638" s="425" t="s">
        <v>2987</v>
      </c>
      <c r="C638" s="426">
        <v>19</v>
      </c>
      <c r="D638" s="425" t="s">
        <v>3187</v>
      </c>
      <c r="E638" s="220" t="str">
        <f t="shared" si="13"/>
        <v>Комфорт19К3П</v>
      </c>
      <c r="F638" s="313">
        <f t="shared" si="14"/>
        <v>8474</v>
      </c>
    </row>
    <row r="639" spans="1:6" ht="15.75" customHeight="1" x14ac:dyDescent="0.25">
      <c r="A639" s="427" t="s">
        <v>193</v>
      </c>
      <c r="B639" s="425" t="s">
        <v>2987</v>
      </c>
      <c r="C639" s="426">
        <v>19</v>
      </c>
      <c r="D639" s="425" t="s">
        <v>3187</v>
      </c>
      <c r="E639" s="220" t="str">
        <f t="shared" si="13"/>
        <v>Комфорт19К3П</v>
      </c>
      <c r="F639" s="313">
        <f t="shared" si="14"/>
        <v>8474</v>
      </c>
    </row>
    <row r="640" spans="1:6" ht="15.75" customHeight="1" x14ac:dyDescent="0.25">
      <c r="A640" s="427" t="s">
        <v>201</v>
      </c>
      <c r="B640" s="425" t="s">
        <v>2987</v>
      </c>
      <c r="C640" s="426">
        <v>19</v>
      </c>
      <c r="D640" s="425" t="s">
        <v>3187</v>
      </c>
      <c r="E640" s="220" t="str">
        <f t="shared" si="13"/>
        <v>Комфорт19К3П</v>
      </c>
      <c r="F640" s="313">
        <f t="shared" si="14"/>
        <v>8474</v>
      </c>
    </row>
    <row r="641" spans="1:6" ht="15.75" customHeight="1" x14ac:dyDescent="0.25">
      <c r="A641" s="428" t="s">
        <v>208</v>
      </c>
      <c r="B641" s="428" t="s">
        <v>2988</v>
      </c>
      <c r="C641" s="428">
        <v>19</v>
      </c>
      <c r="D641" s="428" t="s">
        <v>3187</v>
      </c>
      <c r="E641" s="220" t="str">
        <f t="shared" si="13"/>
        <v>Элегант19К3П</v>
      </c>
      <c r="F641" s="313">
        <f t="shared" si="14"/>
        <v>8461</v>
      </c>
    </row>
    <row r="642" spans="1:6" ht="15.75" customHeight="1" x14ac:dyDescent="0.25">
      <c r="A642" s="428" t="s">
        <v>215</v>
      </c>
      <c r="B642" s="428" t="s">
        <v>2988</v>
      </c>
      <c r="C642" s="428">
        <v>19</v>
      </c>
      <c r="D642" s="428" t="s">
        <v>3187</v>
      </c>
      <c r="E642" s="220" t="str">
        <f t="shared" si="13"/>
        <v>Элегант19К3П</v>
      </c>
      <c r="F642" s="313">
        <f t="shared" si="14"/>
        <v>8461</v>
      </c>
    </row>
    <row r="643" spans="1:6" ht="15.75" customHeight="1" x14ac:dyDescent="0.25">
      <c r="A643" s="429" t="s">
        <v>222</v>
      </c>
      <c r="B643" s="428" t="s">
        <v>2988</v>
      </c>
      <c r="C643" s="428">
        <v>19</v>
      </c>
      <c r="D643" s="428" t="s">
        <v>3187</v>
      </c>
      <c r="E643" s="220" t="str">
        <f t="shared" si="13"/>
        <v>Элегант19К3П</v>
      </c>
      <c r="F643" s="313">
        <f t="shared" si="14"/>
        <v>8461</v>
      </c>
    </row>
    <row r="644" spans="1:6" ht="15.75" customHeight="1" x14ac:dyDescent="0.25">
      <c r="A644" s="429" t="s">
        <v>227</v>
      </c>
      <c r="B644" s="428" t="s">
        <v>2988</v>
      </c>
      <c r="C644" s="428">
        <v>19</v>
      </c>
      <c r="D644" s="428" t="s">
        <v>3187</v>
      </c>
      <c r="E644" s="220" t="str">
        <f t="shared" ref="E644:E707" si="15">CONCATENATE(B644,C644,D644)</f>
        <v>Элегант19К3П</v>
      </c>
      <c r="F644" s="313">
        <f t="shared" si="14"/>
        <v>8461</v>
      </c>
    </row>
    <row r="645" spans="1:6" ht="15.75" customHeight="1" x14ac:dyDescent="0.25">
      <c r="A645" s="429" t="s">
        <v>233</v>
      </c>
      <c r="B645" s="428" t="s">
        <v>2988</v>
      </c>
      <c r="C645" s="428">
        <v>19</v>
      </c>
      <c r="D645" s="428" t="s">
        <v>3187</v>
      </c>
      <c r="E645" s="220" t="str">
        <f t="shared" si="15"/>
        <v>Элегант19К3П</v>
      </c>
      <c r="F645" s="313">
        <f t="shared" si="14"/>
        <v>8461</v>
      </c>
    </row>
    <row r="646" spans="1:6" ht="15.75" customHeight="1" x14ac:dyDescent="0.25">
      <c r="A646" s="429" t="s">
        <v>239</v>
      </c>
      <c r="B646" s="428" t="s">
        <v>2988</v>
      </c>
      <c r="C646" s="428">
        <v>19</v>
      </c>
      <c r="D646" s="428" t="s">
        <v>3187</v>
      </c>
      <c r="E646" s="220" t="str">
        <f t="shared" si="15"/>
        <v>Элегант19К3П</v>
      </c>
      <c r="F646" s="313">
        <f t="shared" si="14"/>
        <v>8461</v>
      </c>
    </row>
    <row r="647" spans="1:6" ht="15.75" customHeight="1" x14ac:dyDescent="0.25">
      <c r="A647" s="430" t="s">
        <v>244</v>
      </c>
      <c r="B647" s="430" t="s">
        <v>2989</v>
      </c>
      <c r="C647" s="430">
        <v>19</v>
      </c>
      <c r="D647" s="430" t="s">
        <v>3187</v>
      </c>
      <c r="E647" s="220" t="str">
        <f t="shared" si="15"/>
        <v>Премиум19К3П</v>
      </c>
      <c r="F647" s="313">
        <f t="shared" si="14"/>
        <v>9198</v>
      </c>
    </row>
    <row r="648" spans="1:6" ht="15.75" customHeight="1" x14ac:dyDescent="0.25">
      <c r="A648" s="431" t="s">
        <v>249</v>
      </c>
      <c r="B648" s="430" t="s">
        <v>2989</v>
      </c>
      <c r="C648" s="430">
        <v>19</v>
      </c>
      <c r="D648" s="430" t="s">
        <v>3187</v>
      </c>
      <c r="E648" s="220" t="str">
        <f t="shared" si="15"/>
        <v>Премиум19К3П</v>
      </c>
      <c r="F648" s="313">
        <f t="shared" si="14"/>
        <v>9198</v>
      </c>
    </row>
    <row r="649" spans="1:6" ht="15.75" customHeight="1" x14ac:dyDescent="0.25">
      <c r="A649" s="431" t="s">
        <v>3160</v>
      </c>
      <c r="B649" s="430" t="s">
        <v>2989</v>
      </c>
      <c r="C649" s="430">
        <v>19</v>
      </c>
      <c r="D649" s="430" t="s">
        <v>3187</v>
      </c>
      <c r="E649" s="220" t="str">
        <f t="shared" si="15"/>
        <v>Премиум19К3П</v>
      </c>
      <c r="F649" s="313">
        <f t="shared" si="14"/>
        <v>9198</v>
      </c>
    </row>
    <row r="650" spans="1:6" ht="15.75" customHeight="1" x14ac:dyDescent="0.25">
      <c r="A650" s="431" t="s">
        <v>256</v>
      </c>
      <c r="B650" s="430" t="s">
        <v>2989</v>
      </c>
      <c r="C650" s="430">
        <v>19</v>
      </c>
      <c r="D650" s="430" t="s">
        <v>3187</v>
      </c>
      <c r="E650" s="220" t="str">
        <f t="shared" si="15"/>
        <v>Премиум19К3П</v>
      </c>
      <c r="F650" s="313">
        <f t="shared" si="14"/>
        <v>9198</v>
      </c>
    </row>
    <row r="651" spans="1:6" ht="15.75" customHeight="1" x14ac:dyDescent="0.25">
      <c r="A651" s="430" t="s">
        <v>2990</v>
      </c>
      <c r="B651" s="430" t="s">
        <v>2989</v>
      </c>
      <c r="C651" s="430">
        <v>19</v>
      </c>
      <c r="D651" s="430" t="s">
        <v>3187</v>
      </c>
      <c r="E651" s="220" t="str">
        <f t="shared" si="15"/>
        <v>Премиум19К3П</v>
      </c>
      <c r="F651" s="313">
        <f t="shared" si="14"/>
        <v>9198</v>
      </c>
    </row>
    <row r="652" spans="1:6" ht="15.75" customHeight="1" x14ac:dyDescent="0.25">
      <c r="A652" s="430" t="s">
        <v>3161</v>
      </c>
      <c r="B652" s="430" t="s">
        <v>2989</v>
      </c>
      <c r="C652" s="430">
        <v>19</v>
      </c>
      <c r="D652" s="430" t="s">
        <v>3187</v>
      </c>
      <c r="E652" s="220" t="str">
        <f t="shared" si="15"/>
        <v>Премиум19К3П</v>
      </c>
      <c r="F652" s="313">
        <f t="shared" si="14"/>
        <v>9198</v>
      </c>
    </row>
    <row r="653" spans="1:6" ht="15.75" customHeight="1" x14ac:dyDescent="0.25">
      <c r="A653" s="430" t="s">
        <v>2991</v>
      </c>
      <c r="B653" s="430" t="s">
        <v>2989</v>
      </c>
      <c r="C653" s="430">
        <v>19</v>
      </c>
      <c r="D653" s="430" t="s">
        <v>3187</v>
      </c>
      <c r="E653" s="220" t="str">
        <f t="shared" si="15"/>
        <v>Премиум19К3П</v>
      </c>
      <c r="F653" s="313">
        <f t="shared" si="14"/>
        <v>9198</v>
      </c>
    </row>
    <row r="654" spans="1:6" ht="15.75" customHeight="1" x14ac:dyDescent="0.25">
      <c r="A654" s="430" t="s">
        <v>2992</v>
      </c>
      <c r="B654" s="430" t="s">
        <v>2989</v>
      </c>
      <c r="C654" s="430">
        <v>19</v>
      </c>
      <c r="D654" s="430" t="s">
        <v>3187</v>
      </c>
      <c r="E654" s="220" t="str">
        <f t="shared" si="15"/>
        <v>Премиум19К3П</v>
      </c>
      <c r="F654" s="313">
        <f t="shared" si="14"/>
        <v>9198</v>
      </c>
    </row>
    <row r="655" spans="1:6" ht="15.75" customHeight="1" x14ac:dyDescent="0.25">
      <c r="A655" s="432" t="s">
        <v>260</v>
      </c>
      <c r="B655" s="432" t="s">
        <v>2993</v>
      </c>
      <c r="C655" s="432">
        <v>19</v>
      </c>
      <c r="D655" s="432" t="s">
        <v>3187</v>
      </c>
      <c r="E655" s="220" t="str">
        <f t="shared" si="15"/>
        <v>Премиум+19К3П</v>
      </c>
      <c r="F655" s="313">
        <f t="shared" si="14"/>
        <v>9933</v>
      </c>
    </row>
    <row r="656" spans="1:6" ht="15.75" customHeight="1" x14ac:dyDescent="0.25">
      <c r="A656" s="433" t="s">
        <v>264</v>
      </c>
      <c r="B656" s="432" t="s">
        <v>2993</v>
      </c>
      <c r="C656" s="432">
        <v>19</v>
      </c>
      <c r="D656" s="432" t="s">
        <v>3187</v>
      </c>
      <c r="E656" s="220" t="str">
        <f t="shared" si="15"/>
        <v>Премиум+19К3П</v>
      </c>
      <c r="F656" s="313">
        <f t="shared" si="14"/>
        <v>9933</v>
      </c>
    </row>
    <row r="657" spans="1:6" ht="15.75" customHeight="1" x14ac:dyDescent="0.25">
      <c r="A657" s="433" t="s">
        <v>268</v>
      </c>
      <c r="B657" s="432" t="s">
        <v>2993</v>
      </c>
      <c r="C657" s="432">
        <v>19</v>
      </c>
      <c r="D657" s="432" t="s">
        <v>3187</v>
      </c>
      <c r="E657" s="220" t="str">
        <f t="shared" si="15"/>
        <v>Премиум+19К3П</v>
      </c>
      <c r="F657" s="313">
        <f t="shared" si="14"/>
        <v>9933</v>
      </c>
    </row>
    <row r="658" spans="1:6" ht="15.75" customHeight="1" x14ac:dyDescent="0.25">
      <c r="A658" s="433" t="s">
        <v>272</v>
      </c>
      <c r="B658" s="432" t="s">
        <v>2993</v>
      </c>
      <c r="C658" s="432">
        <v>19</v>
      </c>
      <c r="D658" s="432" t="s">
        <v>3187</v>
      </c>
      <c r="E658" s="220" t="str">
        <f t="shared" si="15"/>
        <v>Премиум+19К3П</v>
      </c>
      <c r="F658" s="313">
        <f t="shared" si="14"/>
        <v>9933</v>
      </c>
    </row>
    <row r="659" spans="1:6" ht="15.75" customHeight="1" x14ac:dyDescent="0.25">
      <c r="A659" s="433" t="s">
        <v>275</v>
      </c>
      <c r="B659" s="432" t="s">
        <v>2993</v>
      </c>
      <c r="C659" s="432">
        <v>19</v>
      </c>
      <c r="D659" s="432" t="s">
        <v>3187</v>
      </c>
      <c r="E659" s="220" t="str">
        <f t="shared" si="15"/>
        <v>Премиум+19К3П</v>
      </c>
      <c r="F659" s="313">
        <f t="shared" si="14"/>
        <v>9933</v>
      </c>
    </row>
    <row r="660" spans="1:6" ht="15.75" customHeight="1" x14ac:dyDescent="0.25">
      <c r="A660" s="433" t="s">
        <v>280</v>
      </c>
      <c r="B660" s="432" t="s">
        <v>2993</v>
      </c>
      <c r="C660" s="432">
        <v>19</v>
      </c>
      <c r="D660" s="432" t="s">
        <v>3187</v>
      </c>
      <c r="E660" s="220" t="str">
        <f t="shared" si="15"/>
        <v>Премиум+19К3П</v>
      </c>
      <c r="F660" s="313">
        <f t="shared" si="14"/>
        <v>9933</v>
      </c>
    </row>
    <row r="661" spans="1:6" ht="15.75" customHeight="1" x14ac:dyDescent="0.25">
      <c r="A661" s="433" t="s">
        <v>292</v>
      </c>
      <c r="B661" s="432" t="s">
        <v>2993</v>
      </c>
      <c r="C661" s="432">
        <v>19</v>
      </c>
      <c r="D661" s="432" t="s">
        <v>3187</v>
      </c>
      <c r="E661" s="220" t="str">
        <f t="shared" si="15"/>
        <v>Премиум+19К3П</v>
      </c>
      <c r="F661" s="313">
        <f t="shared" si="14"/>
        <v>9933</v>
      </c>
    </row>
    <row r="662" spans="1:6" ht="15.75" customHeight="1" x14ac:dyDescent="0.25">
      <c r="A662" s="433" t="s">
        <v>298</v>
      </c>
      <c r="B662" s="432" t="s">
        <v>2993</v>
      </c>
      <c r="C662" s="432">
        <v>19</v>
      </c>
      <c r="D662" s="432" t="s">
        <v>3187</v>
      </c>
      <c r="E662" s="220" t="str">
        <f t="shared" si="15"/>
        <v>Премиум+19К3П</v>
      </c>
      <c r="F662" s="313">
        <f t="shared" si="14"/>
        <v>9933</v>
      </c>
    </row>
    <row r="663" spans="1:6" ht="15.75" customHeight="1" x14ac:dyDescent="0.25">
      <c r="A663" s="433" t="s">
        <v>303</v>
      </c>
      <c r="B663" s="432" t="s">
        <v>2993</v>
      </c>
      <c r="C663" s="432">
        <v>19</v>
      </c>
      <c r="D663" s="432" t="s">
        <v>3187</v>
      </c>
      <c r="E663" s="220" t="str">
        <f t="shared" si="15"/>
        <v>Премиум+19К3П</v>
      </c>
      <c r="F663" s="313">
        <f t="shared" si="14"/>
        <v>9933</v>
      </c>
    </row>
    <row r="664" spans="1:6" ht="15.75" customHeight="1" x14ac:dyDescent="0.25">
      <c r="A664" s="433" t="s">
        <v>308</v>
      </c>
      <c r="B664" s="432" t="s">
        <v>2993</v>
      </c>
      <c r="C664" s="432">
        <v>19</v>
      </c>
      <c r="D664" s="432" t="s">
        <v>3187</v>
      </c>
      <c r="E664" s="220" t="str">
        <f t="shared" si="15"/>
        <v>Премиум+19К3П</v>
      </c>
      <c r="F664" s="313">
        <f t="shared" si="14"/>
        <v>9933</v>
      </c>
    </row>
    <row r="665" spans="1:6" ht="15.75" customHeight="1" x14ac:dyDescent="0.25">
      <c r="A665" s="433" t="s">
        <v>313</v>
      </c>
      <c r="B665" s="432" t="s">
        <v>2993</v>
      </c>
      <c r="C665" s="432">
        <v>19</v>
      </c>
      <c r="D665" s="432" t="s">
        <v>3187</v>
      </c>
      <c r="E665" s="220" t="str">
        <f t="shared" si="15"/>
        <v>Премиум+19К3П</v>
      </c>
      <c r="F665" s="313">
        <f t="shared" si="14"/>
        <v>9933</v>
      </c>
    </row>
    <row r="666" spans="1:6" ht="15.75" customHeight="1" x14ac:dyDescent="0.25">
      <c r="A666" s="433" t="s">
        <v>3162</v>
      </c>
      <c r="B666" s="432" t="s">
        <v>2993</v>
      </c>
      <c r="C666" s="432">
        <v>19</v>
      </c>
      <c r="D666" s="432" t="s">
        <v>3187</v>
      </c>
      <c r="E666" s="220" t="str">
        <f t="shared" si="15"/>
        <v>Премиум+19К3П</v>
      </c>
      <c r="F666" s="313">
        <f t="shared" si="14"/>
        <v>9933</v>
      </c>
    </row>
    <row r="667" spans="1:6" ht="15.75" customHeight="1" x14ac:dyDescent="0.25">
      <c r="A667" s="433" t="s">
        <v>3163</v>
      </c>
      <c r="B667" s="432" t="s">
        <v>2993</v>
      </c>
      <c r="C667" s="432">
        <v>19</v>
      </c>
      <c r="D667" s="432" t="s">
        <v>3187</v>
      </c>
      <c r="E667" s="220" t="str">
        <f t="shared" si="15"/>
        <v>Премиум+19К3П</v>
      </c>
      <c r="F667" s="313">
        <f t="shared" si="14"/>
        <v>9933</v>
      </c>
    </row>
    <row r="668" spans="1:6" ht="15.75" customHeight="1" x14ac:dyDescent="0.25">
      <c r="A668" s="432" t="s">
        <v>3164</v>
      </c>
      <c r="B668" s="432" t="s">
        <v>2993</v>
      </c>
      <c r="C668" s="432">
        <v>19</v>
      </c>
      <c r="D668" s="432" t="s">
        <v>3187</v>
      </c>
      <c r="E668" s="220" t="str">
        <f t="shared" si="15"/>
        <v>Премиум+19К3П</v>
      </c>
      <c r="F668" s="313">
        <f t="shared" si="14"/>
        <v>9933</v>
      </c>
    </row>
    <row r="669" spans="1:6" ht="15.75" customHeight="1" x14ac:dyDescent="0.25">
      <c r="A669" s="433" t="s">
        <v>3165</v>
      </c>
      <c r="B669" s="432" t="s">
        <v>2993</v>
      </c>
      <c r="C669" s="432">
        <v>19</v>
      </c>
      <c r="D669" s="432" t="s">
        <v>3187</v>
      </c>
      <c r="E669" s="220" t="str">
        <f t="shared" si="15"/>
        <v>Премиум+19К3П</v>
      </c>
      <c r="F669" s="313">
        <f t="shared" si="14"/>
        <v>9933</v>
      </c>
    </row>
    <row r="670" spans="1:6" ht="15.75" customHeight="1" x14ac:dyDescent="0.25">
      <c r="A670" s="433" t="s">
        <v>3166</v>
      </c>
      <c r="B670" s="432" t="s">
        <v>2993</v>
      </c>
      <c r="C670" s="432">
        <v>19</v>
      </c>
      <c r="D670" s="432" t="s">
        <v>3187</v>
      </c>
      <c r="E670" s="220" t="str">
        <f t="shared" si="15"/>
        <v>Премиум+19К3П</v>
      </c>
      <c r="F670" s="313">
        <f t="shared" si="14"/>
        <v>9933</v>
      </c>
    </row>
    <row r="671" spans="1:6" ht="15.75" customHeight="1" x14ac:dyDescent="0.25">
      <c r="A671" s="433" t="s">
        <v>3167</v>
      </c>
      <c r="B671" s="432" t="s">
        <v>2993</v>
      </c>
      <c r="C671" s="432">
        <v>19</v>
      </c>
      <c r="D671" s="432" t="s">
        <v>3187</v>
      </c>
      <c r="E671" s="220" t="str">
        <f t="shared" si="15"/>
        <v>Премиум+19К3П</v>
      </c>
      <c r="F671" s="313">
        <f t="shared" si="14"/>
        <v>9933</v>
      </c>
    </row>
    <row r="672" spans="1:6" ht="15.75" customHeight="1" x14ac:dyDescent="0.25">
      <c r="A672" s="432" t="s">
        <v>3168</v>
      </c>
      <c r="B672" s="432" t="s">
        <v>2993</v>
      </c>
      <c r="C672" s="432">
        <v>19</v>
      </c>
      <c r="D672" s="432" t="s">
        <v>3187</v>
      </c>
      <c r="E672" s="220" t="str">
        <f t="shared" si="15"/>
        <v>Премиум+19К3П</v>
      </c>
      <c r="F672" s="313">
        <f t="shared" si="14"/>
        <v>9933</v>
      </c>
    </row>
    <row r="673" spans="1:6" ht="15.75" customHeight="1" x14ac:dyDescent="0.25">
      <c r="A673" s="432" t="s">
        <v>3169</v>
      </c>
      <c r="B673" s="432" t="s">
        <v>2993</v>
      </c>
      <c r="C673" s="432">
        <v>19</v>
      </c>
      <c r="D673" s="432" t="s">
        <v>3187</v>
      </c>
      <c r="E673" s="220" t="str">
        <f t="shared" si="15"/>
        <v>Премиум+19К3П</v>
      </c>
      <c r="F673" s="313">
        <f t="shared" si="14"/>
        <v>9933</v>
      </c>
    </row>
    <row r="674" spans="1:6" ht="15.75" customHeight="1" x14ac:dyDescent="0.25">
      <c r="A674" s="432" t="s">
        <v>3170</v>
      </c>
      <c r="B674" s="432" t="s">
        <v>2993</v>
      </c>
      <c r="C674" s="432">
        <v>19</v>
      </c>
      <c r="D674" s="432" t="s">
        <v>3187</v>
      </c>
      <c r="E674" s="220" t="str">
        <f t="shared" si="15"/>
        <v>Премиум+19К3П</v>
      </c>
      <c r="F674" s="313">
        <f t="shared" si="14"/>
        <v>9933</v>
      </c>
    </row>
    <row r="675" spans="1:6" ht="15.75" customHeight="1" x14ac:dyDescent="0.25">
      <c r="A675" s="432" t="s">
        <v>3171</v>
      </c>
      <c r="B675" s="432" t="s">
        <v>2993</v>
      </c>
      <c r="C675" s="432">
        <v>19</v>
      </c>
      <c r="D675" s="432" t="s">
        <v>3187</v>
      </c>
      <c r="E675" s="220" t="str">
        <f t="shared" si="15"/>
        <v>Премиум+19К3П</v>
      </c>
      <c r="F675" s="313">
        <f t="shared" si="14"/>
        <v>9933</v>
      </c>
    </row>
    <row r="676" spans="1:6" ht="15.75" customHeight="1" x14ac:dyDescent="0.25">
      <c r="A676" s="434" t="s">
        <v>317</v>
      </c>
      <c r="B676" s="434" t="s">
        <v>2994</v>
      </c>
      <c r="C676" s="434">
        <v>19</v>
      </c>
      <c r="D676" s="434" t="s">
        <v>3187</v>
      </c>
      <c r="E676" s="220" t="str">
        <f t="shared" si="15"/>
        <v>Элит19К3П</v>
      </c>
      <c r="F676" s="313">
        <f t="shared" si="14"/>
        <v>9247</v>
      </c>
    </row>
    <row r="677" spans="1:6" ht="15.75" customHeight="1" x14ac:dyDescent="0.25">
      <c r="A677" s="435" t="s">
        <v>322</v>
      </c>
      <c r="B677" s="434" t="s">
        <v>2994</v>
      </c>
      <c r="C677" s="434">
        <v>19</v>
      </c>
      <c r="D677" s="434" t="s">
        <v>3187</v>
      </c>
      <c r="E677" s="220" t="str">
        <f t="shared" si="15"/>
        <v>Элит19К3П</v>
      </c>
      <c r="F677" s="313">
        <f t="shared" si="14"/>
        <v>9247</v>
      </c>
    </row>
    <row r="678" spans="1:6" ht="15.75" customHeight="1" x14ac:dyDescent="0.25">
      <c r="A678" s="435" t="s">
        <v>3172</v>
      </c>
      <c r="B678" s="434" t="s">
        <v>2994</v>
      </c>
      <c r="C678" s="434">
        <v>19</v>
      </c>
      <c r="D678" s="434" t="s">
        <v>3187</v>
      </c>
      <c r="E678" s="220" t="str">
        <f t="shared" si="15"/>
        <v>Элит19К3П</v>
      </c>
      <c r="F678" s="313">
        <f t="shared" si="14"/>
        <v>9247</v>
      </c>
    </row>
    <row r="679" spans="1:6" ht="15.75" customHeight="1" x14ac:dyDescent="0.25">
      <c r="A679" s="435" t="s">
        <v>330</v>
      </c>
      <c r="B679" s="434" t="s">
        <v>2994</v>
      </c>
      <c r="C679" s="434">
        <v>19</v>
      </c>
      <c r="D679" s="434" t="s">
        <v>3187</v>
      </c>
      <c r="E679" s="220" t="str">
        <f t="shared" si="15"/>
        <v>Элит19К3П</v>
      </c>
      <c r="F679" s="313">
        <f t="shared" si="14"/>
        <v>9247</v>
      </c>
    </row>
    <row r="680" spans="1:6" ht="15.75" customHeight="1" x14ac:dyDescent="0.25">
      <c r="A680" s="435" t="s">
        <v>334</v>
      </c>
      <c r="B680" s="434" t="s">
        <v>2994</v>
      </c>
      <c r="C680" s="434">
        <v>19</v>
      </c>
      <c r="D680" s="434" t="s">
        <v>3187</v>
      </c>
      <c r="E680" s="220" t="str">
        <f t="shared" si="15"/>
        <v>Элит19К3П</v>
      </c>
      <c r="F680" s="313">
        <f t="shared" si="14"/>
        <v>9247</v>
      </c>
    </row>
    <row r="681" spans="1:6" ht="15.75" customHeight="1" x14ac:dyDescent="0.25">
      <c r="A681" s="436" t="s">
        <v>338</v>
      </c>
      <c r="B681" s="436" t="s">
        <v>2995</v>
      </c>
      <c r="C681" s="436">
        <v>19</v>
      </c>
      <c r="D681" s="436" t="s">
        <v>3187</v>
      </c>
      <c r="E681" s="220" t="str">
        <f t="shared" si="15"/>
        <v>Геометрия19К3П</v>
      </c>
      <c r="F681" s="313">
        <f t="shared" si="14"/>
        <v>16099</v>
      </c>
    </row>
    <row r="682" spans="1:6" ht="15.75" customHeight="1" x14ac:dyDescent="0.25">
      <c r="A682" s="436" t="s">
        <v>346</v>
      </c>
      <c r="B682" s="436" t="s">
        <v>2995</v>
      </c>
      <c r="C682" s="436">
        <v>19</v>
      </c>
      <c r="D682" s="436" t="s">
        <v>3187</v>
      </c>
      <c r="E682" s="220" t="str">
        <f t="shared" si="15"/>
        <v>Геометрия19К3П</v>
      </c>
      <c r="F682" s="313">
        <f t="shared" si="14"/>
        <v>16099</v>
      </c>
    </row>
    <row r="683" spans="1:6" ht="15.75" customHeight="1" x14ac:dyDescent="0.25">
      <c r="A683" s="437" t="s">
        <v>342</v>
      </c>
      <c r="B683" s="436" t="s">
        <v>2995</v>
      </c>
      <c r="C683" s="436">
        <v>19</v>
      </c>
      <c r="D683" s="436" t="s">
        <v>3187</v>
      </c>
      <c r="E683" s="220" t="str">
        <f t="shared" si="15"/>
        <v>Геометрия19К3П</v>
      </c>
      <c r="F683" s="313">
        <f t="shared" si="14"/>
        <v>16099</v>
      </c>
    </row>
    <row r="684" spans="1:6" ht="15.75" customHeight="1" x14ac:dyDescent="0.25">
      <c r="A684" s="438" t="s">
        <v>3173</v>
      </c>
      <c r="B684" s="438" t="s">
        <v>3180</v>
      </c>
      <c r="C684" s="438">
        <v>19</v>
      </c>
      <c r="D684" s="438" t="s">
        <v>3187</v>
      </c>
      <c r="E684" s="220" t="str">
        <f t="shared" si="15"/>
        <v>Волна19К3П</v>
      </c>
      <c r="F684" s="313">
        <f t="shared" si="14"/>
        <v>9939</v>
      </c>
    </row>
    <row r="685" spans="1:6" ht="15.75" customHeight="1" x14ac:dyDescent="0.25">
      <c r="A685" s="438" t="s">
        <v>3174</v>
      </c>
      <c r="B685" s="438" t="s">
        <v>3180</v>
      </c>
      <c r="C685" s="438">
        <v>19</v>
      </c>
      <c r="D685" s="438" t="s">
        <v>3187</v>
      </c>
      <c r="E685" s="220" t="str">
        <f t="shared" si="15"/>
        <v>Волна19К3П</v>
      </c>
      <c r="F685" s="313">
        <f t="shared" si="14"/>
        <v>9939</v>
      </c>
    </row>
    <row r="686" spans="1:6" ht="15.75" customHeight="1" x14ac:dyDescent="0.25">
      <c r="A686" s="438" t="s">
        <v>3175</v>
      </c>
      <c r="B686" s="438" t="s">
        <v>3180</v>
      </c>
      <c r="C686" s="438">
        <v>19</v>
      </c>
      <c r="D686" s="438" t="s">
        <v>3187</v>
      </c>
      <c r="E686" s="220" t="str">
        <f t="shared" si="15"/>
        <v>Волна19К3П</v>
      </c>
      <c r="F686" s="313">
        <f t="shared" si="14"/>
        <v>9939</v>
      </c>
    </row>
    <row r="687" spans="1:6" ht="15.75" customHeight="1" x14ac:dyDescent="0.25">
      <c r="A687" s="438" t="s">
        <v>3176</v>
      </c>
      <c r="B687" s="438" t="s">
        <v>3180</v>
      </c>
      <c r="C687" s="438">
        <v>19</v>
      </c>
      <c r="D687" s="438" t="s">
        <v>3187</v>
      </c>
      <c r="E687" s="220" t="str">
        <f t="shared" si="15"/>
        <v>Волна19К3П</v>
      </c>
      <c r="F687" s="313">
        <f t="shared" si="14"/>
        <v>9939</v>
      </c>
    </row>
    <row r="688" spans="1:6" ht="15.75" customHeight="1" x14ac:dyDescent="0.25">
      <c r="A688" s="438" t="s">
        <v>3177</v>
      </c>
      <c r="B688" s="438" t="s">
        <v>3180</v>
      </c>
      <c r="C688" s="438">
        <v>19</v>
      </c>
      <c r="D688" s="438" t="s">
        <v>3187</v>
      </c>
      <c r="E688" s="220" t="str">
        <f t="shared" si="15"/>
        <v>Волна19К3П</v>
      </c>
      <c r="F688" s="313">
        <f t="shared" ref="F688:F729" si="16">F325+2000</f>
        <v>9939</v>
      </c>
    </row>
    <row r="689" spans="1:6" ht="15.75" customHeight="1" x14ac:dyDescent="0.25">
      <c r="A689" s="438" t="s">
        <v>3178</v>
      </c>
      <c r="B689" s="438" t="s">
        <v>3180</v>
      </c>
      <c r="C689" s="438">
        <v>19</v>
      </c>
      <c r="D689" s="438" t="s">
        <v>3187</v>
      </c>
      <c r="E689" s="220" t="str">
        <f t="shared" si="15"/>
        <v>Волна19К3П</v>
      </c>
      <c r="F689" s="313">
        <f t="shared" si="16"/>
        <v>9939</v>
      </c>
    </row>
    <row r="690" spans="1:6" ht="15.75" customHeight="1" x14ac:dyDescent="0.25">
      <c r="A690" s="438" t="s">
        <v>3179</v>
      </c>
      <c r="B690" s="438" t="s">
        <v>3180</v>
      </c>
      <c r="C690" s="438">
        <v>19</v>
      </c>
      <c r="D690" s="438" t="s">
        <v>3187</v>
      </c>
      <c r="E690" s="220" t="str">
        <f t="shared" si="15"/>
        <v>Волна19К3П</v>
      </c>
      <c r="F690" s="313">
        <f t="shared" si="16"/>
        <v>9939</v>
      </c>
    </row>
    <row r="691" spans="1:6" ht="15.75" customHeight="1" x14ac:dyDescent="0.25">
      <c r="A691" s="424" t="s">
        <v>3150</v>
      </c>
      <c r="B691" s="424" t="s">
        <v>3159</v>
      </c>
      <c r="C691" s="424">
        <v>22</v>
      </c>
      <c r="D691" s="424" t="s">
        <v>3185</v>
      </c>
      <c r="E691" s="220" t="str">
        <f t="shared" si="15"/>
        <v>ИР22К1П</v>
      </c>
      <c r="F691" s="313">
        <f t="shared" si="16"/>
        <v>5999</v>
      </c>
    </row>
    <row r="692" spans="1:6" ht="15.75" customHeight="1" x14ac:dyDescent="0.25">
      <c r="A692" s="424" t="s">
        <v>3151</v>
      </c>
      <c r="B692" s="424" t="s">
        <v>3159</v>
      </c>
      <c r="C692" s="424">
        <v>22</v>
      </c>
      <c r="D692" s="424" t="s">
        <v>3185</v>
      </c>
      <c r="E692" s="220" t="str">
        <f t="shared" si="15"/>
        <v>ИР22К1П</v>
      </c>
      <c r="F692" s="313">
        <f t="shared" si="16"/>
        <v>5999</v>
      </c>
    </row>
    <row r="693" spans="1:6" ht="15.75" customHeight="1" x14ac:dyDescent="0.25">
      <c r="A693" s="424" t="s">
        <v>3152</v>
      </c>
      <c r="B693" s="424" t="s">
        <v>3159</v>
      </c>
      <c r="C693" s="424">
        <v>22</v>
      </c>
      <c r="D693" s="424" t="s">
        <v>3185</v>
      </c>
      <c r="E693" s="220" t="str">
        <f t="shared" si="15"/>
        <v>ИР22К1П</v>
      </c>
      <c r="F693" s="313">
        <f t="shared" si="16"/>
        <v>5999</v>
      </c>
    </row>
    <row r="694" spans="1:6" ht="15.75" customHeight="1" x14ac:dyDescent="0.25">
      <c r="A694" s="436" t="s">
        <v>338</v>
      </c>
      <c r="B694" s="436" t="s">
        <v>2995</v>
      </c>
      <c r="C694" s="436">
        <v>22</v>
      </c>
      <c r="D694" s="436" t="s">
        <v>3185</v>
      </c>
      <c r="E694" s="220" t="str">
        <f t="shared" si="15"/>
        <v>Геометрия22К1П</v>
      </c>
      <c r="F694" s="313">
        <f t="shared" si="16"/>
        <v>11005</v>
      </c>
    </row>
    <row r="695" spans="1:6" ht="15.75" customHeight="1" x14ac:dyDescent="0.25">
      <c r="A695" s="436" t="s">
        <v>346</v>
      </c>
      <c r="B695" s="436" t="s">
        <v>2995</v>
      </c>
      <c r="C695" s="436">
        <v>22</v>
      </c>
      <c r="D695" s="436" t="s">
        <v>3185</v>
      </c>
      <c r="E695" s="220" t="str">
        <f t="shared" si="15"/>
        <v>Геометрия22К1П</v>
      </c>
      <c r="F695" s="313">
        <f t="shared" si="16"/>
        <v>11005</v>
      </c>
    </row>
    <row r="696" spans="1:6" ht="15.75" customHeight="1" x14ac:dyDescent="0.25">
      <c r="A696" s="437" t="s">
        <v>342</v>
      </c>
      <c r="B696" s="436" t="s">
        <v>2995</v>
      </c>
      <c r="C696" s="436">
        <v>22</v>
      </c>
      <c r="D696" s="436" t="s">
        <v>3185</v>
      </c>
      <c r="E696" s="220" t="str">
        <f t="shared" si="15"/>
        <v>Геометрия22К1П</v>
      </c>
      <c r="F696" s="313">
        <f t="shared" si="16"/>
        <v>11005</v>
      </c>
    </row>
    <row r="697" spans="1:6" ht="15.75" customHeight="1" x14ac:dyDescent="0.25">
      <c r="A697" s="438" t="s">
        <v>3173</v>
      </c>
      <c r="B697" s="438" t="s">
        <v>3180</v>
      </c>
      <c r="C697" s="438">
        <v>22</v>
      </c>
      <c r="D697" s="438" t="s">
        <v>3185</v>
      </c>
      <c r="E697" s="220" t="str">
        <f t="shared" si="15"/>
        <v>Волна22К1П</v>
      </c>
      <c r="F697" s="313">
        <f t="shared" si="16"/>
        <v>6955</v>
      </c>
    </row>
    <row r="698" spans="1:6" ht="15.75" customHeight="1" x14ac:dyDescent="0.25">
      <c r="A698" s="438" t="s">
        <v>3174</v>
      </c>
      <c r="B698" s="438" t="s">
        <v>3180</v>
      </c>
      <c r="C698" s="438">
        <v>22</v>
      </c>
      <c r="D698" s="438" t="s">
        <v>3185</v>
      </c>
      <c r="E698" s="220" t="str">
        <f t="shared" si="15"/>
        <v>Волна22К1П</v>
      </c>
      <c r="F698" s="313">
        <f t="shared" si="16"/>
        <v>6955</v>
      </c>
    </row>
    <row r="699" spans="1:6" ht="15.75" customHeight="1" x14ac:dyDescent="0.25">
      <c r="A699" s="438" t="s">
        <v>3175</v>
      </c>
      <c r="B699" s="438" t="s">
        <v>3180</v>
      </c>
      <c r="C699" s="438">
        <v>22</v>
      </c>
      <c r="D699" s="438" t="s">
        <v>3185</v>
      </c>
      <c r="E699" s="220" t="str">
        <f t="shared" si="15"/>
        <v>Волна22К1П</v>
      </c>
      <c r="F699" s="313">
        <f t="shared" si="16"/>
        <v>6955</v>
      </c>
    </row>
    <row r="700" spans="1:6" ht="15.75" customHeight="1" x14ac:dyDescent="0.25">
      <c r="A700" s="438" t="s">
        <v>3176</v>
      </c>
      <c r="B700" s="438" t="s">
        <v>3180</v>
      </c>
      <c r="C700" s="438">
        <v>22</v>
      </c>
      <c r="D700" s="438" t="s">
        <v>3185</v>
      </c>
      <c r="E700" s="220" t="str">
        <f t="shared" si="15"/>
        <v>Волна22К1П</v>
      </c>
      <c r="F700" s="313">
        <f t="shared" si="16"/>
        <v>6955</v>
      </c>
    </row>
    <row r="701" spans="1:6" ht="15.75" customHeight="1" x14ac:dyDescent="0.25">
      <c r="A701" s="438" t="s">
        <v>3177</v>
      </c>
      <c r="B701" s="438" t="s">
        <v>3180</v>
      </c>
      <c r="C701" s="438">
        <v>22</v>
      </c>
      <c r="D701" s="438" t="s">
        <v>3185</v>
      </c>
      <c r="E701" s="220" t="str">
        <f t="shared" si="15"/>
        <v>Волна22К1П</v>
      </c>
      <c r="F701" s="313">
        <f t="shared" si="16"/>
        <v>6955</v>
      </c>
    </row>
    <row r="702" spans="1:6" ht="15.75" customHeight="1" x14ac:dyDescent="0.25">
      <c r="A702" s="438" t="s">
        <v>3178</v>
      </c>
      <c r="B702" s="438" t="s">
        <v>3180</v>
      </c>
      <c r="C702" s="438">
        <v>22</v>
      </c>
      <c r="D702" s="438" t="s">
        <v>3185</v>
      </c>
      <c r="E702" s="220" t="str">
        <f t="shared" si="15"/>
        <v>Волна22К1П</v>
      </c>
      <c r="F702" s="313">
        <f t="shared" si="16"/>
        <v>6955</v>
      </c>
    </row>
    <row r="703" spans="1:6" ht="15.75" customHeight="1" x14ac:dyDescent="0.25">
      <c r="A703" s="438" t="s">
        <v>3179</v>
      </c>
      <c r="B703" s="438" t="s">
        <v>3180</v>
      </c>
      <c r="C703" s="438">
        <v>22</v>
      </c>
      <c r="D703" s="438" t="s">
        <v>3185</v>
      </c>
      <c r="E703" s="220" t="str">
        <f t="shared" si="15"/>
        <v>Волна22К1П</v>
      </c>
      <c r="F703" s="313">
        <f t="shared" si="16"/>
        <v>6955</v>
      </c>
    </row>
    <row r="704" spans="1:6" ht="15.75" customHeight="1" x14ac:dyDescent="0.25">
      <c r="A704" s="424" t="s">
        <v>3150</v>
      </c>
      <c r="B704" s="424" t="s">
        <v>3159</v>
      </c>
      <c r="C704" s="424">
        <v>22</v>
      </c>
      <c r="D704" s="424" t="s">
        <v>3186</v>
      </c>
      <c r="E704" s="220" t="str">
        <f t="shared" si="15"/>
        <v>ИР22К2П</v>
      </c>
      <c r="F704" s="313">
        <f t="shared" si="16"/>
        <v>7046</v>
      </c>
    </row>
    <row r="705" spans="1:6" ht="15.75" customHeight="1" x14ac:dyDescent="0.25">
      <c r="A705" s="424" t="s">
        <v>3151</v>
      </c>
      <c r="B705" s="424" t="s">
        <v>3159</v>
      </c>
      <c r="C705" s="424">
        <v>22</v>
      </c>
      <c r="D705" s="424" t="s">
        <v>3186</v>
      </c>
      <c r="E705" s="220" t="str">
        <f t="shared" si="15"/>
        <v>ИР22К2П</v>
      </c>
      <c r="F705" s="313">
        <f t="shared" si="16"/>
        <v>7046</v>
      </c>
    </row>
    <row r="706" spans="1:6" ht="15.75" customHeight="1" x14ac:dyDescent="0.25">
      <c r="A706" s="424" t="s">
        <v>3152</v>
      </c>
      <c r="B706" s="424" t="s">
        <v>3159</v>
      </c>
      <c r="C706" s="424">
        <v>22</v>
      </c>
      <c r="D706" s="424" t="s">
        <v>3186</v>
      </c>
      <c r="E706" s="220" t="str">
        <f t="shared" si="15"/>
        <v>ИР22К2П</v>
      </c>
      <c r="F706" s="313">
        <f t="shared" si="16"/>
        <v>7046</v>
      </c>
    </row>
    <row r="707" spans="1:6" ht="15.75" customHeight="1" x14ac:dyDescent="0.25">
      <c r="A707" s="436" t="s">
        <v>338</v>
      </c>
      <c r="B707" s="436" t="s">
        <v>2995</v>
      </c>
      <c r="C707" s="436">
        <v>22</v>
      </c>
      <c r="D707" s="436" t="s">
        <v>3186</v>
      </c>
      <c r="E707" s="220" t="str">
        <f t="shared" si="15"/>
        <v>Геометрия22К2П</v>
      </c>
      <c r="F707" s="313">
        <f t="shared" si="16"/>
        <v>13080</v>
      </c>
    </row>
    <row r="708" spans="1:6" ht="15.75" customHeight="1" x14ac:dyDescent="0.25">
      <c r="A708" s="436" t="s">
        <v>346</v>
      </c>
      <c r="B708" s="436" t="s">
        <v>2995</v>
      </c>
      <c r="C708" s="436">
        <v>22</v>
      </c>
      <c r="D708" s="436" t="s">
        <v>3186</v>
      </c>
      <c r="E708" s="220" t="str">
        <f t="shared" ref="E708:E729" si="17">CONCATENATE(B708,C708,D708)</f>
        <v>Геометрия22К2П</v>
      </c>
      <c r="F708" s="313">
        <f t="shared" si="16"/>
        <v>13080</v>
      </c>
    </row>
    <row r="709" spans="1:6" ht="15.75" customHeight="1" x14ac:dyDescent="0.25">
      <c r="A709" s="437" t="s">
        <v>342</v>
      </c>
      <c r="B709" s="436" t="s">
        <v>2995</v>
      </c>
      <c r="C709" s="436">
        <v>22</v>
      </c>
      <c r="D709" s="436" t="s">
        <v>3186</v>
      </c>
      <c r="E709" s="220" t="str">
        <f t="shared" si="17"/>
        <v>Геометрия22К2П</v>
      </c>
      <c r="F709" s="313">
        <f t="shared" si="16"/>
        <v>13080</v>
      </c>
    </row>
    <row r="710" spans="1:6" ht="15.75" customHeight="1" x14ac:dyDescent="0.25">
      <c r="A710" s="438" t="s">
        <v>3173</v>
      </c>
      <c r="B710" s="438" t="s">
        <v>3180</v>
      </c>
      <c r="C710" s="438">
        <v>22</v>
      </c>
      <c r="D710" s="438" t="s">
        <v>3186</v>
      </c>
      <c r="E710" s="220" t="str">
        <f t="shared" si="17"/>
        <v>Волна22К2П</v>
      </c>
      <c r="F710" s="313">
        <f t="shared" si="16"/>
        <v>8194</v>
      </c>
    </row>
    <row r="711" spans="1:6" ht="15.75" customHeight="1" x14ac:dyDescent="0.25">
      <c r="A711" s="438" t="s">
        <v>3174</v>
      </c>
      <c r="B711" s="438" t="s">
        <v>3180</v>
      </c>
      <c r="C711" s="438">
        <v>22</v>
      </c>
      <c r="D711" s="438" t="s">
        <v>3186</v>
      </c>
      <c r="E711" s="220" t="str">
        <f t="shared" si="17"/>
        <v>Волна22К2П</v>
      </c>
      <c r="F711" s="313">
        <f t="shared" si="16"/>
        <v>8194</v>
      </c>
    </row>
    <row r="712" spans="1:6" ht="15.75" customHeight="1" x14ac:dyDescent="0.25">
      <c r="A712" s="438" t="s">
        <v>3175</v>
      </c>
      <c r="B712" s="438" t="s">
        <v>3180</v>
      </c>
      <c r="C712" s="438">
        <v>22</v>
      </c>
      <c r="D712" s="438" t="s">
        <v>3186</v>
      </c>
      <c r="E712" s="220" t="str">
        <f t="shared" si="17"/>
        <v>Волна22К2П</v>
      </c>
      <c r="F712" s="313">
        <f t="shared" si="16"/>
        <v>8194</v>
      </c>
    </row>
    <row r="713" spans="1:6" ht="15.75" customHeight="1" x14ac:dyDescent="0.25">
      <c r="A713" s="438" t="s">
        <v>3176</v>
      </c>
      <c r="B713" s="438" t="s">
        <v>3180</v>
      </c>
      <c r="C713" s="438">
        <v>22</v>
      </c>
      <c r="D713" s="438" t="s">
        <v>3186</v>
      </c>
      <c r="E713" s="220" t="str">
        <f t="shared" si="17"/>
        <v>Волна22К2П</v>
      </c>
      <c r="F713" s="313">
        <f t="shared" si="16"/>
        <v>8194</v>
      </c>
    </row>
    <row r="714" spans="1:6" ht="15.75" customHeight="1" x14ac:dyDescent="0.25">
      <c r="A714" s="438" t="s">
        <v>3177</v>
      </c>
      <c r="B714" s="438" t="s">
        <v>3180</v>
      </c>
      <c r="C714" s="438">
        <v>22</v>
      </c>
      <c r="D714" s="438" t="s">
        <v>3186</v>
      </c>
      <c r="E714" s="220" t="str">
        <f t="shared" si="17"/>
        <v>Волна22К2П</v>
      </c>
      <c r="F714" s="313">
        <f t="shared" si="16"/>
        <v>8194</v>
      </c>
    </row>
    <row r="715" spans="1:6" ht="15.75" customHeight="1" x14ac:dyDescent="0.25">
      <c r="A715" s="438" t="s">
        <v>3178</v>
      </c>
      <c r="B715" s="438" t="s">
        <v>3180</v>
      </c>
      <c r="C715" s="438">
        <v>22</v>
      </c>
      <c r="D715" s="438" t="s">
        <v>3186</v>
      </c>
      <c r="E715" s="220" t="str">
        <f t="shared" si="17"/>
        <v>Волна22К2П</v>
      </c>
      <c r="F715" s="313">
        <f t="shared" si="16"/>
        <v>8194</v>
      </c>
    </row>
    <row r="716" spans="1:6" ht="15.75" customHeight="1" x14ac:dyDescent="0.25">
      <c r="A716" s="438" t="s">
        <v>3179</v>
      </c>
      <c r="B716" s="438" t="s">
        <v>3180</v>
      </c>
      <c r="C716" s="438">
        <v>22</v>
      </c>
      <c r="D716" s="438" t="s">
        <v>3186</v>
      </c>
      <c r="E716" s="220" t="str">
        <f t="shared" si="17"/>
        <v>Волна22К2П</v>
      </c>
      <c r="F716" s="313">
        <f t="shared" si="16"/>
        <v>8194</v>
      </c>
    </row>
    <row r="717" spans="1:6" ht="15.75" customHeight="1" x14ac:dyDescent="0.25">
      <c r="A717" s="424" t="s">
        <v>3150</v>
      </c>
      <c r="B717" s="424" t="s">
        <v>3159</v>
      </c>
      <c r="C717" s="424">
        <v>22</v>
      </c>
      <c r="D717" s="424" t="s">
        <v>3187</v>
      </c>
      <c r="E717" s="220" t="str">
        <f t="shared" si="17"/>
        <v>ИР22К3П</v>
      </c>
      <c r="F717" s="313">
        <f t="shared" si="16"/>
        <v>8698</v>
      </c>
    </row>
    <row r="718" spans="1:6" ht="15.75" customHeight="1" x14ac:dyDescent="0.25">
      <c r="A718" s="424" t="s">
        <v>3151</v>
      </c>
      <c r="B718" s="424" t="s">
        <v>3159</v>
      </c>
      <c r="C718" s="424">
        <v>22</v>
      </c>
      <c r="D718" s="424" t="s">
        <v>3187</v>
      </c>
      <c r="E718" s="220" t="str">
        <f t="shared" si="17"/>
        <v>ИР22К3П</v>
      </c>
      <c r="F718" s="313">
        <f t="shared" si="16"/>
        <v>8698</v>
      </c>
    </row>
    <row r="719" spans="1:6" ht="15.75" customHeight="1" x14ac:dyDescent="0.25">
      <c r="A719" s="424" t="s">
        <v>3152</v>
      </c>
      <c r="B719" s="424" t="s">
        <v>3159</v>
      </c>
      <c r="C719" s="424">
        <v>22</v>
      </c>
      <c r="D719" s="424" t="s">
        <v>3187</v>
      </c>
      <c r="E719" s="220" t="str">
        <f t="shared" si="17"/>
        <v>ИР22К3П</v>
      </c>
      <c r="F719" s="313">
        <f t="shared" si="16"/>
        <v>8698</v>
      </c>
    </row>
    <row r="720" spans="1:6" ht="15.75" customHeight="1" x14ac:dyDescent="0.25">
      <c r="A720" s="436" t="s">
        <v>338</v>
      </c>
      <c r="B720" s="436" t="s">
        <v>2995</v>
      </c>
      <c r="C720" s="436">
        <v>22</v>
      </c>
      <c r="D720" s="436" t="s">
        <v>3187</v>
      </c>
      <c r="E720" s="220" t="str">
        <f t="shared" si="17"/>
        <v>Геометрия22К3П</v>
      </c>
      <c r="F720" s="313">
        <f t="shared" si="16"/>
        <v>16353</v>
      </c>
    </row>
    <row r="721" spans="1:6" ht="15.75" customHeight="1" x14ac:dyDescent="0.25">
      <c r="A721" s="436" t="s">
        <v>346</v>
      </c>
      <c r="B721" s="436" t="s">
        <v>2995</v>
      </c>
      <c r="C721" s="436">
        <v>22</v>
      </c>
      <c r="D721" s="436" t="s">
        <v>3187</v>
      </c>
      <c r="E721" s="220" t="str">
        <f t="shared" si="17"/>
        <v>Геометрия22К3П</v>
      </c>
      <c r="F721" s="313">
        <f t="shared" si="16"/>
        <v>16353</v>
      </c>
    </row>
    <row r="722" spans="1:6" ht="15.75" customHeight="1" x14ac:dyDescent="0.25">
      <c r="A722" s="437" t="s">
        <v>342</v>
      </c>
      <c r="B722" s="436" t="s">
        <v>2995</v>
      </c>
      <c r="C722" s="436">
        <v>22</v>
      </c>
      <c r="D722" s="436" t="s">
        <v>3187</v>
      </c>
      <c r="E722" s="220" t="str">
        <f t="shared" si="17"/>
        <v>Геометрия22К3П</v>
      </c>
      <c r="F722" s="313">
        <f t="shared" si="16"/>
        <v>16353</v>
      </c>
    </row>
    <row r="723" spans="1:6" ht="15.75" customHeight="1" x14ac:dyDescent="0.25">
      <c r="A723" s="438" t="s">
        <v>3173</v>
      </c>
      <c r="B723" s="438" t="s">
        <v>3180</v>
      </c>
      <c r="C723" s="438">
        <v>22</v>
      </c>
      <c r="D723" s="438" t="s">
        <v>3187</v>
      </c>
      <c r="E723" s="220" t="str">
        <f t="shared" si="17"/>
        <v>Волна22К3П</v>
      </c>
      <c r="F723" s="313">
        <f t="shared" si="16"/>
        <v>10232</v>
      </c>
    </row>
    <row r="724" spans="1:6" ht="15.75" customHeight="1" x14ac:dyDescent="0.25">
      <c r="A724" s="438" t="s">
        <v>3174</v>
      </c>
      <c r="B724" s="438" t="s">
        <v>3180</v>
      </c>
      <c r="C724" s="438">
        <v>22</v>
      </c>
      <c r="D724" s="438" t="s">
        <v>3187</v>
      </c>
      <c r="E724" s="220" t="str">
        <f t="shared" si="17"/>
        <v>Волна22К3П</v>
      </c>
      <c r="F724" s="313">
        <f t="shared" si="16"/>
        <v>10232</v>
      </c>
    </row>
    <row r="725" spans="1:6" ht="15.75" customHeight="1" x14ac:dyDescent="0.25">
      <c r="A725" s="438" t="s">
        <v>3175</v>
      </c>
      <c r="B725" s="438" t="s">
        <v>3180</v>
      </c>
      <c r="C725" s="438">
        <v>22</v>
      </c>
      <c r="D725" s="438" t="s">
        <v>3187</v>
      </c>
      <c r="E725" s="220" t="str">
        <f t="shared" si="17"/>
        <v>Волна22К3П</v>
      </c>
      <c r="F725" s="313">
        <f t="shared" si="16"/>
        <v>10232</v>
      </c>
    </row>
    <row r="726" spans="1:6" ht="15.75" customHeight="1" x14ac:dyDescent="0.25">
      <c r="A726" s="438" t="s">
        <v>3176</v>
      </c>
      <c r="B726" s="438" t="s">
        <v>3180</v>
      </c>
      <c r="C726" s="438">
        <v>22</v>
      </c>
      <c r="D726" s="438" t="s">
        <v>3187</v>
      </c>
      <c r="E726" s="220" t="str">
        <f t="shared" si="17"/>
        <v>Волна22К3П</v>
      </c>
      <c r="F726" s="313">
        <f t="shared" si="16"/>
        <v>10232</v>
      </c>
    </row>
    <row r="727" spans="1:6" ht="15.75" customHeight="1" x14ac:dyDescent="0.25">
      <c r="A727" s="438" t="s">
        <v>3177</v>
      </c>
      <c r="B727" s="438" t="s">
        <v>3180</v>
      </c>
      <c r="C727" s="438">
        <v>22</v>
      </c>
      <c r="D727" s="438" t="s">
        <v>3187</v>
      </c>
      <c r="E727" s="220" t="str">
        <f t="shared" si="17"/>
        <v>Волна22К3П</v>
      </c>
      <c r="F727" s="313">
        <f t="shared" si="16"/>
        <v>10232</v>
      </c>
    </row>
    <row r="728" spans="1:6" ht="15.75" customHeight="1" x14ac:dyDescent="0.25">
      <c r="A728" s="438" t="s">
        <v>3178</v>
      </c>
      <c r="B728" s="438" t="s">
        <v>3180</v>
      </c>
      <c r="C728" s="438">
        <v>22</v>
      </c>
      <c r="D728" s="438" t="s">
        <v>3187</v>
      </c>
      <c r="E728" s="220" t="str">
        <f t="shared" si="17"/>
        <v>Волна22К3П</v>
      </c>
      <c r="F728" s="313">
        <f t="shared" si="16"/>
        <v>10232</v>
      </c>
    </row>
    <row r="729" spans="1:6" ht="15.75" customHeight="1" x14ac:dyDescent="0.25">
      <c r="A729" s="438" t="s">
        <v>3179</v>
      </c>
      <c r="B729" s="438" t="s">
        <v>3180</v>
      </c>
      <c r="C729" s="438">
        <v>22</v>
      </c>
      <c r="D729" s="438" t="s">
        <v>3187</v>
      </c>
      <c r="E729" s="220" t="str">
        <f t="shared" si="17"/>
        <v>Волна22К3П</v>
      </c>
      <c r="F729" s="313">
        <f t="shared" si="16"/>
        <v>10232</v>
      </c>
    </row>
    <row r="730" spans="1:6" ht="15.75" customHeight="1" x14ac:dyDescent="0.25"/>
    <row r="731" spans="1:6" ht="15.75" customHeight="1" x14ac:dyDescent="0.25"/>
    <row r="732" spans="1:6" ht="15.75" customHeight="1" x14ac:dyDescent="0.25"/>
    <row r="733" spans="1:6" ht="15.75" customHeight="1" x14ac:dyDescent="0.25"/>
    <row r="734" spans="1:6" ht="15.75" customHeight="1" x14ac:dyDescent="0.25"/>
    <row r="735" spans="1:6" ht="15.75" customHeight="1" x14ac:dyDescent="0.25"/>
    <row r="736" spans="1: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</sheetData>
  <sheetProtection algorithmName="SHA-512" hashValue="7wC1aQDXrR79ocTHeTvRz7vRElq/SZ8FYr2+tBYkOnVQ/Cylr7Ee4YgNjXwWIaTKUOXUZL2PCFSjpxAHGcyR8w==" saltValue="VQLCiY++aFi0/ikYzGkxVw==" spinCount="100000" sheet="1" objects="1" scenarios="1"/>
  <autoFilter ref="A3:F851"/>
  <sortState ref="H1:K1015">
    <sortCondition ref="J1:J1015"/>
    <sortCondition ref="K1:K1015"/>
  </sortState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000"/>
  <sheetViews>
    <sheetView workbookViewId="0">
      <selection activeCell="L3" sqref="L3:L23"/>
    </sheetView>
  </sheetViews>
  <sheetFormatPr defaultColWidth="14.42578125" defaultRowHeight="15" customHeight="1" x14ac:dyDescent="0.25"/>
  <cols>
    <col min="1" max="1" width="5.42578125" customWidth="1"/>
    <col min="2" max="2" width="17" customWidth="1"/>
    <col min="3" max="3" width="7.85546875" customWidth="1"/>
    <col min="4" max="4" width="9.140625" customWidth="1"/>
    <col min="5" max="5" width="32.5703125" customWidth="1"/>
    <col min="6" max="8" width="9.140625" customWidth="1"/>
    <col min="9" max="10" width="13.85546875" customWidth="1"/>
    <col min="11" max="11" width="9.140625" customWidth="1"/>
    <col min="12" max="12" width="14.7109375" customWidth="1"/>
    <col min="13" max="13" width="20" customWidth="1"/>
    <col min="14" max="15" width="9.140625" customWidth="1"/>
    <col min="16" max="18" width="13.7109375" customWidth="1"/>
    <col min="19" max="21" width="17.85546875" customWidth="1"/>
    <col min="22" max="22" width="28.5703125" customWidth="1"/>
    <col min="23" max="23" width="10.140625" customWidth="1"/>
    <col min="24" max="24" width="3.28515625" customWidth="1"/>
    <col min="25" max="25" width="4.28515625" customWidth="1"/>
    <col min="26" max="34" width="9.140625" customWidth="1"/>
    <col min="35" max="35" width="10.28515625" customWidth="1"/>
    <col min="36" max="47" width="9.140625" customWidth="1"/>
    <col min="48" max="48" width="13.28515625" customWidth="1"/>
    <col min="49" max="50" width="16.42578125" customWidth="1"/>
    <col min="51" max="67" width="9.140625" customWidth="1"/>
    <col min="68" max="68" width="255.5703125" customWidth="1"/>
    <col min="69" max="87" width="9.140625" customWidth="1"/>
  </cols>
  <sheetData>
    <row r="1" spans="1:87" ht="41.25" customHeight="1" x14ac:dyDescent="0.25">
      <c r="A1" s="334" t="s">
        <v>3031</v>
      </c>
      <c r="B1" s="220"/>
      <c r="C1" s="220"/>
      <c r="D1" s="220"/>
      <c r="E1" s="335" t="s">
        <v>3032</v>
      </c>
      <c r="F1" s="220"/>
      <c r="G1" s="220"/>
      <c r="H1" s="220"/>
      <c r="I1" s="220"/>
      <c r="J1" s="220"/>
      <c r="K1" s="220" t="s">
        <v>3033</v>
      </c>
      <c r="L1" s="220" t="s">
        <v>3034</v>
      </c>
      <c r="M1" s="220"/>
      <c r="N1" s="220"/>
      <c r="O1" s="220"/>
      <c r="P1" s="220"/>
      <c r="Q1" s="220"/>
      <c r="R1" s="220"/>
      <c r="S1" s="220"/>
      <c r="T1" s="336"/>
      <c r="U1" s="337" t="s">
        <v>198</v>
      </c>
      <c r="V1" s="338" t="s">
        <v>205</v>
      </c>
      <c r="W1" s="17"/>
      <c r="X1" s="17"/>
      <c r="Y1" s="17"/>
      <c r="Z1" s="220"/>
      <c r="AA1" s="533" t="s">
        <v>3035</v>
      </c>
      <c r="AB1" s="454"/>
      <c r="AC1" s="454"/>
      <c r="AD1" s="454"/>
      <c r="AE1" s="454"/>
      <c r="AF1" s="455"/>
      <c r="AG1" s="339"/>
      <c r="AH1" s="533" t="s">
        <v>3036</v>
      </c>
      <c r="AI1" s="454"/>
      <c r="AJ1" s="454"/>
      <c r="AK1" s="454"/>
      <c r="AL1" s="454"/>
      <c r="AM1" s="455"/>
      <c r="AN1" s="340"/>
      <c r="AO1" s="534" t="s">
        <v>3037</v>
      </c>
      <c r="AP1" s="535"/>
      <c r="AQ1" s="535"/>
      <c r="AR1" s="535"/>
      <c r="AS1" s="535"/>
      <c r="AT1" s="535"/>
      <c r="AU1" s="535"/>
      <c r="AV1" s="535"/>
      <c r="AW1" s="535"/>
      <c r="AX1" s="341" t="str">
        <f>IF(SUM(AY1:BO1)&gt;0,"ОШИБКА","")</f>
        <v/>
      </c>
      <c r="AY1" s="220">
        <f>IF(SUM(AY3:AY14)=SUM(AZ3:AZ14),0,1)</f>
        <v>0</v>
      </c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</row>
    <row r="2" spans="1:87" ht="82.5" customHeight="1" x14ac:dyDescent="0.25">
      <c r="A2" s="342" t="s">
        <v>3038</v>
      </c>
      <c r="B2" s="343" t="s">
        <v>139</v>
      </c>
      <c r="C2" s="343" t="s">
        <v>3039</v>
      </c>
      <c r="D2" s="343" t="s">
        <v>3040</v>
      </c>
      <c r="E2" s="343" t="s">
        <v>142</v>
      </c>
      <c r="F2" s="343" t="s">
        <v>143</v>
      </c>
      <c r="G2" s="344" t="s">
        <v>144</v>
      </c>
      <c r="H2" s="344" t="s">
        <v>3041</v>
      </c>
      <c r="I2" s="344" t="s">
        <v>145</v>
      </c>
      <c r="J2" s="344" t="s">
        <v>3042</v>
      </c>
      <c r="K2" s="344" t="s">
        <v>146</v>
      </c>
      <c r="L2" s="344" t="s">
        <v>3043</v>
      </c>
      <c r="M2" s="344" t="s">
        <v>3044</v>
      </c>
      <c r="N2" s="344" t="s">
        <v>147</v>
      </c>
      <c r="O2" s="344"/>
      <c r="P2" s="345" t="s">
        <v>3045</v>
      </c>
      <c r="Q2" s="346" t="s">
        <v>3046</v>
      </c>
      <c r="R2" s="347" t="s">
        <v>3047</v>
      </c>
      <c r="S2" s="348" t="s">
        <v>3048</v>
      </c>
      <c r="T2" s="349" t="s">
        <v>3049</v>
      </c>
      <c r="U2" s="350" t="s">
        <v>3050</v>
      </c>
      <c r="V2" s="345" t="s">
        <v>3051</v>
      </c>
      <c r="W2" s="345"/>
      <c r="X2" s="345"/>
      <c r="Y2" s="351"/>
      <c r="Z2" s="351" t="s">
        <v>3052</v>
      </c>
      <c r="AA2" s="352" t="s">
        <v>3053</v>
      </c>
      <c r="AB2" s="353" t="s">
        <v>3054</v>
      </c>
      <c r="AC2" s="354" t="s">
        <v>3055</v>
      </c>
      <c r="AD2" s="354" t="s">
        <v>3056</v>
      </c>
      <c r="AE2" s="354" t="s">
        <v>3057</v>
      </c>
      <c r="AF2" s="355" t="s">
        <v>3058</v>
      </c>
      <c r="AG2" s="356" t="s">
        <v>3059</v>
      </c>
      <c r="AH2" s="352" t="s">
        <v>3060</v>
      </c>
      <c r="AI2" s="353" t="s">
        <v>3061</v>
      </c>
      <c r="AJ2" s="354" t="s">
        <v>3062</v>
      </c>
      <c r="AK2" s="357" t="s">
        <v>3063</v>
      </c>
      <c r="AL2" s="354" t="s">
        <v>3064</v>
      </c>
      <c r="AM2" s="355" t="s">
        <v>3065</v>
      </c>
      <c r="AN2" s="356" t="s">
        <v>3066</v>
      </c>
      <c r="AO2" s="358" t="s">
        <v>3067</v>
      </c>
      <c r="AP2" s="359" t="s">
        <v>3068</v>
      </c>
      <c r="AQ2" s="359" t="s">
        <v>3069</v>
      </c>
      <c r="AR2" s="359" t="s">
        <v>3070</v>
      </c>
      <c r="AS2" s="359" t="s">
        <v>3071</v>
      </c>
      <c r="AT2" s="359" t="s">
        <v>3072</v>
      </c>
      <c r="AU2" s="359" t="s">
        <v>3073</v>
      </c>
      <c r="AV2" s="359" t="s">
        <v>3074</v>
      </c>
      <c r="AW2" s="360" t="s">
        <v>3075</v>
      </c>
      <c r="AX2" s="361" t="s">
        <v>3076</v>
      </c>
      <c r="AY2" s="362" t="s">
        <v>3077</v>
      </c>
      <c r="AZ2" s="363"/>
      <c r="BA2" s="363" t="s">
        <v>3078</v>
      </c>
      <c r="BB2" s="363"/>
      <c r="BC2" s="363" t="s">
        <v>3079</v>
      </c>
      <c r="BD2" s="363"/>
      <c r="BE2" s="363" t="s">
        <v>3080</v>
      </c>
      <c r="BF2" s="363"/>
      <c r="BG2" s="363" t="s">
        <v>3081</v>
      </c>
      <c r="BH2" s="363"/>
      <c r="BI2" s="363" t="s">
        <v>3082</v>
      </c>
      <c r="BJ2" s="363"/>
      <c r="BK2" s="363" t="s">
        <v>3083</v>
      </c>
      <c r="BL2" s="363"/>
      <c r="BM2" s="363" t="s">
        <v>3084</v>
      </c>
      <c r="BN2" s="363"/>
      <c r="BO2" s="363" t="s">
        <v>3085</v>
      </c>
      <c r="BP2" s="364"/>
      <c r="BQ2" s="364"/>
      <c r="BR2" s="364"/>
      <c r="BS2" s="364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</row>
    <row r="3" spans="1:87" x14ac:dyDescent="0.25">
      <c r="A3" s="365" t="s">
        <v>166</v>
      </c>
      <c r="B3" s="366">
        <f>'БЛАНК ЗАКАЗА на К-модуль'!B11</f>
        <v>0</v>
      </c>
      <c r="C3" s="366">
        <f>'БЛАНК ЗАКАЗА на К-модуль'!C11</f>
        <v>0</v>
      </c>
      <c r="D3" s="366">
        <f>'БЛАНК ЗАКАЗА на К-модуль'!D11</f>
        <v>0</v>
      </c>
      <c r="E3" s="366">
        <f>'БЛАНК ЗАКАЗА на К-модуль'!E11</f>
        <v>0</v>
      </c>
      <c r="F3" s="366">
        <f>'БЛАНК ЗАКАЗА на К-модуль'!F11</f>
        <v>0</v>
      </c>
      <c r="G3" s="366">
        <f>'БЛАНК ЗАКАЗА на К-модуль'!G11</f>
        <v>0</v>
      </c>
      <c r="H3" s="367" t="e">
        <f>VLOOKUP(G3,'БД Категории пленок+ списки'!$B$24:$E$2000,4,0)</f>
        <v>#N/A</v>
      </c>
      <c r="I3" s="366">
        <f>'БЛАНК ЗАКАЗА на К-модуль'!H11</f>
        <v>0</v>
      </c>
      <c r="J3" s="367" t="str">
        <f>IF(I3="Без патины",0,"П")</f>
        <v>П</v>
      </c>
      <c r="K3" s="366">
        <f>'БЛАНК ЗАКАЗА на К-модуль'!I11</f>
        <v>0</v>
      </c>
      <c r="L3" s="367">
        <f>IFERROR(VLOOKUP(K3,'БД Фасады'!$A$4:$B$44,2,0),0)</f>
        <v>0</v>
      </c>
      <c r="M3" s="367" t="e">
        <f t="shared" ref="M3:M23" si="0">CONCATENATE(L3,N3,H3,J3)</f>
        <v>#N/A</v>
      </c>
      <c r="N3" s="366">
        <f>'БЛАНК ЗАКАЗА на К-модуль'!J11</f>
        <v>0</v>
      </c>
      <c r="O3" s="366"/>
      <c r="P3" s="366" t="str">
        <f t="shared" ref="P3:P23" si="1">IFERROR(CONCATENATE(AC3,"-",AE3,"шт"),0)</f>
        <v>0-0шт</v>
      </c>
      <c r="Q3" s="368" t="str">
        <f t="shared" ref="Q3:Q23" si="2">IFERROR(CONCATENATE(AJ3,"-",AL3,"шт"),0)</f>
        <v>0-0шт</v>
      </c>
      <c r="R3" s="369">
        <f>IFERROR(F3*VLOOKUP(B3,'БД МОДУЛИ'!$B$3:$T$328,19,0),0)</f>
        <v>0</v>
      </c>
      <c r="S3" s="368">
        <f>'БЛАНК ЗАКАЗА на К-модуль'!T11</f>
        <v>0</v>
      </c>
      <c r="T3" s="369">
        <f>IFERROR(F3*VLOOKUP(B3,'БД МОДУЛИ'!$B$3:$T$328,18,0),0)</f>
        <v>0</v>
      </c>
      <c r="U3" s="368">
        <f>'БЛАНК ЗАКАЗА на К-модуль'!S11</f>
        <v>0</v>
      </c>
      <c r="V3" s="366" t="str">
        <f t="shared" ref="V3:V23" si="3">IF(U3="С доводчиком",$V$1,$U$1)</f>
        <v>Петля накладная, 63 грамма, 2 пружинная, с МП и евровинтами</v>
      </c>
      <c r="W3" s="366"/>
      <c r="X3" s="366"/>
      <c r="Y3" s="370"/>
      <c r="Z3" s="371">
        <f>'БЛАНК ЗАКАЗА на К-модуль'!L11</f>
        <v>0</v>
      </c>
      <c r="AA3" s="372">
        <f>'БЛАНК ЗАКАЗА на К-модуль'!M11</f>
        <v>0</v>
      </c>
      <c r="AB3" s="373">
        <f>IF(AA3="Глухой",0,'БЛАНК ЗАКАЗА на К-модуль'!N11)</f>
        <v>0</v>
      </c>
      <c r="AC3" s="367">
        <f>IFERROR(VLOOKUP(B3,'БД МОДУЛИ'!$B$3:$N$328,12,0),0)</f>
        <v>0</v>
      </c>
      <c r="AD3" s="367">
        <f>IFERROR(VLOOKUP(B3,'БД МОДУЛИ'!$B$3:$R$328,13,0),0)</f>
        <v>0</v>
      </c>
      <c r="AE3" s="367">
        <f t="shared" ref="AE3:AE23" si="4">F3*AD3</f>
        <v>0</v>
      </c>
      <c r="AF3" s="374">
        <f>IFERROR(VLOOKUP(B3,'БД МОДУЛИ'!$B$3:$AD$328,22,0),0)</f>
        <v>0</v>
      </c>
      <c r="AG3" s="375">
        <f>IF(AF3&gt;0,VLOOKUP(M3,'БД Фасады'!$E$4:$F$2018,2,0)*AF3,0)</f>
        <v>0</v>
      </c>
      <c r="AH3" s="372">
        <f>'БЛАНК ЗАКАЗА на К-модуль'!Q11</f>
        <v>0</v>
      </c>
      <c r="AI3" s="373">
        <f>IF(AH3="Глухой",0,'БЛАНК ЗАКАЗА на К-модуль'!R11)</f>
        <v>0</v>
      </c>
      <c r="AJ3" s="367">
        <f>IFERROR(VLOOKUP(B3,'БД МОДУЛИ'!$B$3:$R$328,16,0),0)</f>
        <v>0</v>
      </c>
      <c r="AK3" s="367">
        <f>IFERROR(VLOOKUP(B3,'БД МОДУЛИ'!$B$3:$R$328,17,0),0)</f>
        <v>0</v>
      </c>
      <c r="AL3" s="367">
        <f t="shared" ref="AL3:AL23" si="5">AK3*F3</f>
        <v>0</v>
      </c>
      <c r="AM3" s="374">
        <f>IFERROR(VLOOKUP(B3,'БД МОДУЛИ'!$B$3:$AD$328,25,0),0)</f>
        <v>0</v>
      </c>
      <c r="AN3" s="375">
        <f>IF(AM3&gt;0,VLOOKUP(M3,'БД Фасады'!$E$4:$F$2018,2,0)*AM3,0)</f>
        <v>0</v>
      </c>
      <c r="AO3" s="376">
        <f>IFERROR(VLOOKUP(B3,'БД МОДУЛИ'!$B$3:$N$328,4,0),0)</f>
        <v>0</v>
      </c>
      <c r="AP3" s="377">
        <f>IFERROR(VLOOKUP(AB3,'БД Цены'!$A$4:$C$491,3,0)*AF3,0)</f>
        <v>0</v>
      </c>
      <c r="AQ3" s="377">
        <f>IFERROR(VLOOKUP(AI3,'БД Цены'!$A$4:$C$491,3,0)*AM3,0)</f>
        <v>0</v>
      </c>
      <c r="AR3" s="377">
        <f t="shared" ref="AR3:AR23" si="6">AG3*AE3</f>
        <v>0</v>
      </c>
      <c r="AS3" s="377">
        <f t="shared" ref="AS3:AS23" si="7">AN3*AL3</f>
        <v>0</v>
      </c>
      <c r="AT3" s="377">
        <f>IFERROR(VLOOKUP(S3,'БД Цены'!$A$4:$C$491,3,0)*R3,0)</f>
        <v>0</v>
      </c>
      <c r="AU3" s="378">
        <f>IFERROR(VLOOKUP(V3,'БД Цены'!$A$4:$C$491,3,0)*T3,0)</f>
        <v>0</v>
      </c>
      <c r="AV3" s="377">
        <f>IFERROR(VLOOKUP(AV40,'БД Цены'!$A$1:$C$1991,3,0)*T3,0)</f>
        <v>0</v>
      </c>
      <c r="AW3" s="377">
        <f>IF(AA3=$AW$25,AD3*VLOOKUP($AW$24,'БД Цены'!$A$4:$C$1991,3,0),0)+IF(AH3=$AW$25,AK3*VLOOKUP($AW$24,'БД Цены'!$A$4:$C$1991,3,0),0)</f>
        <v>0</v>
      </c>
      <c r="AX3" s="379">
        <f t="shared" ref="AX3:AX23" si="8">SUM(AO3:AW3)</f>
        <v>0</v>
      </c>
      <c r="AY3" s="380">
        <f t="shared" ref="AY3:AY23" si="9">IF(F3&gt;0,1,0)</f>
        <v>0</v>
      </c>
      <c r="AZ3" s="381">
        <f t="shared" ref="AZ3:AZ23" si="10">IF(AO3=0,0,1)</f>
        <v>0</v>
      </c>
      <c r="BA3" s="381"/>
      <c r="BB3" s="381"/>
      <c r="BC3" s="381"/>
      <c r="BD3" s="381"/>
      <c r="BE3" s="381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</row>
    <row r="4" spans="1:87" x14ac:dyDescent="0.25">
      <c r="A4" s="365" t="s">
        <v>176</v>
      </c>
      <c r="B4" s="366">
        <f>'БЛАНК ЗАКАЗА на К-модуль'!B12</f>
        <v>0</v>
      </c>
      <c r="C4" s="366">
        <f>'БЛАНК ЗАКАЗА на К-модуль'!C12</f>
        <v>0</v>
      </c>
      <c r="D4" s="366">
        <f>'БЛАНК ЗАКАЗА на К-модуль'!D12</f>
        <v>0</v>
      </c>
      <c r="E4" s="366">
        <f>'БЛАНК ЗАКАЗА на К-модуль'!E12</f>
        <v>0</v>
      </c>
      <c r="F4" s="366">
        <f>'БЛАНК ЗАКАЗА на К-модуль'!F12</f>
        <v>0</v>
      </c>
      <c r="G4" s="366">
        <f>'БЛАНК ЗАКАЗА на К-модуль'!G12</f>
        <v>0</v>
      </c>
      <c r="H4" s="367" t="e">
        <f>VLOOKUP(G4,'БД Категории пленок+ списки'!$B$24:$E$2000,4,0)</f>
        <v>#N/A</v>
      </c>
      <c r="I4" s="366">
        <f>'БЛАНК ЗАКАЗА на К-модуль'!H12</f>
        <v>0</v>
      </c>
      <c r="J4" s="367" t="str">
        <f t="shared" ref="J4:J23" si="11">IF(I4="Без патины",0,"П")</f>
        <v>П</v>
      </c>
      <c r="K4" s="366">
        <f>'БЛАНК ЗАКАЗА на К-модуль'!I12</f>
        <v>0</v>
      </c>
      <c r="L4" s="367">
        <f>IFERROR(VLOOKUP(K4,'БД Фасады'!$A$4:$B$44,2,0),0)</f>
        <v>0</v>
      </c>
      <c r="M4" s="367" t="e">
        <f t="shared" si="0"/>
        <v>#N/A</v>
      </c>
      <c r="N4" s="366">
        <f>'БЛАНК ЗАКАЗА на К-модуль'!J12</f>
        <v>0</v>
      </c>
      <c r="O4" s="366"/>
      <c r="P4" s="366" t="str">
        <f t="shared" si="1"/>
        <v>0-0шт</v>
      </c>
      <c r="Q4" s="368" t="str">
        <f t="shared" si="2"/>
        <v>0-0шт</v>
      </c>
      <c r="R4" s="369">
        <f>IFERROR(F4*VLOOKUP(B4,'БД МОДУЛИ'!$B$3:$T$328,19,0),0)</f>
        <v>0</v>
      </c>
      <c r="S4" s="368">
        <f>'БЛАНК ЗАКАЗА на К-модуль'!T12</f>
        <v>0</v>
      </c>
      <c r="T4" s="369">
        <f>IFERROR(F4*VLOOKUP(B4,'БД МОДУЛИ'!$B$3:$T$328,18,0),0)</f>
        <v>0</v>
      </c>
      <c r="U4" s="368">
        <f>'БЛАНК ЗАКАЗА на К-модуль'!S12</f>
        <v>0</v>
      </c>
      <c r="V4" s="366" t="str">
        <f t="shared" si="3"/>
        <v>Петля накладная, 63 грамма, 2 пружинная, с МП и евровинтами</v>
      </c>
      <c r="W4" s="366"/>
      <c r="X4" s="366"/>
      <c r="Y4" s="370"/>
      <c r="Z4" s="371">
        <f>'БЛАНК ЗАКАЗА на К-модуль'!L12</f>
        <v>0</v>
      </c>
      <c r="AA4" s="372">
        <f>'БЛАНК ЗАКАЗА на К-модуль'!M12</f>
        <v>0</v>
      </c>
      <c r="AB4" s="373">
        <f>IF(AA4="Глухой",0,'БЛАНК ЗАКАЗА на К-модуль'!N12)</f>
        <v>0</v>
      </c>
      <c r="AC4" s="367">
        <f>IFERROR(VLOOKUP(B4,'БД МОДУЛИ'!$B$3:$N$328,12,0),0)</f>
        <v>0</v>
      </c>
      <c r="AD4" s="367">
        <f>IFERROR(VLOOKUP(B4,'БД МОДУЛИ'!$B$3:$R$328,13,0),0)</f>
        <v>0</v>
      </c>
      <c r="AE4" s="367">
        <f t="shared" si="4"/>
        <v>0</v>
      </c>
      <c r="AF4" s="374">
        <f>IFERROR(VLOOKUP(B4,'БД МОДУЛИ'!$B$3:$AD$328,22,0),0)</f>
        <v>0</v>
      </c>
      <c r="AG4" s="375">
        <f>IF(AF4&gt;0,VLOOKUP(M4,'БД Фасады'!$E$4:$F$2018,2,0)*AF4,0)</f>
        <v>0</v>
      </c>
      <c r="AH4" s="372">
        <f>'БЛАНК ЗАКАЗА на К-модуль'!Q12</f>
        <v>0</v>
      </c>
      <c r="AI4" s="373">
        <f>IF(AH4="Глухой",0,'БЛАНК ЗАКАЗА на К-модуль'!R12)</f>
        <v>0</v>
      </c>
      <c r="AJ4" s="367">
        <f>IFERROR(VLOOKUP(B4,'БД МОДУЛИ'!$B$3:$R$328,16,0),0)</f>
        <v>0</v>
      </c>
      <c r="AK4" s="367">
        <f>IFERROR(VLOOKUP(B4,'БД МОДУЛИ'!$B$3:$R$328,17,0),0)</f>
        <v>0</v>
      </c>
      <c r="AL4" s="367">
        <f t="shared" si="5"/>
        <v>0</v>
      </c>
      <c r="AM4" s="374">
        <f>IFERROR(VLOOKUP(B4,'БД МОДУЛИ'!$B$3:$AD$328,25,0),0)</f>
        <v>0</v>
      </c>
      <c r="AN4" s="375">
        <f>IF(AM4&gt;0,VLOOKUP(M4,'БД Фасады'!$E$4:$F$2018,2,0)*AM4,0)</f>
        <v>0</v>
      </c>
      <c r="AO4" s="376">
        <f>IFERROR(VLOOKUP(B4,'БД МОДУЛИ'!$B$3:$N$328,4,0),0)</f>
        <v>0</v>
      </c>
      <c r="AP4" s="377">
        <f>IFERROR(VLOOKUP(AB4,'БД Цены'!$A$4:$C$491,3,0)*AF4,0)</f>
        <v>0</v>
      </c>
      <c r="AQ4" s="377">
        <f>IFERROR(VLOOKUP(AI4,'БД Цены'!$A$4:$C$491,3,0)*AM4,0)</f>
        <v>0</v>
      </c>
      <c r="AR4" s="377">
        <f t="shared" si="6"/>
        <v>0</v>
      </c>
      <c r="AS4" s="377">
        <f t="shared" si="7"/>
        <v>0</v>
      </c>
      <c r="AT4" s="377">
        <f>IFERROR(VLOOKUP(S4,'БД Цены'!$A$4:$C$491,3,0)*R4,0)</f>
        <v>0</v>
      </c>
      <c r="AU4" s="378">
        <f>IFERROR(VLOOKUP(V4,'БД Цены'!$A$4:$C$491,3,0)*T4,0)</f>
        <v>0</v>
      </c>
      <c r="AV4" s="377">
        <f>IFERROR(VLOOKUP(AV41,'БД Цены'!$A$1:$C$1991,3,0)*T4,0)</f>
        <v>0</v>
      </c>
      <c r="AW4" s="377">
        <f>IF(AA4=$AW$25,AD4*VLOOKUP($AW$24,'БД Цены'!$A$4:$C$1991,3,0),0)+IF(AH4=$AW$25,AK4*VLOOKUP($AW$24,'БД Цены'!$A$4:$C$1991,3,0),0)</f>
        <v>0</v>
      </c>
      <c r="AX4" s="379">
        <f t="shared" si="8"/>
        <v>0</v>
      </c>
      <c r="AY4" s="380">
        <f t="shared" si="9"/>
        <v>0</v>
      </c>
      <c r="AZ4" s="381">
        <f t="shared" si="10"/>
        <v>0</v>
      </c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F4" s="308"/>
      <c r="CG4" s="308"/>
      <c r="CH4" s="308"/>
      <c r="CI4" s="308"/>
    </row>
    <row r="5" spans="1:87" x14ac:dyDescent="0.25">
      <c r="A5" s="365" t="s">
        <v>184</v>
      </c>
      <c r="B5" s="366">
        <f>'БЛАНК ЗАКАЗА на К-модуль'!B13</f>
        <v>0</v>
      </c>
      <c r="C5" s="366">
        <f>'БЛАНК ЗАКАЗА на К-модуль'!C13</f>
        <v>0</v>
      </c>
      <c r="D5" s="366">
        <f>'БЛАНК ЗАКАЗА на К-модуль'!D13</f>
        <v>0</v>
      </c>
      <c r="E5" s="366">
        <f>'БЛАНК ЗАКАЗА на К-модуль'!E13</f>
        <v>0</v>
      </c>
      <c r="F5" s="366">
        <f>'БЛАНК ЗАКАЗА на К-модуль'!F13</f>
        <v>0</v>
      </c>
      <c r="G5" s="366">
        <f>'БЛАНК ЗАКАЗА на К-модуль'!G13</f>
        <v>0</v>
      </c>
      <c r="H5" s="367" t="e">
        <f>VLOOKUP(G5,'БД Категории пленок+ списки'!$B$24:$E$2000,4,0)</f>
        <v>#N/A</v>
      </c>
      <c r="I5" s="366">
        <f>'БЛАНК ЗАКАЗА на К-модуль'!H13</f>
        <v>0</v>
      </c>
      <c r="J5" s="367" t="str">
        <f t="shared" si="11"/>
        <v>П</v>
      </c>
      <c r="K5" s="366">
        <f>'БЛАНК ЗАКАЗА на К-модуль'!I13</f>
        <v>0</v>
      </c>
      <c r="L5" s="367">
        <f>IFERROR(VLOOKUP(K5,'БД Фасады'!$A$4:$B$44,2,0),0)</f>
        <v>0</v>
      </c>
      <c r="M5" s="367" t="e">
        <f t="shared" si="0"/>
        <v>#N/A</v>
      </c>
      <c r="N5" s="366">
        <f>'БЛАНК ЗАКАЗА на К-модуль'!J13</f>
        <v>0</v>
      </c>
      <c r="O5" s="366"/>
      <c r="P5" s="366" t="str">
        <f t="shared" si="1"/>
        <v>0-0шт</v>
      </c>
      <c r="Q5" s="368" t="str">
        <f t="shared" si="2"/>
        <v>0-0шт</v>
      </c>
      <c r="R5" s="369">
        <f>IFERROR(F5*VLOOKUP(B5,'БД МОДУЛИ'!$B$3:$T$328,19,0),0)</f>
        <v>0</v>
      </c>
      <c r="S5" s="368">
        <f>'БЛАНК ЗАКАЗА на К-модуль'!T13</f>
        <v>0</v>
      </c>
      <c r="T5" s="369">
        <f>IFERROR(F5*VLOOKUP(B5,'БД МОДУЛИ'!$B$3:$T$328,18,0),0)</f>
        <v>0</v>
      </c>
      <c r="U5" s="368">
        <f>'БЛАНК ЗАКАЗА на К-модуль'!S13</f>
        <v>0</v>
      </c>
      <c r="V5" s="366" t="str">
        <f t="shared" si="3"/>
        <v>Петля накладная, 63 грамма, 2 пружинная, с МП и евровинтами</v>
      </c>
      <c r="W5" s="366"/>
      <c r="X5" s="366"/>
      <c r="Y5" s="370"/>
      <c r="Z5" s="371">
        <f>'БЛАНК ЗАКАЗА на К-модуль'!L13</f>
        <v>0</v>
      </c>
      <c r="AA5" s="372">
        <f>'БЛАНК ЗАКАЗА на К-модуль'!M13</f>
        <v>0</v>
      </c>
      <c r="AB5" s="373">
        <f>IF(AA5="Глухой",0,'БЛАНК ЗАКАЗА на К-модуль'!N13)</f>
        <v>0</v>
      </c>
      <c r="AC5" s="367">
        <f>IFERROR(VLOOKUP(B5,'БД МОДУЛИ'!$B$3:$N$328,12,0),0)</f>
        <v>0</v>
      </c>
      <c r="AD5" s="367">
        <f>IFERROR(VLOOKUP(B5,'БД МОДУЛИ'!$B$3:$R$328,13,0),0)</f>
        <v>0</v>
      </c>
      <c r="AE5" s="367">
        <f t="shared" si="4"/>
        <v>0</v>
      </c>
      <c r="AF5" s="374">
        <f>IFERROR(VLOOKUP(B5,'БД МОДУЛИ'!$B$3:$AD$328,22,0),0)</f>
        <v>0</v>
      </c>
      <c r="AG5" s="375">
        <f>IF(AF5&gt;0,VLOOKUP(M5,'БД Фасады'!$E$4:$F$2018,2,0)*AF5,0)</f>
        <v>0</v>
      </c>
      <c r="AH5" s="372">
        <f>'БЛАНК ЗАКАЗА на К-модуль'!Q13</f>
        <v>0</v>
      </c>
      <c r="AI5" s="373">
        <f>IF(AH5="Глухой",0,'БЛАНК ЗАКАЗА на К-модуль'!R13)</f>
        <v>0</v>
      </c>
      <c r="AJ5" s="367">
        <f>IFERROR(VLOOKUP(B5,'БД МОДУЛИ'!$B$3:$R$328,16,0),0)</f>
        <v>0</v>
      </c>
      <c r="AK5" s="367">
        <f>IFERROR(VLOOKUP(B5,'БД МОДУЛИ'!$B$3:$R$328,17,0),0)</f>
        <v>0</v>
      </c>
      <c r="AL5" s="367">
        <f t="shared" si="5"/>
        <v>0</v>
      </c>
      <c r="AM5" s="374">
        <f>IFERROR(VLOOKUP(B5,'БД МОДУЛИ'!$B$3:$AD$328,25,0),0)</f>
        <v>0</v>
      </c>
      <c r="AN5" s="375">
        <f>IF(AM5&gt;0,VLOOKUP(M5,'БД Фасады'!$E$4:$F$2018,2,0)*AM5,0)</f>
        <v>0</v>
      </c>
      <c r="AO5" s="376">
        <f>IFERROR(VLOOKUP(B5,'БД МОДУЛИ'!$B$3:$N$328,4,0),0)</f>
        <v>0</v>
      </c>
      <c r="AP5" s="377">
        <f>IFERROR(VLOOKUP(AB5,'БД Цены'!$A$4:$C$491,3,0)*AF5,0)</f>
        <v>0</v>
      </c>
      <c r="AQ5" s="377">
        <f>IFERROR(VLOOKUP(AI5,'БД Цены'!$A$4:$C$491,3,0)*AM5,0)</f>
        <v>0</v>
      </c>
      <c r="AR5" s="377">
        <f t="shared" si="6"/>
        <v>0</v>
      </c>
      <c r="AS5" s="377">
        <f t="shared" si="7"/>
        <v>0</v>
      </c>
      <c r="AT5" s="377">
        <f>IFERROR(VLOOKUP(S5,'БД Цены'!$A$4:$C$491,3,0)*R5,0)</f>
        <v>0</v>
      </c>
      <c r="AU5" s="378">
        <f>IFERROR(VLOOKUP(V5,'БД Цены'!$A$4:$C$491,3,0)*T5,0)</f>
        <v>0</v>
      </c>
      <c r="AV5" s="377">
        <f>IFERROR(VLOOKUP(AV42,'БД Цены'!$A$1:$C$1991,3,0)*T5,0)</f>
        <v>0</v>
      </c>
      <c r="AW5" s="377">
        <f>IF(AA5=$AW$25,AD5*VLOOKUP($AW$24,'БД Цены'!$A$4:$C$1991,3,0),0)+IF(AH5=$AW$25,AK5*VLOOKUP($AW$24,'БД Цены'!$A$4:$C$1991,3,0),0)</f>
        <v>0</v>
      </c>
      <c r="AX5" s="379">
        <f t="shared" si="8"/>
        <v>0</v>
      </c>
      <c r="AY5" s="380">
        <f t="shared" si="9"/>
        <v>0</v>
      </c>
      <c r="AZ5" s="381">
        <f t="shared" si="10"/>
        <v>0</v>
      </c>
      <c r="BA5" s="381"/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</row>
    <row r="6" spans="1:87" x14ac:dyDescent="0.25">
      <c r="A6" s="365" t="s">
        <v>191</v>
      </c>
      <c r="B6" s="366">
        <f>'БЛАНК ЗАКАЗА на К-модуль'!B14</f>
        <v>0</v>
      </c>
      <c r="C6" s="366" t="str">
        <f>'БЛАНК ЗАКАЗА на К-модуль'!C14</f>
        <v/>
      </c>
      <c r="D6" s="366">
        <f>'БЛАНК ЗАКАЗА на К-модуль'!D14</f>
        <v>0</v>
      </c>
      <c r="E6" s="366">
        <f>'БЛАНК ЗАКАЗА на К-модуль'!E14</f>
        <v>0</v>
      </c>
      <c r="F6" s="366">
        <f>'БЛАНК ЗАКАЗА на К-модуль'!F14</f>
        <v>0</v>
      </c>
      <c r="G6" s="366">
        <f>'БЛАНК ЗАКАЗА на К-модуль'!G14</f>
        <v>0</v>
      </c>
      <c r="H6" s="367" t="e">
        <f>VLOOKUP(G6,'БД Категории пленок+ списки'!$B$24:$E$2000,4,0)</f>
        <v>#N/A</v>
      </c>
      <c r="I6" s="366">
        <f>'БЛАНК ЗАКАЗА на К-модуль'!H14</f>
        <v>0</v>
      </c>
      <c r="J6" s="367" t="str">
        <f t="shared" si="11"/>
        <v>П</v>
      </c>
      <c r="K6" s="366">
        <f>'БЛАНК ЗАКАЗА на К-модуль'!I14</f>
        <v>0</v>
      </c>
      <c r="L6" s="367">
        <f>IFERROR(VLOOKUP(K6,'БД Фасады'!$A$4:$B$44,2,0),0)</f>
        <v>0</v>
      </c>
      <c r="M6" s="367" t="e">
        <f t="shared" si="0"/>
        <v>#N/A</v>
      </c>
      <c r="N6" s="366">
        <f>'БЛАНК ЗАКАЗА на К-модуль'!J14</f>
        <v>0</v>
      </c>
      <c r="O6" s="366"/>
      <c r="P6" s="366" t="str">
        <f t="shared" si="1"/>
        <v>0-0шт</v>
      </c>
      <c r="Q6" s="368" t="str">
        <f t="shared" si="2"/>
        <v>0-0шт</v>
      </c>
      <c r="R6" s="369">
        <f>IFERROR(F6*VLOOKUP(B6,'БД МОДУЛИ'!$B$3:$T$328,19,0),0)</f>
        <v>0</v>
      </c>
      <c r="S6" s="368">
        <f>'БЛАНК ЗАКАЗА на К-модуль'!T14</f>
        <v>0</v>
      </c>
      <c r="T6" s="369">
        <f>IFERROR(F6*VLOOKUP(B6,'БД МОДУЛИ'!$B$3:$T$328,18,0),0)</f>
        <v>0</v>
      </c>
      <c r="U6" s="368">
        <f>'БЛАНК ЗАКАЗА на К-модуль'!S14</f>
        <v>0</v>
      </c>
      <c r="V6" s="366" t="str">
        <f t="shared" si="3"/>
        <v>Петля накладная, 63 грамма, 2 пружинная, с МП и евровинтами</v>
      </c>
      <c r="W6" s="366"/>
      <c r="X6" s="366"/>
      <c r="Y6" s="370"/>
      <c r="Z6" s="371">
        <f>'БЛАНК ЗАКАЗА на К-модуль'!L14</f>
        <v>0</v>
      </c>
      <c r="AA6" s="372">
        <f>'БЛАНК ЗАКАЗА на К-модуль'!M14</f>
        <v>0</v>
      </c>
      <c r="AB6" s="373">
        <f>IF(AA6="Глухой",0,'БЛАНК ЗАКАЗА на К-модуль'!N14)</f>
        <v>0</v>
      </c>
      <c r="AC6" s="367">
        <f>IFERROR(VLOOKUP(B6,'БД МОДУЛИ'!$B$3:$N$328,12,0),0)</f>
        <v>0</v>
      </c>
      <c r="AD6" s="367">
        <f>IFERROR(VLOOKUP(B6,'БД МОДУЛИ'!$B$3:$R$328,13,0),0)</f>
        <v>0</v>
      </c>
      <c r="AE6" s="367">
        <f t="shared" si="4"/>
        <v>0</v>
      </c>
      <c r="AF6" s="374">
        <f>IFERROR(VLOOKUP(B6,'БД МОДУЛИ'!$B$3:$AD$328,22,0),0)</f>
        <v>0</v>
      </c>
      <c r="AG6" s="375">
        <f>IF(AF6&gt;0,VLOOKUP(M6,'БД Фасады'!$E$4:$F$2018,2,0)*AF6,0)</f>
        <v>0</v>
      </c>
      <c r="AH6" s="372">
        <f>'БЛАНК ЗАКАЗА на К-модуль'!Q14</f>
        <v>0</v>
      </c>
      <c r="AI6" s="373">
        <f>IF(AH6="Глухой",0,'БЛАНК ЗАКАЗА на К-модуль'!R14)</f>
        <v>0</v>
      </c>
      <c r="AJ6" s="367">
        <f>IFERROR(VLOOKUP(B6,'БД МОДУЛИ'!$B$3:$R$328,16,0),0)</f>
        <v>0</v>
      </c>
      <c r="AK6" s="367">
        <f>IFERROR(VLOOKUP(B6,'БД МОДУЛИ'!$B$3:$R$328,17,0),0)</f>
        <v>0</v>
      </c>
      <c r="AL6" s="367">
        <f t="shared" si="5"/>
        <v>0</v>
      </c>
      <c r="AM6" s="374">
        <f>IFERROR(VLOOKUP(B6,'БД МОДУЛИ'!$B$3:$AD$328,25,0),0)</f>
        <v>0</v>
      </c>
      <c r="AN6" s="375">
        <f>IF(AM6&gt;0,VLOOKUP(M6,'БД Фасады'!$E$4:$F$2018,2,0)*AM6,0)</f>
        <v>0</v>
      </c>
      <c r="AO6" s="376">
        <f>IFERROR(VLOOKUP(B6,'БД МОДУЛИ'!$B$3:$N$328,4,0),0)</f>
        <v>0</v>
      </c>
      <c r="AP6" s="377">
        <f>IFERROR(VLOOKUP(AB6,'БД Цены'!$A$4:$C$491,3,0)*AF6,0)</f>
        <v>0</v>
      </c>
      <c r="AQ6" s="377">
        <f>IFERROR(VLOOKUP(AI6,'БД Цены'!$A$4:$C$491,3,0)*AM6,0)</f>
        <v>0</v>
      </c>
      <c r="AR6" s="377">
        <f t="shared" si="6"/>
        <v>0</v>
      </c>
      <c r="AS6" s="377">
        <f t="shared" si="7"/>
        <v>0</v>
      </c>
      <c r="AT6" s="377">
        <f>IFERROR(VLOOKUP(S6,'БД Цены'!$A$4:$C$491,3,0)*R6,0)</f>
        <v>0</v>
      </c>
      <c r="AU6" s="378">
        <f>IFERROR(VLOOKUP(V6,'БД Цены'!$A$4:$C$491,3,0)*T6,0)</f>
        <v>0</v>
      </c>
      <c r="AV6" s="377">
        <f>IFERROR(VLOOKUP(AV43,'БД Цены'!$A$1:$C$1991,3,0)*T6,0)</f>
        <v>0</v>
      </c>
      <c r="AW6" s="377">
        <f>IF(AA6=$AW$25,AD6*VLOOKUP($AW$24,'БД Цены'!$A$4:$C$1991,3,0),0)+IF(AH6=$AW$25,AK6*VLOOKUP($AW$24,'БД Цены'!$A$4:$C$1991,3,0),0)</f>
        <v>0</v>
      </c>
      <c r="AX6" s="379">
        <f t="shared" si="8"/>
        <v>0</v>
      </c>
      <c r="AY6" s="380">
        <f t="shared" si="9"/>
        <v>0</v>
      </c>
      <c r="AZ6" s="381">
        <f t="shared" si="10"/>
        <v>0</v>
      </c>
      <c r="BA6" s="381"/>
      <c r="BB6" s="381"/>
      <c r="BC6" s="381"/>
      <c r="BD6" s="381"/>
      <c r="BE6" s="381"/>
      <c r="BF6" s="381"/>
      <c r="BG6" s="381"/>
      <c r="BH6" s="381"/>
      <c r="BI6" s="381"/>
      <c r="BJ6" s="381"/>
      <c r="BK6" s="381"/>
      <c r="BL6" s="381"/>
      <c r="BM6" s="381"/>
      <c r="BN6" s="381"/>
      <c r="BO6" s="381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</row>
    <row r="7" spans="1:87" x14ac:dyDescent="0.25">
      <c r="A7" s="365" t="s">
        <v>199</v>
      </c>
      <c r="B7" s="366">
        <f>'БЛАНК ЗАКАЗА на К-модуль'!B15</f>
        <v>0</v>
      </c>
      <c r="C7" s="366" t="str">
        <f>'БЛАНК ЗАКАЗА на К-модуль'!C15</f>
        <v/>
      </c>
      <c r="D7" s="366">
        <f>'БЛАНК ЗАКАЗА на К-модуль'!D15</f>
        <v>0</v>
      </c>
      <c r="E7" s="366">
        <f>'БЛАНК ЗАКАЗА на К-модуль'!E15</f>
        <v>0</v>
      </c>
      <c r="F7" s="366">
        <f>'БЛАНК ЗАКАЗА на К-модуль'!F15</f>
        <v>0</v>
      </c>
      <c r="G7" s="366">
        <f>'БЛАНК ЗАКАЗА на К-модуль'!G15</f>
        <v>0</v>
      </c>
      <c r="H7" s="367" t="e">
        <f>VLOOKUP(G7,'БД Категории пленок+ списки'!$B$24:$E$2000,4,0)</f>
        <v>#N/A</v>
      </c>
      <c r="I7" s="366">
        <f>'БЛАНК ЗАКАЗА на К-модуль'!H15</f>
        <v>0</v>
      </c>
      <c r="J7" s="367" t="str">
        <f t="shared" si="11"/>
        <v>П</v>
      </c>
      <c r="K7" s="366">
        <f>'БЛАНК ЗАКАЗА на К-модуль'!I15</f>
        <v>0</v>
      </c>
      <c r="L7" s="367">
        <f>IFERROR(VLOOKUP(K7,'БД Фасады'!$A$4:$B$44,2,0),0)</f>
        <v>0</v>
      </c>
      <c r="M7" s="367" t="e">
        <f t="shared" si="0"/>
        <v>#N/A</v>
      </c>
      <c r="N7" s="366">
        <f>'БЛАНК ЗАКАЗА на К-модуль'!J15</f>
        <v>0</v>
      </c>
      <c r="O7" s="366"/>
      <c r="P7" s="366" t="str">
        <f t="shared" si="1"/>
        <v>0-0шт</v>
      </c>
      <c r="Q7" s="368" t="str">
        <f t="shared" si="2"/>
        <v>0-0шт</v>
      </c>
      <c r="R7" s="369">
        <f>IFERROR(F7*VLOOKUP(B7,'БД МОДУЛИ'!$B$3:$T$328,19,0),0)</f>
        <v>0</v>
      </c>
      <c r="S7" s="368">
        <f>'БЛАНК ЗАКАЗА на К-модуль'!T15</f>
        <v>0</v>
      </c>
      <c r="T7" s="369">
        <f>IFERROR(F7*VLOOKUP(B7,'БД МОДУЛИ'!$B$3:$T$328,18,0),0)</f>
        <v>0</v>
      </c>
      <c r="U7" s="368">
        <f>'БЛАНК ЗАКАЗА на К-модуль'!S15</f>
        <v>0</v>
      </c>
      <c r="V7" s="366" t="str">
        <f t="shared" si="3"/>
        <v>Петля накладная, 63 грамма, 2 пружинная, с МП и евровинтами</v>
      </c>
      <c r="W7" s="366"/>
      <c r="X7" s="366"/>
      <c r="Y7" s="370"/>
      <c r="Z7" s="371">
        <f>'БЛАНК ЗАКАЗА на К-модуль'!L15</f>
        <v>0</v>
      </c>
      <c r="AA7" s="372">
        <f>'БЛАНК ЗАКАЗА на К-модуль'!M15</f>
        <v>0</v>
      </c>
      <c r="AB7" s="373">
        <f>IF(AA7="Глухой",0,'БЛАНК ЗАКАЗА на К-модуль'!N15)</f>
        <v>0</v>
      </c>
      <c r="AC7" s="367">
        <f>IFERROR(VLOOKUP(B7,'БД МОДУЛИ'!$B$3:$N$328,12,0),0)</f>
        <v>0</v>
      </c>
      <c r="AD7" s="367">
        <f>IFERROR(VLOOKUP(B7,'БД МОДУЛИ'!$B$3:$R$328,13,0),0)</f>
        <v>0</v>
      </c>
      <c r="AE7" s="367">
        <f t="shared" si="4"/>
        <v>0</v>
      </c>
      <c r="AF7" s="374">
        <f>IFERROR(VLOOKUP(B7,'БД МОДУЛИ'!$B$3:$AD$328,22,0),0)</f>
        <v>0</v>
      </c>
      <c r="AG7" s="375">
        <f>IF(AF7&gt;0,VLOOKUP(M7,'БД Фасады'!$E$4:$F$2018,2,0)*AF7,0)</f>
        <v>0</v>
      </c>
      <c r="AH7" s="372">
        <f>'БЛАНК ЗАКАЗА на К-модуль'!Q15</f>
        <v>0</v>
      </c>
      <c r="AI7" s="373">
        <f>IF(AH7="Глухой",0,'БЛАНК ЗАКАЗА на К-модуль'!R15)</f>
        <v>0</v>
      </c>
      <c r="AJ7" s="367">
        <f>IFERROR(VLOOKUP(B7,'БД МОДУЛИ'!$B$3:$R$328,16,0),0)</f>
        <v>0</v>
      </c>
      <c r="AK7" s="367">
        <f>IFERROR(VLOOKUP(B7,'БД МОДУЛИ'!$B$3:$R$328,17,0),0)</f>
        <v>0</v>
      </c>
      <c r="AL7" s="367">
        <f t="shared" si="5"/>
        <v>0</v>
      </c>
      <c r="AM7" s="374">
        <f>IFERROR(VLOOKUP(B7,'БД МОДУЛИ'!$B$3:$AD$328,25,0),0)</f>
        <v>0</v>
      </c>
      <c r="AN7" s="375">
        <f>IF(AM7&gt;0,VLOOKUP(M7,'БД Фасады'!$E$4:$F$2018,2,0)*AM7,0)</f>
        <v>0</v>
      </c>
      <c r="AO7" s="376">
        <f>IFERROR(VLOOKUP(B7,'БД МОДУЛИ'!$B$3:$N$328,4,0),0)</f>
        <v>0</v>
      </c>
      <c r="AP7" s="377">
        <f>IFERROR(VLOOKUP(AB7,'БД Цены'!$A$4:$C$491,3,0)*AF7,0)</f>
        <v>0</v>
      </c>
      <c r="AQ7" s="377">
        <f>IFERROR(VLOOKUP(AI7,'БД Цены'!$A$4:$C$491,3,0)*AM7,0)</f>
        <v>0</v>
      </c>
      <c r="AR7" s="377">
        <f t="shared" si="6"/>
        <v>0</v>
      </c>
      <c r="AS7" s="377">
        <f t="shared" si="7"/>
        <v>0</v>
      </c>
      <c r="AT7" s="377">
        <f>IFERROR(VLOOKUP(S7,'БД Цены'!$A$4:$C$491,3,0)*R7,0)</f>
        <v>0</v>
      </c>
      <c r="AU7" s="378">
        <f>IFERROR(VLOOKUP(V7,'БД Цены'!$A$4:$C$491,3,0)*T7,0)</f>
        <v>0</v>
      </c>
      <c r="AV7" s="377">
        <f>IFERROR(VLOOKUP(AV44,'БД Цены'!$A$1:$C$1991,3,0)*T7,0)</f>
        <v>0</v>
      </c>
      <c r="AW7" s="377">
        <f>IF(AA7=$AW$25,AD7*VLOOKUP($AW$24,'БД Цены'!$A$4:$C$1991,3,0),0)+IF(AH7=$AW$25,AK7*VLOOKUP($AW$24,'БД Цены'!$A$4:$C$1991,3,0),0)</f>
        <v>0</v>
      </c>
      <c r="AX7" s="379">
        <f t="shared" si="8"/>
        <v>0</v>
      </c>
      <c r="AY7" s="380">
        <f t="shared" si="9"/>
        <v>0</v>
      </c>
      <c r="AZ7" s="381">
        <f t="shared" si="10"/>
        <v>0</v>
      </c>
      <c r="BA7" s="381"/>
      <c r="BB7" s="381"/>
      <c r="BC7" s="381"/>
      <c r="BD7" s="381"/>
      <c r="BE7" s="381"/>
      <c r="BF7" s="381"/>
      <c r="BG7" s="381"/>
      <c r="BH7" s="381"/>
      <c r="BI7" s="381"/>
      <c r="BJ7" s="381"/>
      <c r="BK7" s="381"/>
      <c r="BL7" s="381"/>
      <c r="BM7" s="381"/>
      <c r="BN7" s="381"/>
      <c r="BO7" s="381"/>
      <c r="BP7" s="308"/>
      <c r="BQ7" s="308"/>
      <c r="BR7" s="308"/>
      <c r="BS7" s="308"/>
      <c r="BT7" s="308"/>
      <c r="BU7" s="308"/>
      <c r="BV7" s="308"/>
      <c r="BW7" s="308"/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</row>
    <row r="8" spans="1:87" x14ac:dyDescent="0.25">
      <c r="A8" s="365" t="s">
        <v>206</v>
      </c>
      <c r="B8" s="366">
        <f>'БЛАНК ЗАКАЗА на К-модуль'!B16</f>
        <v>0</v>
      </c>
      <c r="C8" s="366" t="str">
        <f>'БЛАНК ЗАКАЗА на К-модуль'!C16</f>
        <v/>
      </c>
      <c r="D8" s="366">
        <f>'БЛАНК ЗАКАЗА на К-модуль'!D16</f>
        <v>0</v>
      </c>
      <c r="E8" s="366">
        <f>'БЛАНК ЗАКАЗА на К-модуль'!E16</f>
        <v>0</v>
      </c>
      <c r="F8" s="366">
        <f>'БЛАНК ЗАКАЗА на К-модуль'!F16</f>
        <v>0</v>
      </c>
      <c r="G8" s="366">
        <f>'БЛАНК ЗАКАЗА на К-модуль'!G16</f>
        <v>0</v>
      </c>
      <c r="H8" s="367" t="e">
        <f>VLOOKUP(G8,'БД Категории пленок+ списки'!$B$24:$E$2000,4,0)</f>
        <v>#N/A</v>
      </c>
      <c r="I8" s="366">
        <f>'БЛАНК ЗАКАЗА на К-модуль'!H16</f>
        <v>0</v>
      </c>
      <c r="J8" s="367" t="str">
        <f t="shared" si="11"/>
        <v>П</v>
      </c>
      <c r="K8" s="366">
        <f>'БЛАНК ЗАКАЗА на К-модуль'!I16</f>
        <v>0</v>
      </c>
      <c r="L8" s="367">
        <f>IFERROR(VLOOKUP(K8,'БД Фасады'!$A$4:$B$44,2,0),0)</f>
        <v>0</v>
      </c>
      <c r="M8" s="367" t="e">
        <f t="shared" si="0"/>
        <v>#N/A</v>
      </c>
      <c r="N8" s="366">
        <f>'БЛАНК ЗАКАЗА на К-модуль'!J16</f>
        <v>0</v>
      </c>
      <c r="O8" s="366"/>
      <c r="P8" s="366" t="str">
        <f t="shared" si="1"/>
        <v>0-0шт</v>
      </c>
      <c r="Q8" s="368" t="str">
        <f t="shared" si="2"/>
        <v>0-0шт</v>
      </c>
      <c r="R8" s="369">
        <f>IFERROR(F8*VLOOKUP(B8,'БД МОДУЛИ'!$B$3:$T$328,19,0),0)</f>
        <v>0</v>
      </c>
      <c r="S8" s="368">
        <f>'БЛАНК ЗАКАЗА на К-модуль'!T16</f>
        <v>0</v>
      </c>
      <c r="T8" s="369">
        <f>IFERROR(F8*VLOOKUP(B8,'БД МОДУЛИ'!$B$3:$T$328,18,0),0)</f>
        <v>0</v>
      </c>
      <c r="U8" s="368">
        <f>'БЛАНК ЗАКАЗА на К-модуль'!S16</f>
        <v>0</v>
      </c>
      <c r="V8" s="366" t="str">
        <f t="shared" si="3"/>
        <v>Петля накладная, 63 грамма, 2 пружинная, с МП и евровинтами</v>
      </c>
      <c r="W8" s="366"/>
      <c r="X8" s="366"/>
      <c r="Y8" s="370"/>
      <c r="Z8" s="371">
        <f>'БЛАНК ЗАКАЗА на К-модуль'!L16</f>
        <v>0</v>
      </c>
      <c r="AA8" s="372">
        <f>'БЛАНК ЗАКАЗА на К-модуль'!M16</f>
        <v>0</v>
      </c>
      <c r="AB8" s="373">
        <f>IF(AA8="Глухой",0,'БЛАНК ЗАКАЗА на К-модуль'!N16)</f>
        <v>0</v>
      </c>
      <c r="AC8" s="367">
        <f>IFERROR(VLOOKUP(B8,'БД МОДУЛИ'!$B$3:$N$328,12,0),0)</f>
        <v>0</v>
      </c>
      <c r="AD8" s="367">
        <f>IFERROR(VLOOKUP(B8,'БД МОДУЛИ'!$B$3:$R$328,13,0),0)</f>
        <v>0</v>
      </c>
      <c r="AE8" s="367">
        <f t="shared" si="4"/>
        <v>0</v>
      </c>
      <c r="AF8" s="374">
        <f>IFERROR(VLOOKUP(B8,'БД МОДУЛИ'!$B$3:$AD$328,22,0),0)</f>
        <v>0</v>
      </c>
      <c r="AG8" s="375">
        <f>IF(AF8&gt;0,VLOOKUP(M8,'БД Фасады'!$E$4:$F$2018,2,0)*AF8,0)</f>
        <v>0</v>
      </c>
      <c r="AH8" s="372">
        <f>'БЛАНК ЗАКАЗА на К-модуль'!Q16</f>
        <v>0</v>
      </c>
      <c r="AI8" s="373">
        <f>IF(AH8="Глухой",0,'БЛАНК ЗАКАЗА на К-модуль'!R16)</f>
        <v>0</v>
      </c>
      <c r="AJ8" s="367">
        <f>IFERROR(VLOOKUP(B8,'БД МОДУЛИ'!$B$3:$R$328,16,0),0)</f>
        <v>0</v>
      </c>
      <c r="AK8" s="367">
        <f>IFERROR(VLOOKUP(B8,'БД МОДУЛИ'!$B$3:$R$328,17,0),0)</f>
        <v>0</v>
      </c>
      <c r="AL8" s="367">
        <f t="shared" si="5"/>
        <v>0</v>
      </c>
      <c r="AM8" s="374">
        <f>IFERROR(VLOOKUP(B8,'БД МОДУЛИ'!$B$3:$AD$328,25,0),0)</f>
        <v>0</v>
      </c>
      <c r="AN8" s="375">
        <f>IF(AM8&gt;0,VLOOKUP(M8,'БД Фасады'!$E$4:$F$2018,2,0)*AM8,0)</f>
        <v>0</v>
      </c>
      <c r="AO8" s="376">
        <f>IFERROR(VLOOKUP(B8,'БД МОДУЛИ'!$B$3:$N$328,4,0),0)</f>
        <v>0</v>
      </c>
      <c r="AP8" s="377">
        <f>IFERROR(VLOOKUP(AB8,'БД Цены'!$A$4:$C$491,3,0)*AF8,0)</f>
        <v>0</v>
      </c>
      <c r="AQ8" s="377">
        <f>IFERROR(VLOOKUP(AI8,'БД Цены'!$A$4:$C$491,3,0)*AM8,0)</f>
        <v>0</v>
      </c>
      <c r="AR8" s="377">
        <f t="shared" si="6"/>
        <v>0</v>
      </c>
      <c r="AS8" s="377">
        <f t="shared" si="7"/>
        <v>0</v>
      </c>
      <c r="AT8" s="377">
        <f>IFERROR(VLOOKUP(S8,'БД Цены'!$A$4:$C$491,3,0)*R8,0)</f>
        <v>0</v>
      </c>
      <c r="AU8" s="378">
        <f>IFERROR(VLOOKUP(V8,'БД Цены'!$A$4:$C$491,3,0)*T8,0)</f>
        <v>0</v>
      </c>
      <c r="AV8" s="377">
        <f>IFERROR(VLOOKUP(AV45,'БД Цены'!$A$1:$C$1991,3,0)*T8,0)</f>
        <v>0</v>
      </c>
      <c r="AW8" s="377">
        <f>IF(AA8=$AW$25,AD8*VLOOKUP($AW$24,'БД Цены'!$A$4:$C$1991,3,0),0)+IF(AH8=$AW$25,AK8*VLOOKUP($AW$24,'БД Цены'!$A$4:$C$1991,3,0),0)</f>
        <v>0</v>
      </c>
      <c r="AX8" s="379">
        <f t="shared" si="8"/>
        <v>0</v>
      </c>
      <c r="AY8" s="380">
        <f t="shared" si="9"/>
        <v>0</v>
      </c>
      <c r="AZ8" s="381">
        <f t="shared" si="10"/>
        <v>0</v>
      </c>
      <c r="BA8" s="381"/>
      <c r="BB8" s="381"/>
      <c r="BC8" s="381"/>
      <c r="BD8" s="381"/>
      <c r="BE8" s="381"/>
      <c r="BF8" s="381"/>
      <c r="BG8" s="381"/>
      <c r="BH8" s="381"/>
      <c r="BI8" s="381"/>
      <c r="BJ8" s="381"/>
      <c r="BK8" s="381"/>
      <c r="BL8" s="381"/>
      <c r="BM8" s="381"/>
      <c r="BN8" s="381"/>
      <c r="BO8" s="381"/>
      <c r="BP8" s="308"/>
      <c r="BQ8" s="308"/>
      <c r="BR8" s="308"/>
      <c r="BS8" s="308"/>
      <c r="BT8" s="308"/>
      <c r="BU8" s="308"/>
      <c r="BV8" s="308"/>
      <c r="BW8" s="308"/>
      <c r="BX8" s="308"/>
      <c r="BY8" s="308"/>
      <c r="BZ8" s="308"/>
      <c r="CA8" s="308"/>
      <c r="CB8" s="308"/>
      <c r="CC8" s="308"/>
      <c r="CD8" s="308"/>
      <c r="CE8" s="308"/>
      <c r="CF8" s="308"/>
      <c r="CG8" s="308"/>
      <c r="CH8" s="308"/>
      <c r="CI8" s="308"/>
    </row>
    <row r="9" spans="1:87" x14ac:dyDescent="0.25">
      <c r="A9" s="365" t="s">
        <v>213</v>
      </c>
      <c r="B9" s="366">
        <f>'БЛАНК ЗАКАЗА на К-модуль'!B17</f>
        <v>0</v>
      </c>
      <c r="C9" s="366" t="str">
        <f>'БЛАНК ЗАКАЗА на К-модуль'!C17</f>
        <v/>
      </c>
      <c r="D9" s="366">
        <f>'БЛАНК ЗАКАЗА на К-модуль'!D17</f>
        <v>0</v>
      </c>
      <c r="E9" s="366">
        <f>'БЛАНК ЗАКАЗА на К-модуль'!E17</f>
        <v>0</v>
      </c>
      <c r="F9" s="366">
        <f>'БЛАНК ЗАКАЗА на К-модуль'!F17</f>
        <v>0</v>
      </c>
      <c r="G9" s="366">
        <f>'БЛАНК ЗАКАЗА на К-модуль'!G17</f>
        <v>0</v>
      </c>
      <c r="H9" s="367" t="e">
        <f>VLOOKUP(G9,'БД Категории пленок+ списки'!$B$24:$E$2000,4,0)</f>
        <v>#N/A</v>
      </c>
      <c r="I9" s="366">
        <f>'БЛАНК ЗАКАЗА на К-модуль'!H17</f>
        <v>0</v>
      </c>
      <c r="J9" s="367" t="str">
        <f t="shared" si="11"/>
        <v>П</v>
      </c>
      <c r="K9" s="366">
        <f>'БЛАНК ЗАКАЗА на К-модуль'!I17</f>
        <v>0</v>
      </c>
      <c r="L9" s="367">
        <f>IFERROR(VLOOKUP(K9,'БД Фасады'!$A$4:$B$44,2,0),0)</f>
        <v>0</v>
      </c>
      <c r="M9" s="367" t="e">
        <f t="shared" si="0"/>
        <v>#N/A</v>
      </c>
      <c r="N9" s="366">
        <f>'БЛАНК ЗАКАЗА на К-модуль'!J17</f>
        <v>0</v>
      </c>
      <c r="O9" s="366"/>
      <c r="P9" s="366" t="str">
        <f t="shared" si="1"/>
        <v>0-0шт</v>
      </c>
      <c r="Q9" s="368" t="str">
        <f t="shared" si="2"/>
        <v>0-0шт</v>
      </c>
      <c r="R9" s="369">
        <f>IFERROR(F9*VLOOKUP(B9,'БД МОДУЛИ'!$B$3:$T$328,19,0),0)</f>
        <v>0</v>
      </c>
      <c r="S9" s="368">
        <f>'БЛАНК ЗАКАЗА на К-модуль'!T17</f>
        <v>0</v>
      </c>
      <c r="T9" s="369">
        <f>IFERROR(F9*VLOOKUP(B9,'БД МОДУЛИ'!$B$3:$T$328,18,0),0)</f>
        <v>0</v>
      </c>
      <c r="U9" s="368">
        <f>'БЛАНК ЗАКАЗА на К-модуль'!S17</f>
        <v>0</v>
      </c>
      <c r="V9" s="366" t="str">
        <f t="shared" si="3"/>
        <v>Петля накладная, 63 грамма, 2 пружинная, с МП и евровинтами</v>
      </c>
      <c r="W9" s="366"/>
      <c r="X9" s="366"/>
      <c r="Y9" s="370"/>
      <c r="Z9" s="371">
        <f>'БЛАНК ЗАКАЗА на К-модуль'!L17</f>
        <v>0</v>
      </c>
      <c r="AA9" s="372">
        <f>'БЛАНК ЗАКАЗА на К-модуль'!M17</f>
        <v>0</v>
      </c>
      <c r="AB9" s="373">
        <f>IF(AA9="Глухой",0,'БЛАНК ЗАКАЗА на К-модуль'!N17)</f>
        <v>0</v>
      </c>
      <c r="AC9" s="367">
        <f>IFERROR(VLOOKUP(B9,'БД МОДУЛИ'!$B$3:$N$328,12,0),0)</f>
        <v>0</v>
      </c>
      <c r="AD9" s="367">
        <f>IFERROR(VLOOKUP(B9,'БД МОДУЛИ'!$B$3:$R$328,13,0),0)</f>
        <v>0</v>
      </c>
      <c r="AE9" s="367">
        <f t="shared" si="4"/>
        <v>0</v>
      </c>
      <c r="AF9" s="374">
        <f>IFERROR(VLOOKUP(B9,'БД МОДУЛИ'!$B$3:$AD$328,22,0),0)</f>
        <v>0</v>
      </c>
      <c r="AG9" s="375">
        <f>IF(AF9&gt;0,VLOOKUP(M9,'БД Фасады'!$E$4:$F$2018,2,0)*AF9,0)</f>
        <v>0</v>
      </c>
      <c r="AH9" s="372">
        <f>'БЛАНК ЗАКАЗА на К-модуль'!Q17</f>
        <v>0</v>
      </c>
      <c r="AI9" s="373">
        <f>IF(AH9="Глухой",0,'БЛАНК ЗАКАЗА на К-модуль'!R17)</f>
        <v>0</v>
      </c>
      <c r="AJ9" s="367">
        <f>IFERROR(VLOOKUP(B9,'БД МОДУЛИ'!$B$3:$R$328,16,0),0)</f>
        <v>0</v>
      </c>
      <c r="AK9" s="367">
        <f>IFERROR(VLOOKUP(B9,'БД МОДУЛИ'!$B$3:$R$328,17,0),0)</f>
        <v>0</v>
      </c>
      <c r="AL9" s="367">
        <f t="shared" si="5"/>
        <v>0</v>
      </c>
      <c r="AM9" s="374">
        <f>IFERROR(VLOOKUP(B9,'БД МОДУЛИ'!$B$3:$AD$328,25,0),0)</f>
        <v>0</v>
      </c>
      <c r="AN9" s="375">
        <f>IF(AM9&gt;0,VLOOKUP(M9,'БД Фасады'!$E$4:$F$2018,2,0)*AM9,0)</f>
        <v>0</v>
      </c>
      <c r="AO9" s="376">
        <f>IFERROR(VLOOKUP(B9,'БД МОДУЛИ'!$B$3:$N$328,4,0),0)</f>
        <v>0</v>
      </c>
      <c r="AP9" s="377">
        <f>IFERROR(VLOOKUP(AB9,'БД Цены'!$A$4:$C$491,3,0)*AF9,0)</f>
        <v>0</v>
      </c>
      <c r="AQ9" s="377">
        <f>IFERROR(VLOOKUP(AI9,'БД Цены'!$A$4:$C$491,3,0)*AM9,0)</f>
        <v>0</v>
      </c>
      <c r="AR9" s="377">
        <f t="shared" si="6"/>
        <v>0</v>
      </c>
      <c r="AS9" s="377">
        <f t="shared" si="7"/>
        <v>0</v>
      </c>
      <c r="AT9" s="377">
        <f>IFERROR(VLOOKUP(S9,'БД Цены'!$A$4:$C$491,3,0)*R9,0)</f>
        <v>0</v>
      </c>
      <c r="AU9" s="378">
        <f>IFERROR(VLOOKUP(V9,'БД Цены'!$A$4:$C$491,3,0)*T9,0)</f>
        <v>0</v>
      </c>
      <c r="AV9" s="377">
        <f>IFERROR(VLOOKUP(AV46,'БД Цены'!$A$1:$C$1991,3,0)*T9,0)</f>
        <v>0</v>
      </c>
      <c r="AW9" s="377">
        <f>IF(AA9=$AW$25,AD9*VLOOKUP($AW$24,'БД Цены'!$A$4:$C$1991,3,0),0)+IF(AH9=$AW$25,AK9*VLOOKUP($AW$24,'БД Цены'!$A$4:$C$1991,3,0),0)</f>
        <v>0</v>
      </c>
      <c r="AX9" s="379">
        <f t="shared" si="8"/>
        <v>0</v>
      </c>
      <c r="AY9" s="380">
        <f t="shared" si="9"/>
        <v>0</v>
      </c>
      <c r="AZ9" s="381">
        <f t="shared" si="10"/>
        <v>0</v>
      </c>
      <c r="BA9" s="381"/>
      <c r="BB9" s="381"/>
      <c r="BC9" s="381"/>
      <c r="BD9" s="381"/>
      <c r="BE9" s="381"/>
      <c r="BF9" s="381"/>
      <c r="BG9" s="381"/>
      <c r="BH9" s="381"/>
      <c r="BI9" s="381"/>
      <c r="BJ9" s="381"/>
      <c r="BK9" s="381"/>
      <c r="BL9" s="381"/>
      <c r="BM9" s="381"/>
      <c r="BN9" s="381"/>
      <c r="BO9" s="381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</row>
    <row r="10" spans="1:87" x14ac:dyDescent="0.25">
      <c r="A10" s="365" t="s">
        <v>220</v>
      </c>
      <c r="B10" s="366">
        <f>'БЛАНК ЗАКАЗА на К-модуль'!B18</f>
        <v>0</v>
      </c>
      <c r="C10" s="366" t="str">
        <f>'БЛАНК ЗАКАЗА на К-модуль'!C18</f>
        <v/>
      </c>
      <c r="D10" s="366">
        <f>'БЛАНК ЗАКАЗА на К-модуль'!D18</f>
        <v>0</v>
      </c>
      <c r="E10" s="366">
        <f>'БЛАНК ЗАКАЗА на К-модуль'!E18</f>
        <v>0</v>
      </c>
      <c r="F10" s="366">
        <f>'БЛАНК ЗАКАЗА на К-модуль'!F18</f>
        <v>0</v>
      </c>
      <c r="G10" s="366">
        <f>'БЛАНК ЗАКАЗА на К-модуль'!G18</f>
        <v>0</v>
      </c>
      <c r="H10" s="367" t="e">
        <f>VLOOKUP(G10,'БД Категории пленок+ списки'!$B$24:$E$2000,4,0)</f>
        <v>#N/A</v>
      </c>
      <c r="I10" s="366">
        <f>'БЛАНК ЗАКАЗА на К-модуль'!H18</f>
        <v>0</v>
      </c>
      <c r="J10" s="367" t="str">
        <f t="shared" si="11"/>
        <v>П</v>
      </c>
      <c r="K10" s="366">
        <f>'БЛАНК ЗАКАЗА на К-модуль'!I18</f>
        <v>0</v>
      </c>
      <c r="L10" s="367">
        <f>IFERROR(VLOOKUP(K10,'БД Фасады'!$A$4:$B$44,2,0),0)</f>
        <v>0</v>
      </c>
      <c r="M10" s="367" t="e">
        <f t="shared" si="0"/>
        <v>#N/A</v>
      </c>
      <c r="N10" s="366">
        <f>'БЛАНК ЗАКАЗА на К-модуль'!J18</f>
        <v>0</v>
      </c>
      <c r="O10" s="366"/>
      <c r="P10" s="366" t="str">
        <f t="shared" si="1"/>
        <v>0-0шт</v>
      </c>
      <c r="Q10" s="368" t="str">
        <f t="shared" si="2"/>
        <v>0-0шт</v>
      </c>
      <c r="R10" s="369">
        <f>IFERROR(F10*VLOOKUP(B10,'БД МОДУЛИ'!$B$3:$T$328,19,0),0)</f>
        <v>0</v>
      </c>
      <c r="S10" s="368">
        <f>'БЛАНК ЗАКАЗА на К-модуль'!T18</f>
        <v>0</v>
      </c>
      <c r="T10" s="369">
        <f>IFERROR(F10*VLOOKUP(B10,'БД МОДУЛИ'!$B$3:$T$328,18,0),0)</f>
        <v>0</v>
      </c>
      <c r="U10" s="368">
        <f>'БЛАНК ЗАКАЗА на К-модуль'!S18</f>
        <v>0</v>
      </c>
      <c r="V10" s="366" t="str">
        <f t="shared" si="3"/>
        <v>Петля накладная, 63 грамма, 2 пружинная, с МП и евровинтами</v>
      </c>
      <c r="W10" s="366"/>
      <c r="X10" s="366"/>
      <c r="Y10" s="370"/>
      <c r="Z10" s="371">
        <f>'БЛАНК ЗАКАЗА на К-модуль'!L18</f>
        <v>0</v>
      </c>
      <c r="AA10" s="372">
        <f>'БЛАНК ЗАКАЗА на К-модуль'!M18</f>
        <v>0</v>
      </c>
      <c r="AB10" s="373">
        <f>IF(AA10="Глухой",0,'БЛАНК ЗАКАЗА на К-модуль'!N18)</f>
        <v>0</v>
      </c>
      <c r="AC10" s="367">
        <f>IFERROR(VLOOKUP(B10,'БД МОДУЛИ'!$B$3:$N$328,12,0),0)</f>
        <v>0</v>
      </c>
      <c r="AD10" s="367">
        <f>IFERROR(VLOOKUP(B10,'БД МОДУЛИ'!$B$3:$R$328,13,0),0)</f>
        <v>0</v>
      </c>
      <c r="AE10" s="367">
        <f t="shared" si="4"/>
        <v>0</v>
      </c>
      <c r="AF10" s="374">
        <f>IFERROR(VLOOKUP(B10,'БД МОДУЛИ'!$B$3:$AD$328,22,0),0)</f>
        <v>0</v>
      </c>
      <c r="AG10" s="375">
        <f>IF(AF10&gt;0,VLOOKUP(M10,'БД Фасады'!$E$4:$F$2018,2,0)*AF10,0)</f>
        <v>0</v>
      </c>
      <c r="AH10" s="372">
        <f>'БЛАНК ЗАКАЗА на К-модуль'!Q18</f>
        <v>0</v>
      </c>
      <c r="AI10" s="373">
        <f>IF(AH10="Глухой",0,'БЛАНК ЗАКАЗА на К-модуль'!R18)</f>
        <v>0</v>
      </c>
      <c r="AJ10" s="367">
        <f>IFERROR(VLOOKUP(B10,'БД МОДУЛИ'!$B$3:$R$328,16,0),0)</f>
        <v>0</v>
      </c>
      <c r="AK10" s="367">
        <f>IFERROR(VLOOKUP(B10,'БД МОДУЛИ'!$B$3:$R$328,17,0),0)</f>
        <v>0</v>
      </c>
      <c r="AL10" s="367">
        <f t="shared" si="5"/>
        <v>0</v>
      </c>
      <c r="AM10" s="374">
        <f>IFERROR(VLOOKUP(B10,'БД МОДУЛИ'!$B$3:$AD$328,25,0),0)</f>
        <v>0</v>
      </c>
      <c r="AN10" s="375">
        <f>IF(AM10&gt;0,VLOOKUP(M10,'БД Фасады'!$E$4:$F$2018,2,0)*AM10,0)</f>
        <v>0</v>
      </c>
      <c r="AO10" s="376">
        <f>IFERROR(VLOOKUP(B10,'БД МОДУЛИ'!$B$3:$N$328,4,0),0)</f>
        <v>0</v>
      </c>
      <c r="AP10" s="377">
        <f>IFERROR(VLOOKUP(AB10,'БД Цены'!$A$4:$C$491,3,0)*AF10,0)</f>
        <v>0</v>
      </c>
      <c r="AQ10" s="377">
        <f>IFERROR(VLOOKUP(AI10,'БД Цены'!$A$4:$C$491,3,0)*AM10,0)</f>
        <v>0</v>
      </c>
      <c r="AR10" s="377">
        <f t="shared" si="6"/>
        <v>0</v>
      </c>
      <c r="AS10" s="377">
        <f t="shared" si="7"/>
        <v>0</v>
      </c>
      <c r="AT10" s="377">
        <f>IFERROR(VLOOKUP(S10,'БД Цены'!$A$4:$C$491,3,0)*R10,0)</f>
        <v>0</v>
      </c>
      <c r="AU10" s="378">
        <f>IFERROR(VLOOKUP(V10,'БД Цены'!$A$4:$C$491,3,0)*T10,0)</f>
        <v>0</v>
      </c>
      <c r="AV10" s="377">
        <f>IFERROR(VLOOKUP(AV47,'БД Цены'!$A$1:$C$1991,3,0)*T10,0)</f>
        <v>0</v>
      </c>
      <c r="AW10" s="377">
        <f>IF(AA10=$AW$25,AD10*VLOOKUP($AW$24,'БД Цены'!$A$4:$C$1991,3,0),0)+IF(AH10=$AW$25,AK10*VLOOKUP($AW$24,'БД Цены'!$A$4:$C$1991,3,0),0)</f>
        <v>0</v>
      </c>
      <c r="AX10" s="379">
        <f t="shared" si="8"/>
        <v>0</v>
      </c>
      <c r="AY10" s="380">
        <f t="shared" si="9"/>
        <v>0</v>
      </c>
      <c r="AZ10" s="381">
        <f t="shared" si="10"/>
        <v>0</v>
      </c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08"/>
      <c r="BQ10" s="308"/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  <c r="CC10" s="308"/>
      <c r="CD10" s="308"/>
      <c r="CE10" s="308"/>
      <c r="CF10" s="308"/>
      <c r="CG10" s="308"/>
      <c r="CH10" s="308"/>
      <c r="CI10" s="308"/>
    </row>
    <row r="11" spans="1:87" x14ac:dyDescent="0.25">
      <c r="A11" s="365" t="s">
        <v>225</v>
      </c>
      <c r="B11" s="366">
        <f>'БЛАНК ЗАКАЗА на К-модуль'!B19</f>
        <v>0</v>
      </c>
      <c r="C11" s="366" t="str">
        <f>'БЛАНК ЗАКАЗА на К-модуль'!C19</f>
        <v/>
      </c>
      <c r="D11" s="366">
        <f>'БЛАНК ЗАКАЗА на К-модуль'!D19</f>
        <v>0</v>
      </c>
      <c r="E11" s="366">
        <f>'БЛАНК ЗАКАЗА на К-модуль'!E19</f>
        <v>0</v>
      </c>
      <c r="F11" s="366">
        <f>'БЛАНК ЗАКАЗА на К-модуль'!F19</f>
        <v>0</v>
      </c>
      <c r="G11" s="366">
        <f>'БЛАНК ЗАКАЗА на К-модуль'!G19</f>
        <v>0</v>
      </c>
      <c r="H11" s="367" t="e">
        <f>VLOOKUP(G11,'БД Категории пленок+ списки'!$B$24:$E$2000,4,0)</f>
        <v>#N/A</v>
      </c>
      <c r="I11" s="366">
        <f>'БЛАНК ЗАКАЗА на К-модуль'!H19</f>
        <v>0</v>
      </c>
      <c r="J11" s="367" t="str">
        <f t="shared" si="11"/>
        <v>П</v>
      </c>
      <c r="K11" s="366">
        <f>'БЛАНК ЗАКАЗА на К-модуль'!I19</f>
        <v>0</v>
      </c>
      <c r="L11" s="367">
        <f>IFERROR(VLOOKUP(K11,'БД Фасады'!$A$4:$B$44,2,0),0)</f>
        <v>0</v>
      </c>
      <c r="M11" s="367" t="e">
        <f t="shared" si="0"/>
        <v>#N/A</v>
      </c>
      <c r="N11" s="366">
        <f>'БЛАНК ЗАКАЗА на К-модуль'!J19</f>
        <v>0</v>
      </c>
      <c r="O11" s="366"/>
      <c r="P11" s="366" t="str">
        <f t="shared" si="1"/>
        <v>0-0шт</v>
      </c>
      <c r="Q11" s="368" t="str">
        <f t="shared" si="2"/>
        <v>0-0шт</v>
      </c>
      <c r="R11" s="369">
        <f>IFERROR(F11*VLOOKUP(B11,'БД МОДУЛИ'!$B$3:$T$328,19,0),0)</f>
        <v>0</v>
      </c>
      <c r="S11" s="368">
        <f>'БЛАНК ЗАКАЗА на К-модуль'!T19</f>
        <v>0</v>
      </c>
      <c r="T11" s="369">
        <f>IFERROR(F11*VLOOKUP(B11,'БД МОДУЛИ'!$B$3:$T$328,18,0),0)</f>
        <v>0</v>
      </c>
      <c r="U11" s="368">
        <f>'БЛАНК ЗАКАЗА на К-модуль'!S19</f>
        <v>0</v>
      </c>
      <c r="V11" s="366" t="str">
        <f t="shared" si="3"/>
        <v>Петля накладная, 63 грамма, 2 пружинная, с МП и евровинтами</v>
      </c>
      <c r="W11" s="366"/>
      <c r="X11" s="366"/>
      <c r="Y11" s="370"/>
      <c r="Z11" s="371">
        <f>'БЛАНК ЗАКАЗА на К-модуль'!L19</f>
        <v>0</v>
      </c>
      <c r="AA11" s="372">
        <f>'БЛАНК ЗАКАЗА на К-модуль'!M19</f>
        <v>0</v>
      </c>
      <c r="AB11" s="373">
        <f>IF(AA11="Глухой",0,'БЛАНК ЗАКАЗА на К-модуль'!N19)</f>
        <v>0</v>
      </c>
      <c r="AC11" s="367">
        <f>IFERROR(VLOOKUP(B11,'БД МОДУЛИ'!$B$3:$N$328,12,0),0)</f>
        <v>0</v>
      </c>
      <c r="AD11" s="367">
        <f>IFERROR(VLOOKUP(B11,'БД МОДУЛИ'!$B$3:$R$328,13,0),0)</f>
        <v>0</v>
      </c>
      <c r="AE11" s="367">
        <f t="shared" si="4"/>
        <v>0</v>
      </c>
      <c r="AF11" s="374">
        <f>IFERROR(VLOOKUP(B11,'БД МОДУЛИ'!$B$3:$AD$328,22,0),0)</f>
        <v>0</v>
      </c>
      <c r="AG11" s="375">
        <f>IF(AF11&gt;0,VLOOKUP(M11,'БД Фасады'!$E$4:$F$2018,2,0)*AF11,0)</f>
        <v>0</v>
      </c>
      <c r="AH11" s="372">
        <f>'БЛАНК ЗАКАЗА на К-модуль'!Q19</f>
        <v>0</v>
      </c>
      <c r="AI11" s="373">
        <f>IF(AH11="Глухой",0,'БЛАНК ЗАКАЗА на К-модуль'!R19)</f>
        <v>0</v>
      </c>
      <c r="AJ11" s="367">
        <f>IFERROR(VLOOKUP(B11,'БД МОДУЛИ'!$B$3:$R$328,16,0),0)</f>
        <v>0</v>
      </c>
      <c r="AK11" s="367">
        <f>IFERROR(VLOOKUP(B11,'БД МОДУЛИ'!$B$3:$R$328,17,0),0)</f>
        <v>0</v>
      </c>
      <c r="AL11" s="367">
        <f t="shared" si="5"/>
        <v>0</v>
      </c>
      <c r="AM11" s="374">
        <f>IFERROR(VLOOKUP(B11,'БД МОДУЛИ'!$B$3:$AD$328,25,0),0)</f>
        <v>0</v>
      </c>
      <c r="AN11" s="375">
        <f>IF(AM11&gt;0,VLOOKUP(M11,'БД Фасады'!$E$4:$F$2018,2,0)*AM11,0)</f>
        <v>0</v>
      </c>
      <c r="AO11" s="376">
        <f>IFERROR(VLOOKUP(B11,'БД МОДУЛИ'!$B$3:$N$328,4,0),0)</f>
        <v>0</v>
      </c>
      <c r="AP11" s="377">
        <f>IFERROR(VLOOKUP(AB11,'БД Цены'!$A$4:$C$491,3,0)*AF11,0)</f>
        <v>0</v>
      </c>
      <c r="AQ11" s="377">
        <f>IFERROR(VLOOKUP(AI11,'БД Цены'!$A$4:$C$491,3,0)*AM11,0)</f>
        <v>0</v>
      </c>
      <c r="AR11" s="377">
        <f t="shared" si="6"/>
        <v>0</v>
      </c>
      <c r="AS11" s="377">
        <f t="shared" si="7"/>
        <v>0</v>
      </c>
      <c r="AT11" s="377">
        <f>IFERROR(VLOOKUP(S11,'БД Цены'!$A$4:$C$491,3,0)*R11,0)</f>
        <v>0</v>
      </c>
      <c r="AU11" s="378">
        <f>IFERROR(VLOOKUP(V11,'БД Цены'!$A$4:$C$491,3,0)*T11,0)</f>
        <v>0</v>
      </c>
      <c r="AV11" s="377">
        <f>IFERROR(VLOOKUP(AV48,'БД Цены'!$A$1:$C$1991,3,0)*T11,0)</f>
        <v>0</v>
      </c>
      <c r="AW11" s="377">
        <f>IF(AA11=$AW$25,AD11*VLOOKUP($AW$24,'БД Цены'!$A$4:$C$1991,3,0),0)+IF(AH11=$AW$25,AK11*VLOOKUP($AW$24,'БД Цены'!$A$4:$C$1991,3,0),0)</f>
        <v>0</v>
      </c>
      <c r="AX11" s="379">
        <f t="shared" si="8"/>
        <v>0</v>
      </c>
      <c r="AY11" s="380">
        <f t="shared" si="9"/>
        <v>0</v>
      </c>
      <c r="AZ11" s="381">
        <f t="shared" si="10"/>
        <v>0</v>
      </c>
      <c r="BA11" s="381"/>
      <c r="BB11" s="381"/>
      <c r="BC11" s="381"/>
      <c r="BD11" s="381"/>
      <c r="BE11" s="381"/>
      <c r="BF11" s="381"/>
      <c r="BG11" s="381"/>
      <c r="BH11" s="381"/>
      <c r="BI11" s="381"/>
      <c r="BJ11" s="381"/>
      <c r="BK11" s="381"/>
      <c r="BL11" s="381"/>
      <c r="BM11" s="381"/>
      <c r="BN11" s="381"/>
      <c r="BO11" s="381"/>
      <c r="BP11" s="308"/>
      <c r="BQ11" s="308"/>
      <c r="BR11" s="308"/>
      <c r="BS11" s="308"/>
      <c r="BT11" s="308"/>
      <c r="BU11" s="308"/>
      <c r="BV11" s="308"/>
      <c r="BW11" s="308"/>
      <c r="BX11" s="308"/>
      <c r="BY11" s="308"/>
      <c r="BZ11" s="308"/>
      <c r="CA11" s="308"/>
      <c r="CB11" s="308"/>
      <c r="CC11" s="308"/>
      <c r="CD11" s="308"/>
      <c r="CE11" s="308"/>
      <c r="CF11" s="308"/>
      <c r="CG11" s="308"/>
      <c r="CH11" s="308"/>
      <c r="CI11" s="308"/>
    </row>
    <row r="12" spans="1:87" x14ac:dyDescent="0.25">
      <c r="A12" s="365" t="s">
        <v>231</v>
      </c>
      <c r="B12" s="366">
        <f>'БЛАНК ЗАКАЗА на К-модуль'!B20</f>
        <v>0</v>
      </c>
      <c r="C12" s="366" t="str">
        <f>'БЛАНК ЗАКАЗА на К-модуль'!C20</f>
        <v/>
      </c>
      <c r="D12" s="366">
        <f>'БЛАНК ЗАКАЗА на К-модуль'!D20</f>
        <v>0</v>
      </c>
      <c r="E12" s="366">
        <f>'БЛАНК ЗАКАЗА на К-модуль'!E20</f>
        <v>0</v>
      </c>
      <c r="F12" s="366">
        <f>'БЛАНК ЗАКАЗА на К-модуль'!F20</f>
        <v>0</v>
      </c>
      <c r="G12" s="366">
        <f>'БЛАНК ЗАКАЗА на К-модуль'!G20</f>
        <v>0</v>
      </c>
      <c r="H12" s="367" t="e">
        <f>VLOOKUP(G12,'БД Категории пленок+ списки'!$B$24:$E$2000,4,0)</f>
        <v>#N/A</v>
      </c>
      <c r="I12" s="366">
        <f>'БЛАНК ЗАКАЗА на К-модуль'!H20</f>
        <v>0</v>
      </c>
      <c r="J12" s="367" t="str">
        <f t="shared" si="11"/>
        <v>П</v>
      </c>
      <c r="K12" s="366">
        <f>'БЛАНК ЗАКАЗА на К-модуль'!I20</f>
        <v>0</v>
      </c>
      <c r="L12" s="367">
        <f>IFERROR(VLOOKUP(K12,'БД Фасады'!$A$4:$B$44,2,0),0)</f>
        <v>0</v>
      </c>
      <c r="M12" s="367" t="e">
        <f t="shared" si="0"/>
        <v>#N/A</v>
      </c>
      <c r="N12" s="366">
        <f>'БЛАНК ЗАКАЗА на К-модуль'!J20</f>
        <v>0</v>
      </c>
      <c r="O12" s="366"/>
      <c r="P12" s="366" t="str">
        <f t="shared" si="1"/>
        <v>0-0шт</v>
      </c>
      <c r="Q12" s="368" t="str">
        <f t="shared" si="2"/>
        <v>0-0шт</v>
      </c>
      <c r="R12" s="369">
        <f>IFERROR(F12*VLOOKUP(B12,'БД МОДУЛИ'!$B$3:$T$328,19,0),0)</f>
        <v>0</v>
      </c>
      <c r="S12" s="368">
        <f>'БЛАНК ЗАКАЗА на К-модуль'!T20</f>
        <v>0</v>
      </c>
      <c r="T12" s="369">
        <f>IFERROR(F12*VLOOKUP(B12,'БД МОДУЛИ'!$B$3:$T$328,18,0),0)</f>
        <v>0</v>
      </c>
      <c r="U12" s="368">
        <f>'БЛАНК ЗАКАЗА на К-модуль'!S20</f>
        <v>0</v>
      </c>
      <c r="V12" s="366" t="str">
        <f t="shared" si="3"/>
        <v>Петля накладная, 63 грамма, 2 пружинная, с МП и евровинтами</v>
      </c>
      <c r="W12" s="366"/>
      <c r="X12" s="366"/>
      <c r="Y12" s="370"/>
      <c r="Z12" s="371">
        <f>'БЛАНК ЗАКАЗА на К-модуль'!L20</f>
        <v>0</v>
      </c>
      <c r="AA12" s="372">
        <f>'БЛАНК ЗАКАЗА на К-модуль'!M20</f>
        <v>0</v>
      </c>
      <c r="AB12" s="373">
        <f>IF(AA12="Глухой",0,'БЛАНК ЗАКАЗА на К-модуль'!N20)</f>
        <v>0</v>
      </c>
      <c r="AC12" s="367">
        <f>IFERROR(VLOOKUP(B12,'БД МОДУЛИ'!$B$3:$N$328,12,0),0)</f>
        <v>0</v>
      </c>
      <c r="AD12" s="367">
        <f>IFERROR(VLOOKUP(B12,'БД МОДУЛИ'!$B$3:$R$328,13,0),0)</f>
        <v>0</v>
      </c>
      <c r="AE12" s="367">
        <f t="shared" si="4"/>
        <v>0</v>
      </c>
      <c r="AF12" s="374">
        <f>IFERROR(VLOOKUP(B12,'БД МОДУЛИ'!$B$3:$AD$328,22,0),0)</f>
        <v>0</v>
      </c>
      <c r="AG12" s="375">
        <f>IF(AF12&gt;0,VLOOKUP(M12,'БД Фасады'!$E$4:$F$2018,2,0)*AF12,0)</f>
        <v>0</v>
      </c>
      <c r="AH12" s="372">
        <f>'БЛАНК ЗАКАЗА на К-модуль'!Q20</f>
        <v>0</v>
      </c>
      <c r="AI12" s="373">
        <f>IF(AH12="Глухой",0,'БЛАНК ЗАКАЗА на К-модуль'!R20)</f>
        <v>0</v>
      </c>
      <c r="AJ12" s="367">
        <f>IFERROR(VLOOKUP(B12,'БД МОДУЛИ'!$B$3:$R$328,16,0),0)</f>
        <v>0</v>
      </c>
      <c r="AK12" s="367">
        <f>IFERROR(VLOOKUP(B12,'БД МОДУЛИ'!$B$3:$R$328,17,0),0)</f>
        <v>0</v>
      </c>
      <c r="AL12" s="367">
        <f t="shared" si="5"/>
        <v>0</v>
      </c>
      <c r="AM12" s="374">
        <f>IFERROR(VLOOKUP(B12,'БД МОДУЛИ'!$B$3:$AD$328,25,0),0)</f>
        <v>0</v>
      </c>
      <c r="AN12" s="375">
        <f>IF(AM12&gt;0,VLOOKUP(M12,'БД Фасады'!$E$4:$F$2018,2,0)*AM12,0)</f>
        <v>0</v>
      </c>
      <c r="AO12" s="376">
        <f>IFERROR(VLOOKUP(B12,'БД МОДУЛИ'!$B$3:$N$328,4,0),0)</f>
        <v>0</v>
      </c>
      <c r="AP12" s="377">
        <f>IFERROR(VLOOKUP(AB12,'БД Цены'!$A$4:$C$491,3,0)*AF12,0)</f>
        <v>0</v>
      </c>
      <c r="AQ12" s="377">
        <f>IFERROR(VLOOKUP(AI12,'БД Цены'!$A$4:$C$491,3,0)*AM12,0)</f>
        <v>0</v>
      </c>
      <c r="AR12" s="377">
        <f t="shared" si="6"/>
        <v>0</v>
      </c>
      <c r="AS12" s="377">
        <f t="shared" si="7"/>
        <v>0</v>
      </c>
      <c r="AT12" s="377">
        <f>IFERROR(VLOOKUP(S12,'БД Цены'!$A$4:$C$491,3,0)*R12,0)</f>
        <v>0</v>
      </c>
      <c r="AU12" s="378">
        <f>IFERROR(VLOOKUP(V12,'БД Цены'!$A$4:$C$491,3,0)*T12,0)</f>
        <v>0</v>
      </c>
      <c r="AV12" s="377">
        <f>IFERROR(VLOOKUP(AV49,'БД Цены'!$A$1:$C$1991,3,0)*T12,0)</f>
        <v>0</v>
      </c>
      <c r="AW12" s="377">
        <f>IF(AA12=$AW$25,AD12*VLOOKUP($AW$24,'БД Цены'!$A$4:$C$1991,3,0),0)+IF(AH12=$AW$25,AK12*VLOOKUP($AW$24,'БД Цены'!$A$4:$C$1991,3,0),0)</f>
        <v>0</v>
      </c>
      <c r="AX12" s="379">
        <f t="shared" si="8"/>
        <v>0</v>
      </c>
      <c r="AY12" s="380">
        <f t="shared" si="9"/>
        <v>0</v>
      </c>
      <c r="AZ12" s="381">
        <f t="shared" si="10"/>
        <v>0</v>
      </c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08"/>
      <c r="BQ12" s="308"/>
      <c r="BR12" s="308"/>
      <c r="BS12" s="308"/>
      <c r="BT12" s="308"/>
      <c r="BU12" s="308"/>
      <c r="BV12" s="308"/>
      <c r="BW12" s="308"/>
      <c r="BX12" s="308"/>
      <c r="BY12" s="308"/>
      <c r="BZ12" s="308"/>
      <c r="CA12" s="308"/>
      <c r="CB12" s="308"/>
      <c r="CC12" s="308"/>
      <c r="CD12" s="308"/>
      <c r="CE12" s="308"/>
      <c r="CF12" s="308"/>
      <c r="CG12" s="308"/>
      <c r="CH12" s="308"/>
      <c r="CI12" s="308"/>
    </row>
    <row r="13" spans="1:87" x14ac:dyDescent="0.25">
      <c r="A13" s="365" t="s">
        <v>237</v>
      </c>
      <c r="B13" s="366">
        <f>'БЛАНК ЗАКАЗА на К-модуль'!B21</f>
        <v>0</v>
      </c>
      <c r="C13" s="366" t="str">
        <f>'БЛАНК ЗАКАЗА на К-модуль'!C21</f>
        <v/>
      </c>
      <c r="D13" s="366">
        <f>'БЛАНК ЗАКАЗА на К-модуль'!D21</f>
        <v>0</v>
      </c>
      <c r="E13" s="366">
        <f>'БЛАНК ЗАКАЗА на К-модуль'!E21</f>
        <v>0</v>
      </c>
      <c r="F13" s="366">
        <f>'БЛАНК ЗАКАЗА на К-модуль'!F21</f>
        <v>0</v>
      </c>
      <c r="G13" s="366">
        <f>'БЛАНК ЗАКАЗА на К-модуль'!G21</f>
        <v>0</v>
      </c>
      <c r="H13" s="367" t="e">
        <f>VLOOKUP(G13,'БД Категории пленок+ списки'!$B$24:$E$2000,4,0)</f>
        <v>#N/A</v>
      </c>
      <c r="I13" s="366">
        <f>'БЛАНК ЗАКАЗА на К-модуль'!H21</f>
        <v>0</v>
      </c>
      <c r="J13" s="367" t="str">
        <f t="shared" si="11"/>
        <v>П</v>
      </c>
      <c r="K13" s="366">
        <f>'БЛАНК ЗАКАЗА на К-модуль'!I21</f>
        <v>0</v>
      </c>
      <c r="L13" s="367">
        <f>IFERROR(VLOOKUP(K13,'БД Фасады'!$A$4:$B$44,2,0),0)</f>
        <v>0</v>
      </c>
      <c r="M13" s="367" t="e">
        <f t="shared" si="0"/>
        <v>#N/A</v>
      </c>
      <c r="N13" s="366">
        <f>'БЛАНК ЗАКАЗА на К-модуль'!J21</f>
        <v>0</v>
      </c>
      <c r="O13" s="366"/>
      <c r="P13" s="366" t="str">
        <f t="shared" si="1"/>
        <v>0-0шт</v>
      </c>
      <c r="Q13" s="368" t="str">
        <f t="shared" si="2"/>
        <v>0-0шт</v>
      </c>
      <c r="R13" s="369">
        <f>IFERROR(F13*VLOOKUP(B13,'БД МОДУЛИ'!$B$3:$T$328,19,0),0)</f>
        <v>0</v>
      </c>
      <c r="S13" s="368">
        <f>'БЛАНК ЗАКАЗА на К-модуль'!T21</f>
        <v>0</v>
      </c>
      <c r="T13" s="369">
        <f>IFERROR(F13*VLOOKUP(B13,'БД МОДУЛИ'!$B$3:$T$328,18,0),0)</f>
        <v>0</v>
      </c>
      <c r="U13" s="368">
        <f>'БЛАНК ЗАКАЗА на К-модуль'!S21</f>
        <v>0</v>
      </c>
      <c r="V13" s="366" t="str">
        <f t="shared" si="3"/>
        <v>Петля накладная, 63 грамма, 2 пружинная, с МП и евровинтами</v>
      </c>
      <c r="W13" s="366"/>
      <c r="X13" s="366"/>
      <c r="Y13" s="370"/>
      <c r="Z13" s="371">
        <f>'БЛАНК ЗАКАЗА на К-модуль'!L21</f>
        <v>0</v>
      </c>
      <c r="AA13" s="372">
        <f>'БЛАНК ЗАКАЗА на К-модуль'!M21</f>
        <v>0</v>
      </c>
      <c r="AB13" s="373">
        <f>IF(AA13="Глухой",0,'БЛАНК ЗАКАЗА на К-модуль'!N21)</f>
        <v>0</v>
      </c>
      <c r="AC13" s="367">
        <f>IFERROR(VLOOKUP(B13,'БД МОДУЛИ'!$B$3:$N$328,12,0),0)</f>
        <v>0</v>
      </c>
      <c r="AD13" s="367">
        <f>IFERROR(VLOOKUP(B13,'БД МОДУЛИ'!$B$3:$R$328,13,0),0)</f>
        <v>0</v>
      </c>
      <c r="AE13" s="367">
        <f t="shared" si="4"/>
        <v>0</v>
      </c>
      <c r="AF13" s="374">
        <f>IFERROR(VLOOKUP(B13,'БД МОДУЛИ'!$B$3:$AD$328,22,0),0)</f>
        <v>0</v>
      </c>
      <c r="AG13" s="375">
        <f>IF(AF13&gt;0,VLOOKUP(M13,'БД Фасады'!$E$4:$F$2018,2,0)*AF13,0)</f>
        <v>0</v>
      </c>
      <c r="AH13" s="372">
        <f>'БЛАНК ЗАКАЗА на К-модуль'!Q21</f>
        <v>0</v>
      </c>
      <c r="AI13" s="373">
        <f>IF(AH13="Глухой",0,'БЛАНК ЗАКАЗА на К-модуль'!R21)</f>
        <v>0</v>
      </c>
      <c r="AJ13" s="367">
        <f>IFERROR(VLOOKUP(B13,'БД МОДУЛИ'!$B$3:$R$328,16,0),0)</f>
        <v>0</v>
      </c>
      <c r="AK13" s="367">
        <f>IFERROR(VLOOKUP(B13,'БД МОДУЛИ'!$B$3:$R$328,17,0),0)</f>
        <v>0</v>
      </c>
      <c r="AL13" s="367">
        <f t="shared" si="5"/>
        <v>0</v>
      </c>
      <c r="AM13" s="374">
        <f>IFERROR(VLOOKUP(B13,'БД МОДУЛИ'!$B$3:$AD$328,25,0),0)</f>
        <v>0</v>
      </c>
      <c r="AN13" s="375">
        <f>IF(AM13&gt;0,VLOOKUP(M13,'БД Фасады'!$E$4:$F$2018,2,0)*AM13,0)</f>
        <v>0</v>
      </c>
      <c r="AO13" s="376">
        <f>IFERROR(VLOOKUP(B13,'БД МОДУЛИ'!$B$3:$N$328,4,0),0)</f>
        <v>0</v>
      </c>
      <c r="AP13" s="377">
        <f>IFERROR(VLOOKUP(AB13,'БД Цены'!$A$4:$C$491,3,0)*AF13,0)</f>
        <v>0</v>
      </c>
      <c r="AQ13" s="377">
        <f>IFERROR(VLOOKUP(AI13,'БД Цены'!$A$4:$C$491,3,0)*AM13,0)</f>
        <v>0</v>
      </c>
      <c r="AR13" s="377">
        <f t="shared" si="6"/>
        <v>0</v>
      </c>
      <c r="AS13" s="377">
        <f t="shared" si="7"/>
        <v>0</v>
      </c>
      <c r="AT13" s="377">
        <f>IFERROR(VLOOKUP(S13,'БД Цены'!$A$4:$C$491,3,0)*R13,0)</f>
        <v>0</v>
      </c>
      <c r="AU13" s="378">
        <f>IFERROR(VLOOKUP(V13,'БД Цены'!$A$4:$C$491,3,0)*T13,0)</f>
        <v>0</v>
      </c>
      <c r="AV13" s="377">
        <f>IFERROR(VLOOKUP(AV50,'БД Цены'!$A$1:$C$1991,3,0)*T13,0)</f>
        <v>0</v>
      </c>
      <c r="AW13" s="377">
        <f>IF(AA13=$AW$25,AD13*VLOOKUP($AW$24,'БД Цены'!$A$4:$C$1991,3,0),0)+IF(AH13=$AW$25,AK13*VLOOKUP($AW$24,'БД Цены'!$A$4:$C$1991,3,0),0)</f>
        <v>0</v>
      </c>
      <c r="AX13" s="379">
        <f t="shared" si="8"/>
        <v>0</v>
      </c>
      <c r="AY13" s="380">
        <f t="shared" si="9"/>
        <v>0</v>
      </c>
      <c r="AZ13" s="381">
        <f t="shared" si="10"/>
        <v>0</v>
      </c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08"/>
      <c r="BQ13" s="308"/>
      <c r="BR13" s="308"/>
      <c r="BS13" s="308"/>
      <c r="BT13" s="308"/>
      <c r="BU13" s="308"/>
      <c r="BV13" s="308"/>
      <c r="BW13" s="308"/>
      <c r="BX13" s="308"/>
      <c r="BY13" s="308"/>
      <c r="BZ13" s="308"/>
      <c r="CA13" s="308"/>
      <c r="CB13" s="308"/>
      <c r="CC13" s="308"/>
      <c r="CD13" s="308"/>
      <c r="CE13" s="308"/>
      <c r="CF13" s="308"/>
      <c r="CG13" s="308"/>
      <c r="CH13" s="308"/>
      <c r="CI13" s="308"/>
    </row>
    <row r="14" spans="1:87" x14ac:dyDescent="0.25">
      <c r="A14" s="365" t="s">
        <v>242</v>
      </c>
      <c r="B14" s="366">
        <f>'БЛАНК ЗАКАЗА на К-модуль'!B22</f>
        <v>0</v>
      </c>
      <c r="C14" s="366" t="str">
        <f>'БЛАНК ЗАКАЗА на К-модуль'!C22</f>
        <v/>
      </c>
      <c r="D14" s="366">
        <f>'БЛАНК ЗАКАЗА на К-модуль'!D22</f>
        <v>0</v>
      </c>
      <c r="E14" s="366">
        <f>'БЛАНК ЗАКАЗА на К-модуль'!E22</f>
        <v>0</v>
      </c>
      <c r="F14" s="366">
        <f>'БЛАНК ЗАКАЗА на К-модуль'!F22</f>
        <v>0</v>
      </c>
      <c r="G14" s="366">
        <f>'БЛАНК ЗАКАЗА на К-модуль'!G22</f>
        <v>0</v>
      </c>
      <c r="H14" s="367" t="e">
        <f>VLOOKUP(G14,'БД Категории пленок+ списки'!$B$24:$E$2000,4,0)</f>
        <v>#N/A</v>
      </c>
      <c r="I14" s="366">
        <f>'БЛАНК ЗАКАЗА на К-модуль'!H22</f>
        <v>0</v>
      </c>
      <c r="J14" s="367" t="str">
        <f t="shared" si="11"/>
        <v>П</v>
      </c>
      <c r="K14" s="366">
        <f>'БЛАНК ЗАКАЗА на К-модуль'!I22</f>
        <v>0</v>
      </c>
      <c r="L14" s="367">
        <f>IFERROR(VLOOKUP(K14,'БД Фасады'!$A$4:$B$44,2,0),0)</f>
        <v>0</v>
      </c>
      <c r="M14" s="367" t="e">
        <f t="shared" si="0"/>
        <v>#N/A</v>
      </c>
      <c r="N14" s="366">
        <f>'БЛАНК ЗАКАЗА на К-модуль'!J22</f>
        <v>0</v>
      </c>
      <c r="O14" s="366"/>
      <c r="P14" s="366" t="str">
        <f t="shared" si="1"/>
        <v>0-0шт</v>
      </c>
      <c r="Q14" s="368" t="str">
        <f t="shared" si="2"/>
        <v>0-0шт</v>
      </c>
      <c r="R14" s="369">
        <f>IFERROR(F14*VLOOKUP(B14,'БД МОДУЛИ'!$B$3:$T$328,19,0),0)</f>
        <v>0</v>
      </c>
      <c r="S14" s="368">
        <f>'БЛАНК ЗАКАЗА на К-модуль'!T22</f>
        <v>0</v>
      </c>
      <c r="T14" s="369">
        <f>IFERROR(F14*VLOOKUP(B14,'БД МОДУЛИ'!$B$3:$T$328,18,0),0)</f>
        <v>0</v>
      </c>
      <c r="U14" s="368">
        <f>'БЛАНК ЗАКАЗА на К-модуль'!S22</f>
        <v>0</v>
      </c>
      <c r="V14" s="366" t="str">
        <f t="shared" si="3"/>
        <v>Петля накладная, 63 грамма, 2 пружинная, с МП и евровинтами</v>
      </c>
      <c r="W14" s="366"/>
      <c r="X14" s="366"/>
      <c r="Y14" s="370"/>
      <c r="Z14" s="371">
        <f>'БЛАНК ЗАКАЗА на К-модуль'!L22</f>
        <v>0</v>
      </c>
      <c r="AA14" s="372">
        <f>'БЛАНК ЗАКАЗА на К-модуль'!M22</f>
        <v>0</v>
      </c>
      <c r="AB14" s="373">
        <f>IF(AA14="Глухой",0,'БЛАНК ЗАКАЗА на К-модуль'!N22)</f>
        <v>0</v>
      </c>
      <c r="AC14" s="367">
        <f>IFERROR(VLOOKUP(B14,'БД МОДУЛИ'!$B$3:$N$328,12,0),0)</f>
        <v>0</v>
      </c>
      <c r="AD14" s="367">
        <f>IFERROR(VLOOKUP(B14,'БД МОДУЛИ'!$B$3:$R$328,13,0),0)</f>
        <v>0</v>
      </c>
      <c r="AE14" s="367">
        <f t="shared" si="4"/>
        <v>0</v>
      </c>
      <c r="AF14" s="374">
        <f>IFERROR(VLOOKUP(B14,'БД МОДУЛИ'!$B$3:$AD$328,22,0),0)</f>
        <v>0</v>
      </c>
      <c r="AG14" s="375">
        <f>IF(AF14&gt;0,VLOOKUP(M14,'БД Фасады'!$E$4:$F$2018,2,0)*AF14,0)</f>
        <v>0</v>
      </c>
      <c r="AH14" s="372">
        <f>'БЛАНК ЗАКАЗА на К-модуль'!Q22</f>
        <v>0</v>
      </c>
      <c r="AI14" s="373">
        <f>IF(AH14="Глухой",0,'БЛАНК ЗАКАЗА на К-модуль'!R22)</f>
        <v>0</v>
      </c>
      <c r="AJ14" s="367">
        <f>IFERROR(VLOOKUP(B14,'БД МОДУЛИ'!$B$3:$R$328,16,0),0)</f>
        <v>0</v>
      </c>
      <c r="AK14" s="367">
        <f>IFERROR(VLOOKUP(B14,'БД МОДУЛИ'!$B$3:$R$328,17,0),0)</f>
        <v>0</v>
      </c>
      <c r="AL14" s="367">
        <f t="shared" si="5"/>
        <v>0</v>
      </c>
      <c r="AM14" s="374">
        <f>IFERROR(VLOOKUP(B14,'БД МОДУЛИ'!$B$3:$AD$328,25,0),0)</f>
        <v>0</v>
      </c>
      <c r="AN14" s="375">
        <f>IF(AM14&gt;0,VLOOKUP(M14,'БД Фасады'!$E$4:$F$2018,2,0)*AM14,0)</f>
        <v>0</v>
      </c>
      <c r="AO14" s="376">
        <f>IFERROR(VLOOKUP(B14,'БД МОДУЛИ'!$B$3:$N$328,4,0),0)</f>
        <v>0</v>
      </c>
      <c r="AP14" s="377">
        <f>IFERROR(VLOOKUP(AB14,'БД Цены'!$A$4:$C$491,3,0)*AF14,0)</f>
        <v>0</v>
      </c>
      <c r="AQ14" s="377">
        <f>IFERROR(VLOOKUP(AI14,'БД Цены'!$A$4:$C$491,3,0)*AM14,0)</f>
        <v>0</v>
      </c>
      <c r="AR14" s="377">
        <f t="shared" si="6"/>
        <v>0</v>
      </c>
      <c r="AS14" s="377">
        <f t="shared" si="7"/>
        <v>0</v>
      </c>
      <c r="AT14" s="377">
        <f>IFERROR(VLOOKUP(S14,'БД Цены'!$A$4:$C$491,3,0)*R14,0)</f>
        <v>0</v>
      </c>
      <c r="AU14" s="378">
        <f>IFERROR(VLOOKUP(V14,'БД Цены'!$A$4:$C$491,3,0)*T14,0)</f>
        <v>0</v>
      </c>
      <c r="AV14" s="377">
        <f>IFERROR(VLOOKUP(AV51,'БД Цены'!$A$1:$C$1991,3,0)*T14,0)</f>
        <v>0</v>
      </c>
      <c r="AW14" s="377">
        <f>IF(AA14=$AW$25,AD14*VLOOKUP($AW$24,'БД Цены'!$A$4:$C$1991,3,0),0)+IF(AH14=$AW$25,AK14*VLOOKUP($AW$24,'БД Цены'!$A$4:$C$1991,3,0),0)</f>
        <v>0</v>
      </c>
      <c r="AX14" s="379">
        <f t="shared" si="8"/>
        <v>0</v>
      </c>
      <c r="AY14" s="380">
        <f t="shared" si="9"/>
        <v>0</v>
      </c>
      <c r="AZ14" s="381">
        <f t="shared" si="10"/>
        <v>0</v>
      </c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</row>
    <row r="15" spans="1:87" x14ac:dyDescent="0.25">
      <c r="A15" s="365" t="s">
        <v>247</v>
      </c>
      <c r="B15" s="366">
        <f>'БЛАНК ЗАКАЗА на К-модуль'!B23</f>
        <v>0</v>
      </c>
      <c r="C15" s="366" t="str">
        <f>'БЛАНК ЗАКАЗА на К-модуль'!C23</f>
        <v/>
      </c>
      <c r="D15" s="366">
        <f>'БЛАНК ЗАКАЗА на К-модуль'!D23</f>
        <v>0</v>
      </c>
      <c r="E15" s="366">
        <f>'БЛАНК ЗАКАЗА на К-модуль'!E23</f>
        <v>0</v>
      </c>
      <c r="F15" s="366">
        <f>'БЛАНК ЗАКАЗА на К-модуль'!F23</f>
        <v>0</v>
      </c>
      <c r="G15" s="366">
        <f>'БЛАНК ЗАКАЗА на К-модуль'!G23</f>
        <v>0</v>
      </c>
      <c r="H15" s="367" t="e">
        <f>VLOOKUP(G15,'БД Категории пленок+ списки'!$B$24:$E$2000,4,0)</f>
        <v>#N/A</v>
      </c>
      <c r="I15" s="366">
        <f>'БЛАНК ЗАКАЗА на К-модуль'!H23</f>
        <v>0</v>
      </c>
      <c r="J15" s="367" t="str">
        <f t="shared" si="11"/>
        <v>П</v>
      </c>
      <c r="K15" s="366">
        <f>'БЛАНК ЗАКАЗА на К-модуль'!I23</f>
        <v>0</v>
      </c>
      <c r="L15" s="367">
        <f>IFERROR(VLOOKUP(K15,'БД Фасады'!$A$4:$B$44,2,0),0)</f>
        <v>0</v>
      </c>
      <c r="M15" s="367" t="e">
        <f t="shared" si="0"/>
        <v>#N/A</v>
      </c>
      <c r="N15" s="366">
        <f>'БЛАНК ЗАКАЗА на К-модуль'!J23</f>
        <v>0</v>
      </c>
      <c r="O15" s="366"/>
      <c r="P15" s="366" t="str">
        <f t="shared" si="1"/>
        <v>0-0шт</v>
      </c>
      <c r="Q15" s="368" t="str">
        <f t="shared" si="2"/>
        <v>0-0шт</v>
      </c>
      <c r="R15" s="369">
        <f>IFERROR(F15*VLOOKUP(B15,'БД МОДУЛИ'!$B$3:$T$328,19,0),0)</f>
        <v>0</v>
      </c>
      <c r="S15" s="368">
        <f>'БЛАНК ЗАКАЗА на К-модуль'!T23</f>
        <v>0</v>
      </c>
      <c r="T15" s="369">
        <f>IFERROR(F15*VLOOKUP(B15,'БД МОДУЛИ'!$B$3:$T$328,18,0),0)</f>
        <v>0</v>
      </c>
      <c r="U15" s="368">
        <f>'БЛАНК ЗАКАЗА на К-модуль'!S23</f>
        <v>0</v>
      </c>
      <c r="V15" s="366" t="str">
        <f t="shared" si="3"/>
        <v>Петля накладная, 63 грамма, 2 пружинная, с МП и евровинтами</v>
      </c>
      <c r="W15" s="366"/>
      <c r="X15" s="366"/>
      <c r="Y15" s="370"/>
      <c r="Z15" s="371">
        <f>'БЛАНК ЗАКАЗА на К-модуль'!L23</f>
        <v>0</v>
      </c>
      <c r="AA15" s="372">
        <f>'БЛАНК ЗАКАЗА на К-модуль'!M23</f>
        <v>0</v>
      </c>
      <c r="AB15" s="373">
        <f>IF(AA15="Глухой",0,'БЛАНК ЗАКАЗА на К-модуль'!N23)</f>
        <v>0</v>
      </c>
      <c r="AC15" s="367">
        <f>IFERROR(VLOOKUP(B15,'БД МОДУЛИ'!$B$3:$N$328,12,0),0)</f>
        <v>0</v>
      </c>
      <c r="AD15" s="367">
        <f>IFERROR(VLOOKUP(B15,'БД МОДУЛИ'!$B$3:$R$328,13,0),0)</f>
        <v>0</v>
      </c>
      <c r="AE15" s="367">
        <f t="shared" si="4"/>
        <v>0</v>
      </c>
      <c r="AF15" s="374">
        <f>IFERROR(VLOOKUP(B15,'БД МОДУЛИ'!$B$3:$AD$328,22,0),0)</f>
        <v>0</v>
      </c>
      <c r="AG15" s="375">
        <f>IF(AF15&gt;0,VLOOKUP(M15,'БД Фасады'!$E$4:$F$2018,2,0)*AF15,0)</f>
        <v>0</v>
      </c>
      <c r="AH15" s="372">
        <f>'БЛАНК ЗАКАЗА на К-модуль'!Q23</f>
        <v>0</v>
      </c>
      <c r="AI15" s="373">
        <f>IF(AH15="Глухой",0,'БЛАНК ЗАКАЗА на К-модуль'!R23)</f>
        <v>0</v>
      </c>
      <c r="AJ15" s="367">
        <f>IFERROR(VLOOKUP(B15,'БД МОДУЛИ'!$B$3:$R$328,16,0),0)</f>
        <v>0</v>
      </c>
      <c r="AK15" s="367">
        <f>IFERROR(VLOOKUP(B15,'БД МОДУЛИ'!$B$3:$R$328,17,0),0)</f>
        <v>0</v>
      </c>
      <c r="AL15" s="367">
        <f t="shared" si="5"/>
        <v>0</v>
      </c>
      <c r="AM15" s="374">
        <f>IFERROR(VLOOKUP(B15,'БД МОДУЛИ'!$B$3:$AD$328,25,0),0)</f>
        <v>0</v>
      </c>
      <c r="AN15" s="375">
        <f>IF(AM15&gt;0,VLOOKUP(M15,'БД Фасады'!$E$4:$F$2018,2,0)*AM15,0)</f>
        <v>0</v>
      </c>
      <c r="AO15" s="376">
        <f>IFERROR(VLOOKUP(B15,'БД МОДУЛИ'!$B$3:$N$328,4,0),0)</f>
        <v>0</v>
      </c>
      <c r="AP15" s="377">
        <f>IFERROR(VLOOKUP(AB15,'БД Цены'!$A$4:$C$491,3,0)*AF15,0)</f>
        <v>0</v>
      </c>
      <c r="AQ15" s="377">
        <f>IFERROR(VLOOKUP(AI15,'БД Цены'!$A$4:$C$491,3,0)*AM15,0)</f>
        <v>0</v>
      </c>
      <c r="AR15" s="377">
        <f t="shared" si="6"/>
        <v>0</v>
      </c>
      <c r="AS15" s="377">
        <f t="shared" si="7"/>
        <v>0</v>
      </c>
      <c r="AT15" s="377">
        <f>IFERROR(VLOOKUP(S15,'БД Цены'!$A$4:$C$491,3,0)*R15,0)</f>
        <v>0</v>
      </c>
      <c r="AU15" s="378">
        <f>IFERROR(VLOOKUP(V15,'БД Цены'!$A$4:$C$491,3,0)*T15,0)</f>
        <v>0</v>
      </c>
      <c r="AV15" s="377">
        <f>IFERROR(VLOOKUP(AV52,'БД Цены'!$A$1:$C$1991,3,0)*T15,0)</f>
        <v>0</v>
      </c>
      <c r="AW15" s="377">
        <f>IF(AA15=$AW$25,AD15*VLOOKUP($AW$24,'БД Цены'!$A$4:$C$1991,3,0),0)+IF(AH15=$AW$25,AK15*VLOOKUP($AW$24,'БД Цены'!$A$4:$C$1991,3,0),0)</f>
        <v>0</v>
      </c>
      <c r="AX15" s="379">
        <f t="shared" si="8"/>
        <v>0</v>
      </c>
      <c r="AY15" s="380">
        <f t="shared" si="9"/>
        <v>0</v>
      </c>
      <c r="AZ15" s="381">
        <f t="shared" si="10"/>
        <v>0</v>
      </c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308"/>
      <c r="CD15" s="308"/>
      <c r="CE15" s="308"/>
      <c r="CF15" s="308"/>
      <c r="CG15" s="308"/>
      <c r="CH15" s="308"/>
      <c r="CI15" s="308"/>
    </row>
    <row r="16" spans="1:87" x14ac:dyDescent="0.25">
      <c r="A16" s="365" t="s">
        <v>251</v>
      </c>
      <c r="B16" s="366">
        <f>'БЛАНК ЗАКАЗА на К-модуль'!B24</f>
        <v>0</v>
      </c>
      <c r="C16" s="366" t="str">
        <f>'БЛАНК ЗАКАЗА на К-модуль'!C24</f>
        <v/>
      </c>
      <c r="D16" s="366">
        <f>'БЛАНК ЗАКАЗА на К-модуль'!D24</f>
        <v>0</v>
      </c>
      <c r="E16" s="366">
        <f>'БЛАНК ЗАКАЗА на К-модуль'!E24</f>
        <v>0</v>
      </c>
      <c r="F16" s="366">
        <f>'БЛАНК ЗАКАЗА на К-модуль'!F24</f>
        <v>0</v>
      </c>
      <c r="G16" s="366">
        <f>'БЛАНК ЗАКАЗА на К-модуль'!G24</f>
        <v>0</v>
      </c>
      <c r="H16" s="367" t="e">
        <f>VLOOKUP(G16,'БД Категории пленок+ списки'!$B$24:$E$2000,4,0)</f>
        <v>#N/A</v>
      </c>
      <c r="I16" s="366">
        <f>'БЛАНК ЗАКАЗА на К-модуль'!H24</f>
        <v>0</v>
      </c>
      <c r="J16" s="367" t="str">
        <f t="shared" si="11"/>
        <v>П</v>
      </c>
      <c r="K16" s="366">
        <f>'БЛАНК ЗАКАЗА на К-модуль'!I24</f>
        <v>0</v>
      </c>
      <c r="L16" s="367">
        <f>IFERROR(VLOOKUP(K16,'БД Фасады'!$A$4:$B$44,2,0),0)</f>
        <v>0</v>
      </c>
      <c r="M16" s="367" t="e">
        <f t="shared" si="0"/>
        <v>#N/A</v>
      </c>
      <c r="N16" s="366">
        <f>'БЛАНК ЗАКАЗА на К-модуль'!J24</f>
        <v>0</v>
      </c>
      <c r="O16" s="366"/>
      <c r="P16" s="366" t="str">
        <f t="shared" si="1"/>
        <v>0-0шт</v>
      </c>
      <c r="Q16" s="368" t="str">
        <f t="shared" si="2"/>
        <v>0-0шт</v>
      </c>
      <c r="R16" s="369">
        <f>IFERROR(F16*VLOOKUP(B16,'БД МОДУЛИ'!$B$3:$T$328,19,0),0)</f>
        <v>0</v>
      </c>
      <c r="S16" s="368">
        <f>'БЛАНК ЗАКАЗА на К-модуль'!T24</f>
        <v>0</v>
      </c>
      <c r="T16" s="369">
        <f>IFERROR(F16*VLOOKUP(B16,'БД МОДУЛИ'!$B$3:$T$328,18,0),0)</f>
        <v>0</v>
      </c>
      <c r="U16" s="368">
        <f>'БЛАНК ЗАКАЗА на К-модуль'!S24</f>
        <v>0</v>
      </c>
      <c r="V16" s="366" t="str">
        <f t="shared" si="3"/>
        <v>Петля накладная, 63 грамма, 2 пружинная, с МП и евровинтами</v>
      </c>
      <c r="W16" s="366"/>
      <c r="X16" s="366"/>
      <c r="Y16" s="370"/>
      <c r="Z16" s="371">
        <f>'БЛАНК ЗАКАЗА на К-модуль'!L24</f>
        <v>0</v>
      </c>
      <c r="AA16" s="372">
        <f>'БЛАНК ЗАКАЗА на К-модуль'!M24</f>
        <v>0</v>
      </c>
      <c r="AB16" s="373">
        <f>IF(AA16="Глухой",0,'БЛАНК ЗАКАЗА на К-модуль'!N24)</f>
        <v>0</v>
      </c>
      <c r="AC16" s="367">
        <f>IFERROR(VLOOKUP(B16,'БД МОДУЛИ'!$B$3:$N$328,12,0),0)</f>
        <v>0</v>
      </c>
      <c r="AD16" s="367">
        <f>IFERROR(VLOOKUP(B16,'БД МОДУЛИ'!$B$3:$R$328,13,0),0)</f>
        <v>0</v>
      </c>
      <c r="AE16" s="367">
        <f t="shared" si="4"/>
        <v>0</v>
      </c>
      <c r="AF16" s="374">
        <f>IFERROR(VLOOKUP(B16,'БД МОДУЛИ'!$B$3:$AD$328,22,0),0)</f>
        <v>0</v>
      </c>
      <c r="AG16" s="375">
        <f>IF(AF16&gt;0,VLOOKUP(M16,'БД Фасады'!$E$4:$F$2018,2,0)*AF16,0)</f>
        <v>0</v>
      </c>
      <c r="AH16" s="372">
        <f>'БЛАНК ЗАКАЗА на К-модуль'!Q24</f>
        <v>0</v>
      </c>
      <c r="AI16" s="373">
        <f>IF(AH16="Глухой",0,'БЛАНК ЗАКАЗА на К-модуль'!R24)</f>
        <v>0</v>
      </c>
      <c r="AJ16" s="367">
        <f>IFERROR(VLOOKUP(B16,'БД МОДУЛИ'!$B$3:$R$328,16,0),0)</f>
        <v>0</v>
      </c>
      <c r="AK16" s="367">
        <f>IFERROR(VLOOKUP(B16,'БД МОДУЛИ'!$B$3:$R$328,17,0),0)</f>
        <v>0</v>
      </c>
      <c r="AL16" s="367">
        <f t="shared" si="5"/>
        <v>0</v>
      </c>
      <c r="AM16" s="374">
        <f>IFERROR(VLOOKUP(B16,'БД МОДУЛИ'!$B$3:$AD$328,25,0),0)</f>
        <v>0</v>
      </c>
      <c r="AN16" s="375">
        <f>IF(AM16&gt;0,VLOOKUP(M16,'БД Фасады'!$E$4:$F$2018,2,0)*AM16,0)</f>
        <v>0</v>
      </c>
      <c r="AO16" s="376">
        <f>IFERROR(VLOOKUP(B16,'БД МОДУЛИ'!$B$3:$N$328,4,0),0)</f>
        <v>0</v>
      </c>
      <c r="AP16" s="377">
        <f>IFERROR(VLOOKUP(AB16,'БД Цены'!$A$4:$C$491,3,0)*AF16,0)</f>
        <v>0</v>
      </c>
      <c r="AQ16" s="377">
        <f>IFERROR(VLOOKUP(AI16,'БД Цены'!$A$4:$C$491,3,0)*AM16,0)</f>
        <v>0</v>
      </c>
      <c r="AR16" s="377">
        <f t="shared" si="6"/>
        <v>0</v>
      </c>
      <c r="AS16" s="377">
        <f t="shared" si="7"/>
        <v>0</v>
      </c>
      <c r="AT16" s="377">
        <f>IFERROR(VLOOKUP(S16,'БД Цены'!$A$4:$C$491,3,0)*R16,0)</f>
        <v>0</v>
      </c>
      <c r="AU16" s="378">
        <f>IFERROR(VLOOKUP(V16,'БД Цены'!$A$4:$C$491,3,0)*T16,0)</f>
        <v>0</v>
      </c>
      <c r="AV16" s="377">
        <f>IFERROR(VLOOKUP(AV53,'БД Цены'!$A$1:$C$1991,3,0)*T16,0)</f>
        <v>0</v>
      </c>
      <c r="AW16" s="377">
        <f>IF(AA16=$AW$25,AD16*VLOOKUP($AW$24,'БД Цены'!$A$4:$C$1991,3,0),0)+IF(AH16=$AW$25,AK16*VLOOKUP($AW$24,'БД Цены'!$A$4:$C$1991,3,0),0)</f>
        <v>0</v>
      </c>
      <c r="AX16" s="379">
        <f t="shared" si="8"/>
        <v>0</v>
      </c>
      <c r="AY16" s="380">
        <f t="shared" si="9"/>
        <v>0</v>
      </c>
      <c r="AZ16" s="381">
        <f t="shared" si="10"/>
        <v>0</v>
      </c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08"/>
      <c r="BQ16" s="308"/>
      <c r="BR16" s="308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  <c r="CC16" s="308"/>
      <c r="CD16" s="308"/>
      <c r="CE16" s="308"/>
      <c r="CF16" s="308"/>
      <c r="CG16" s="308"/>
      <c r="CH16" s="308"/>
      <c r="CI16" s="308"/>
    </row>
    <row r="17" spans="1:87" x14ac:dyDescent="0.25">
      <c r="A17" s="365" t="s">
        <v>254</v>
      </c>
      <c r="B17" s="366">
        <f>'БЛАНК ЗАКАЗА на К-модуль'!B25</f>
        <v>0</v>
      </c>
      <c r="C17" s="366" t="str">
        <f>'БЛАНК ЗАКАЗА на К-модуль'!C25</f>
        <v/>
      </c>
      <c r="D17" s="366">
        <f>'БЛАНК ЗАКАЗА на К-модуль'!D25</f>
        <v>0</v>
      </c>
      <c r="E17" s="366">
        <f>'БЛАНК ЗАКАЗА на К-модуль'!E25</f>
        <v>0</v>
      </c>
      <c r="F17" s="366">
        <f>'БЛАНК ЗАКАЗА на К-модуль'!F25</f>
        <v>0</v>
      </c>
      <c r="G17" s="366">
        <f>'БЛАНК ЗАКАЗА на К-модуль'!G25</f>
        <v>0</v>
      </c>
      <c r="H17" s="367" t="e">
        <f>VLOOKUP(G17,'БД Категории пленок+ списки'!$B$24:$E$2000,4,0)</f>
        <v>#N/A</v>
      </c>
      <c r="I17" s="366">
        <f>'БЛАНК ЗАКАЗА на К-модуль'!H25</f>
        <v>0</v>
      </c>
      <c r="J17" s="367" t="str">
        <f t="shared" si="11"/>
        <v>П</v>
      </c>
      <c r="K17" s="366">
        <f>'БЛАНК ЗАКАЗА на К-модуль'!I25</f>
        <v>0</v>
      </c>
      <c r="L17" s="367">
        <f>IFERROR(VLOOKUP(K17,'БД Фасады'!$A$4:$B$44,2,0),0)</f>
        <v>0</v>
      </c>
      <c r="M17" s="367" t="e">
        <f t="shared" si="0"/>
        <v>#N/A</v>
      </c>
      <c r="N17" s="366">
        <f>'БЛАНК ЗАКАЗА на К-модуль'!J25</f>
        <v>0</v>
      </c>
      <c r="O17" s="366"/>
      <c r="P17" s="366" t="str">
        <f t="shared" si="1"/>
        <v>0-0шт</v>
      </c>
      <c r="Q17" s="368" t="str">
        <f t="shared" si="2"/>
        <v>0-0шт</v>
      </c>
      <c r="R17" s="369">
        <f>IFERROR(F17*VLOOKUP(B17,'БД МОДУЛИ'!$B$3:$T$328,19,0),0)</f>
        <v>0</v>
      </c>
      <c r="S17" s="368">
        <f>'БЛАНК ЗАКАЗА на К-модуль'!T25</f>
        <v>0</v>
      </c>
      <c r="T17" s="369">
        <f>IFERROR(F17*VLOOKUP(B17,'БД МОДУЛИ'!$B$3:$T$328,18,0),0)</f>
        <v>0</v>
      </c>
      <c r="U17" s="368">
        <f>'БЛАНК ЗАКАЗА на К-модуль'!S25</f>
        <v>0</v>
      </c>
      <c r="V17" s="366" t="str">
        <f t="shared" si="3"/>
        <v>Петля накладная, 63 грамма, 2 пружинная, с МП и евровинтами</v>
      </c>
      <c r="W17" s="366"/>
      <c r="X17" s="366"/>
      <c r="Y17" s="370"/>
      <c r="Z17" s="371">
        <f>'БЛАНК ЗАКАЗА на К-модуль'!L25</f>
        <v>0</v>
      </c>
      <c r="AA17" s="372">
        <f>'БЛАНК ЗАКАЗА на К-модуль'!M25</f>
        <v>0</v>
      </c>
      <c r="AB17" s="373">
        <f>IF(AA17="Глухой",0,'БЛАНК ЗАКАЗА на К-модуль'!N25)</f>
        <v>0</v>
      </c>
      <c r="AC17" s="367">
        <f>IFERROR(VLOOKUP(B17,'БД МОДУЛИ'!$B$3:$N$328,12,0),0)</f>
        <v>0</v>
      </c>
      <c r="AD17" s="367">
        <f>IFERROR(VLOOKUP(B17,'БД МОДУЛИ'!$B$3:$R$328,13,0),0)</f>
        <v>0</v>
      </c>
      <c r="AE17" s="367">
        <f t="shared" si="4"/>
        <v>0</v>
      </c>
      <c r="AF17" s="374">
        <f>IFERROR(VLOOKUP(B17,'БД МОДУЛИ'!$B$3:$AD$328,22,0),0)</f>
        <v>0</v>
      </c>
      <c r="AG17" s="375">
        <f>IF(AF17&gt;0,VLOOKUP(M17,'БД Фасады'!$E$4:$F$2018,2,0)*AF17,0)</f>
        <v>0</v>
      </c>
      <c r="AH17" s="372">
        <f>'БЛАНК ЗАКАЗА на К-модуль'!Q25</f>
        <v>0</v>
      </c>
      <c r="AI17" s="373">
        <f>IF(AH17="Глухой",0,'БЛАНК ЗАКАЗА на К-модуль'!R25)</f>
        <v>0</v>
      </c>
      <c r="AJ17" s="367">
        <f>IFERROR(VLOOKUP(B17,'БД МОДУЛИ'!$B$3:$R$328,16,0),0)</f>
        <v>0</v>
      </c>
      <c r="AK17" s="367">
        <f>IFERROR(VLOOKUP(B17,'БД МОДУЛИ'!$B$3:$R$328,17,0),0)</f>
        <v>0</v>
      </c>
      <c r="AL17" s="367">
        <f t="shared" si="5"/>
        <v>0</v>
      </c>
      <c r="AM17" s="374">
        <f>IFERROR(VLOOKUP(B17,'БД МОДУЛИ'!$B$3:$AD$328,25,0),0)</f>
        <v>0</v>
      </c>
      <c r="AN17" s="375">
        <f>IF(AM17&gt;0,VLOOKUP(M17,'БД Фасады'!$E$4:$F$2018,2,0)*AM17,0)</f>
        <v>0</v>
      </c>
      <c r="AO17" s="376">
        <f>IFERROR(VLOOKUP(B17,'БД МОДУЛИ'!$B$3:$N$328,4,0),0)</f>
        <v>0</v>
      </c>
      <c r="AP17" s="377">
        <f>IFERROR(VLOOKUP(AB17,'БД Цены'!$A$4:$C$491,3,0)*AF17,0)</f>
        <v>0</v>
      </c>
      <c r="AQ17" s="377">
        <f>IFERROR(VLOOKUP(AI17,'БД Цены'!$A$4:$C$491,3,0)*AM17,0)</f>
        <v>0</v>
      </c>
      <c r="AR17" s="377">
        <f t="shared" si="6"/>
        <v>0</v>
      </c>
      <c r="AS17" s="377">
        <f t="shared" si="7"/>
        <v>0</v>
      </c>
      <c r="AT17" s="377">
        <f>IFERROR(VLOOKUP(S17,'БД Цены'!$A$4:$C$491,3,0)*R17,0)</f>
        <v>0</v>
      </c>
      <c r="AU17" s="378">
        <f>IFERROR(VLOOKUP(V17,'БД Цены'!$A$4:$C$491,3,0)*T17,0)</f>
        <v>0</v>
      </c>
      <c r="AV17" s="377">
        <f>IFERROR(VLOOKUP(AV54,'БД Цены'!$A$1:$C$1991,3,0)*T17,0)</f>
        <v>0</v>
      </c>
      <c r="AW17" s="377">
        <f>IF(AA17=$AW$25,AD17*VLOOKUP($AW$24,'БД Цены'!$A$4:$C$1991,3,0),0)+IF(AH17=$AW$25,AK17*VLOOKUP($AW$24,'БД Цены'!$A$4:$C$1991,3,0),0)</f>
        <v>0</v>
      </c>
      <c r="AX17" s="379">
        <f t="shared" si="8"/>
        <v>0</v>
      </c>
      <c r="AY17" s="380">
        <f t="shared" si="9"/>
        <v>0</v>
      </c>
      <c r="AZ17" s="381">
        <f t="shared" si="10"/>
        <v>0</v>
      </c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08"/>
      <c r="BQ17" s="308"/>
      <c r="BR17" s="308"/>
      <c r="BS17" s="308"/>
      <c r="BT17" s="308"/>
      <c r="BU17" s="308"/>
      <c r="BV17" s="308"/>
      <c r="BW17" s="308"/>
      <c r="BX17" s="308"/>
      <c r="BY17" s="308"/>
      <c r="BZ17" s="308"/>
      <c r="CA17" s="308"/>
      <c r="CB17" s="308"/>
      <c r="CC17" s="308"/>
      <c r="CD17" s="308"/>
      <c r="CE17" s="308"/>
      <c r="CF17" s="308"/>
      <c r="CG17" s="308"/>
      <c r="CH17" s="308"/>
      <c r="CI17" s="308"/>
    </row>
    <row r="18" spans="1:87" x14ac:dyDescent="0.25">
      <c r="A18" s="365" t="s">
        <v>258</v>
      </c>
      <c r="B18" s="366">
        <f>'БЛАНК ЗАКАЗА на К-модуль'!B26</f>
        <v>0</v>
      </c>
      <c r="C18" s="366" t="str">
        <f>'БЛАНК ЗАКАЗА на К-модуль'!C26</f>
        <v/>
      </c>
      <c r="D18" s="366">
        <f>'БЛАНК ЗАКАЗА на К-модуль'!D26</f>
        <v>0</v>
      </c>
      <c r="E18" s="366">
        <f>'БЛАНК ЗАКАЗА на К-модуль'!E26</f>
        <v>0</v>
      </c>
      <c r="F18" s="366">
        <f>'БЛАНК ЗАКАЗА на К-модуль'!F26</f>
        <v>0</v>
      </c>
      <c r="G18" s="366">
        <f>'БЛАНК ЗАКАЗА на К-модуль'!G26</f>
        <v>0</v>
      </c>
      <c r="H18" s="367" t="e">
        <f>VLOOKUP(G18,'БД Категории пленок+ списки'!$B$24:$E$2000,4,0)</f>
        <v>#N/A</v>
      </c>
      <c r="I18" s="366">
        <f>'БЛАНК ЗАКАЗА на К-модуль'!H26</f>
        <v>0</v>
      </c>
      <c r="J18" s="367" t="str">
        <f t="shared" si="11"/>
        <v>П</v>
      </c>
      <c r="K18" s="366">
        <f>'БЛАНК ЗАКАЗА на К-модуль'!I26</f>
        <v>0</v>
      </c>
      <c r="L18" s="367">
        <f>IFERROR(VLOOKUP(K18,'БД Фасады'!$A$4:$B$44,2,0),0)</f>
        <v>0</v>
      </c>
      <c r="M18" s="367" t="e">
        <f t="shared" si="0"/>
        <v>#N/A</v>
      </c>
      <c r="N18" s="366">
        <f>'БЛАНК ЗАКАЗА на К-модуль'!J26</f>
        <v>0</v>
      </c>
      <c r="O18" s="366"/>
      <c r="P18" s="366" t="str">
        <f t="shared" si="1"/>
        <v>0-0шт</v>
      </c>
      <c r="Q18" s="368" t="str">
        <f t="shared" si="2"/>
        <v>0-0шт</v>
      </c>
      <c r="R18" s="369">
        <f>IFERROR(F18*VLOOKUP(B18,'БД МОДУЛИ'!$B$3:$T$328,19,0),0)</f>
        <v>0</v>
      </c>
      <c r="S18" s="368">
        <f>'БЛАНК ЗАКАЗА на К-модуль'!T26</f>
        <v>0</v>
      </c>
      <c r="T18" s="369">
        <f>IFERROR(F18*VLOOKUP(B18,'БД МОДУЛИ'!$B$3:$T$328,18,0),0)</f>
        <v>0</v>
      </c>
      <c r="U18" s="368">
        <f>'БЛАНК ЗАКАЗА на К-модуль'!S26</f>
        <v>0</v>
      </c>
      <c r="V18" s="366" t="str">
        <f t="shared" si="3"/>
        <v>Петля накладная, 63 грамма, 2 пружинная, с МП и евровинтами</v>
      </c>
      <c r="W18" s="366"/>
      <c r="X18" s="366"/>
      <c r="Y18" s="370"/>
      <c r="Z18" s="371">
        <f>'БЛАНК ЗАКАЗА на К-модуль'!L26</f>
        <v>0</v>
      </c>
      <c r="AA18" s="372">
        <f>'БЛАНК ЗАКАЗА на К-модуль'!M26</f>
        <v>0</v>
      </c>
      <c r="AB18" s="373">
        <f>IF(AA18="Глухой",0,'БЛАНК ЗАКАЗА на К-модуль'!N26)</f>
        <v>0</v>
      </c>
      <c r="AC18" s="367">
        <f>IFERROR(VLOOKUP(B18,'БД МОДУЛИ'!$B$3:$N$328,12,0),0)</f>
        <v>0</v>
      </c>
      <c r="AD18" s="367">
        <f>IFERROR(VLOOKUP(B18,'БД МОДУЛИ'!$B$3:$R$328,13,0),0)</f>
        <v>0</v>
      </c>
      <c r="AE18" s="367">
        <f t="shared" si="4"/>
        <v>0</v>
      </c>
      <c r="AF18" s="374">
        <f>IFERROR(VLOOKUP(B18,'БД МОДУЛИ'!$B$3:$AD$328,22,0),0)</f>
        <v>0</v>
      </c>
      <c r="AG18" s="375">
        <f>IF(AF18&gt;0,VLOOKUP(M18,'БД Фасады'!$E$4:$F$2018,2,0)*AF18,0)</f>
        <v>0</v>
      </c>
      <c r="AH18" s="372">
        <f>'БЛАНК ЗАКАЗА на К-модуль'!Q26</f>
        <v>0</v>
      </c>
      <c r="AI18" s="373">
        <f>IF(AH18="Глухой",0,'БЛАНК ЗАКАЗА на К-модуль'!R26)</f>
        <v>0</v>
      </c>
      <c r="AJ18" s="367">
        <f>IFERROR(VLOOKUP(B18,'БД МОДУЛИ'!$B$3:$R$328,16,0),0)</f>
        <v>0</v>
      </c>
      <c r="AK18" s="367">
        <f>IFERROR(VLOOKUP(B18,'БД МОДУЛИ'!$B$3:$R$328,17,0),0)</f>
        <v>0</v>
      </c>
      <c r="AL18" s="367">
        <f t="shared" si="5"/>
        <v>0</v>
      </c>
      <c r="AM18" s="374">
        <f>IFERROR(VLOOKUP(B18,'БД МОДУЛИ'!$B$3:$AD$328,25,0),0)</f>
        <v>0</v>
      </c>
      <c r="AN18" s="375">
        <f>IF(AM18&gt;0,VLOOKUP(M18,'БД Фасады'!$E$4:$F$2018,2,0)*AM18,0)</f>
        <v>0</v>
      </c>
      <c r="AO18" s="376">
        <f>IFERROR(VLOOKUP(B18,'БД МОДУЛИ'!$B$3:$N$328,4,0),0)</f>
        <v>0</v>
      </c>
      <c r="AP18" s="377">
        <f>IFERROR(VLOOKUP(AB18,'БД Цены'!$A$4:$C$491,3,0)*AF18,0)</f>
        <v>0</v>
      </c>
      <c r="AQ18" s="377">
        <f>IFERROR(VLOOKUP(AI18,'БД Цены'!$A$4:$C$491,3,0)*AM18,0)</f>
        <v>0</v>
      </c>
      <c r="AR18" s="377">
        <f t="shared" si="6"/>
        <v>0</v>
      </c>
      <c r="AS18" s="377">
        <f t="shared" si="7"/>
        <v>0</v>
      </c>
      <c r="AT18" s="377">
        <f>IFERROR(VLOOKUP(S18,'БД Цены'!$A$4:$C$491,3,0)*R18,0)</f>
        <v>0</v>
      </c>
      <c r="AU18" s="378">
        <f>IFERROR(VLOOKUP(V18,'БД Цены'!$A$4:$C$491,3,0)*T18,0)</f>
        <v>0</v>
      </c>
      <c r="AV18" s="377">
        <f>IFERROR(VLOOKUP(AV55,'БД Цены'!$A$1:$C$1991,3,0)*T18,0)</f>
        <v>0</v>
      </c>
      <c r="AW18" s="377">
        <f>IF(AA18=$AW$25,AD18*VLOOKUP($AW$24,'БД Цены'!$A$4:$C$1991,3,0),0)+IF(AH18=$AW$25,AK18*VLOOKUP($AW$24,'БД Цены'!$A$4:$C$1991,3,0),0)</f>
        <v>0</v>
      </c>
      <c r="AX18" s="379">
        <f t="shared" si="8"/>
        <v>0</v>
      </c>
      <c r="AY18" s="380">
        <f t="shared" si="9"/>
        <v>0</v>
      </c>
      <c r="AZ18" s="381">
        <f t="shared" si="10"/>
        <v>0</v>
      </c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</row>
    <row r="19" spans="1:87" x14ac:dyDescent="0.25">
      <c r="A19" s="365" t="s">
        <v>262</v>
      </c>
      <c r="B19" s="366">
        <f>'БЛАНК ЗАКАЗА на К-модуль'!B27</f>
        <v>0</v>
      </c>
      <c r="C19" s="366" t="str">
        <f>'БЛАНК ЗАКАЗА на К-модуль'!C27</f>
        <v/>
      </c>
      <c r="D19" s="366">
        <f>'БЛАНК ЗАКАЗА на К-модуль'!D27</f>
        <v>0</v>
      </c>
      <c r="E19" s="366">
        <f>'БЛАНК ЗАКАЗА на К-модуль'!E27</f>
        <v>0</v>
      </c>
      <c r="F19" s="366">
        <f>'БЛАНК ЗАКАЗА на К-модуль'!F27</f>
        <v>0</v>
      </c>
      <c r="G19" s="366">
        <f>'БЛАНК ЗАКАЗА на К-модуль'!G27</f>
        <v>0</v>
      </c>
      <c r="H19" s="367" t="e">
        <f>VLOOKUP(G19,'БД Категории пленок+ списки'!$B$24:$E$2000,4,0)</f>
        <v>#N/A</v>
      </c>
      <c r="I19" s="366">
        <f>'БЛАНК ЗАКАЗА на К-модуль'!H27</f>
        <v>0</v>
      </c>
      <c r="J19" s="367" t="str">
        <f t="shared" si="11"/>
        <v>П</v>
      </c>
      <c r="K19" s="366">
        <f>'БЛАНК ЗАКАЗА на К-модуль'!I27</f>
        <v>0</v>
      </c>
      <c r="L19" s="367">
        <f>IFERROR(VLOOKUP(K19,'БД Фасады'!$A$4:$B$44,2,0),0)</f>
        <v>0</v>
      </c>
      <c r="M19" s="367" t="e">
        <f t="shared" si="0"/>
        <v>#N/A</v>
      </c>
      <c r="N19" s="366">
        <f>'БЛАНК ЗАКАЗА на К-модуль'!J27</f>
        <v>0</v>
      </c>
      <c r="O19" s="366"/>
      <c r="P19" s="366" t="str">
        <f t="shared" si="1"/>
        <v>0-0шт</v>
      </c>
      <c r="Q19" s="368" t="str">
        <f t="shared" si="2"/>
        <v>0-0шт</v>
      </c>
      <c r="R19" s="369">
        <f>IFERROR(F19*VLOOKUP(B19,'БД МОДУЛИ'!$B$3:$T$328,19,0),0)</f>
        <v>0</v>
      </c>
      <c r="S19" s="368">
        <f>'БЛАНК ЗАКАЗА на К-модуль'!T27</f>
        <v>0</v>
      </c>
      <c r="T19" s="369">
        <f>IFERROR(F19*VLOOKUP(B19,'БД МОДУЛИ'!$B$3:$T$328,18,0),0)</f>
        <v>0</v>
      </c>
      <c r="U19" s="368">
        <f>'БЛАНК ЗАКАЗА на К-модуль'!S27</f>
        <v>0</v>
      </c>
      <c r="V19" s="366" t="str">
        <f t="shared" si="3"/>
        <v>Петля накладная, 63 грамма, 2 пружинная, с МП и евровинтами</v>
      </c>
      <c r="W19" s="366"/>
      <c r="X19" s="366"/>
      <c r="Y19" s="370"/>
      <c r="Z19" s="371">
        <f>'БЛАНК ЗАКАЗА на К-модуль'!L27</f>
        <v>0</v>
      </c>
      <c r="AA19" s="372">
        <f>'БЛАНК ЗАКАЗА на К-модуль'!M27</f>
        <v>0</v>
      </c>
      <c r="AB19" s="373">
        <f>IF(AA19="Глухой",0,'БЛАНК ЗАКАЗА на К-модуль'!N27)</f>
        <v>0</v>
      </c>
      <c r="AC19" s="367">
        <f>IFERROR(VLOOKUP(B19,'БД МОДУЛИ'!$B$3:$N$328,12,0),0)</f>
        <v>0</v>
      </c>
      <c r="AD19" s="367">
        <f>IFERROR(VLOOKUP(B19,'БД МОДУЛИ'!$B$3:$R$328,13,0),0)</f>
        <v>0</v>
      </c>
      <c r="AE19" s="367">
        <f t="shared" si="4"/>
        <v>0</v>
      </c>
      <c r="AF19" s="374">
        <f>IFERROR(VLOOKUP(B19,'БД МОДУЛИ'!$B$3:$AD$328,22,0),0)</f>
        <v>0</v>
      </c>
      <c r="AG19" s="375">
        <f>IF(AF19&gt;0,VLOOKUP(M19,'БД Фасады'!$E$4:$F$2018,2,0)*AF19,0)</f>
        <v>0</v>
      </c>
      <c r="AH19" s="372">
        <f>'БЛАНК ЗАКАЗА на К-модуль'!Q27</f>
        <v>0</v>
      </c>
      <c r="AI19" s="373">
        <f>IF(AH19="Глухой",0,'БЛАНК ЗАКАЗА на К-модуль'!R27)</f>
        <v>0</v>
      </c>
      <c r="AJ19" s="367">
        <f>IFERROR(VLOOKUP(B19,'БД МОДУЛИ'!$B$3:$R$328,16,0),0)</f>
        <v>0</v>
      </c>
      <c r="AK19" s="367">
        <f>IFERROR(VLOOKUP(B19,'БД МОДУЛИ'!$B$3:$R$328,17,0),0)</f>
        <v>0</v>
      </c>
      <c r="AL19" s="367">
        <f t="shared" si="5"/>
        <v>0</v>
      </c>
      <c r="AM19" s="374">
        <f>IFERROR(VLOOKUP(B19,'БД МОДУЛИ'!$B$3:$AD$328,25,0),0)</f>
        <v>0</v>
      </c>
      <c r="AN19" s="375">
        <f>IF(AM19&gt;0,VLOOKUP(M19,'БД Фасады'!$E$4:$F$2018,2,0)*AM19,0)</f>
        <v>0</v>
      </c>
      <c r="AO19" s="376">
        <f>IFERROR(VLOOKUP(B19,'БД МОДУЛИ'!$B$3:$N$328,4,0),0)</f>
        <v>0</v>
      </c>
      <c r="AP19" s="377">
        <f>IFERROR(VLOOKUP(AB19,'БД Цены'!$A$4:$C$491,3,0)*AF19,0)</f>
        <v>0</v>
      </c>
      <c r="AQ19" s="377">
        <f>IFERROR(VLOOKUP(AI19,'БД Цены'!$A$4:$C$491,3,0)*AM19,0)</f>
        <v>0</v>
      </c>
      <c r="AR19" s="377">
        <f t="shared" si="6"/>
        <v>0</v>
      </c>
      <c r="AS19" s="377">
        <f t="shared" si="7"/>
        <v>0</v>
      </c>
      <c r="AT19" s="377">
        <f>IFERROR(VLOOKUP(S19,'БД Цены'!$A$4:$C$491,3,0)*R19,0)</f>
        <v>0</v>
      </c>
      <c r="AU19" s="378">
        <f>IFERROR(VLOOKUP(V19,'БД Цены'!$A$4:$C$491,3,0)*T19,0)</f>
        <v>0</v>
      </c>
      <c r="AV19" s="377">
        <f>IFERROR(VLOOKUP(AV56,'БД Цены'!$A$1:$C$1991,3,0)*T19,0)</f>
        <v>0</v>
      </c>
      <c r="AW19" s="377">
        <f>IF(AA19=$AW$25,AD19*VLOOKUP($AW$24,'БД Цены'!$A$4:$C$1991,3,0),0)+IF(AH19=$AW$25,AK19*VLOOKUP($AW$24,'БД Цены'!$A$4:$C$1991,3,0),0)</f>
        <v>0</v>
      </c>
      <c r="AX19" s="379">
        <f t="shared" si="8"/>
        <v>0</v>
      </c>
      <c r="AY19" s="380">
        <f t="shared" si="9"/>
        <v>0</v>
      </c>
      <c r="AZ19" s="381">
        <f t="shared" si="10"/>
        <v>0</v>
      </c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8"/>
      <c r="CG19" s="308"/>
      <c r="CH19" s="308"/>
      <c r="CI19" s="308"/>
    </row>
    <row r="20" spans="1:87" x14ac:dyDescent="0.25">
      <c r="A20" s="365" t="s">
        <v>266</v>
      </c>
      <c r="B20" s="366">
        <f>'БЛАНК ЗАКАЗА на К-модуль'!B28</f>
        <v>0</v>
      </c>
      <c r="C20" s="366" t="str">
        <f>'БЛАНК ЗАКАЗА на К-модуль'!C28</f>
        <v/>
      </c>
      <c r="D20" s="366">
        <f>'БЛАНК ЗАКАЗА на К-модуль'!D28</f>
        <v>0</v>
      </c>
      <c r="E20" s="366">
        <f>'БЛАНК ЗАКАЗА на К-модуль'!E28</f>
        <v>0</v>
      </c>
      <c r="F20" s="366">
        <f>'БЛАНК ЗАКАЗА на К-модуль'!F28</f>
        <v>0</v>
      </c>
      <c r="G20" s="366">
        <f>'БЛАНК ЗАКАЗА на К-модуль'!G28</f>
        <v>0</v>
      </c>
      <c r="H20" s="367" t="e">
        <f>VLOOKUP(G20,'БД Категории пленок+ списки'!$B$24:$E$2000,4,0)</f>
        <v>#N/A</v>
      </c>
      <c r="I20" s="366">
        <f>'БЛАНК ЗАКАЗА на К-модуль'!H28</f>
        <v>0</v>
      </c>
      <c r="J20" s="367" t="str">
        <f t="shared" si="11"/>
        <v>П</v>
      </c>
      <c r="K20" s="366">
        <f>'БЛАНК ЗАКАЗА на К-модуль'!I28</f>
        <v>0</v>
      </c>
      <c r="L20" s="367">
        <f>IFERROR(VLOOKUP(K20,'БД Фасады'!$A$4:$B$44,2,0),0)</f>
        <v>0</v>
      </c>
      <c r="M20" s="367" t="e">
        <f t="shared" si="0"/>
        <v>#N/A</v>
      </c>
      <c r="N20" s="366">
        <f>'БЛАНК ЗАКАЗА на К-модуль'!J28</f>
        <v>0</v>
      </c>
      <c r="O20" s="366"/>
      <c r="P20" s="366" t="str">
        <f t="shared" si="1"/>
        <v>0-0шт</v>
      </c>
      <c r="Q20" s="368" t="str">
        <f t="shared" si="2"/>
        <v>0-0шт</v>
      </c>
      <c r="R20" s="369">
        <f>IFERROR(F20*VLOOKUP(B20,'БД МОДУЛИ'!$B$3:$T$328,19,0),0)</f>
        <v>0</v>
      </c>
      <c r="S20" s="368">
        <f>'БЛАНК ЗАКАЗА на К-модуль'!T28</f>
        <v>0</v>
      </c>
      <c r="T20" s="369">
        <f>IFERROR(F20*VLOOKUP(B20,'БД МОДУЛИ'!$B$3:$T$328,18,0),0)</f>
        <v>0</v>
      </c>
      <c r="U20" s="368">
        <f>'БЛАНК ЗАКАЗА на К-модуль'!S28</f>
        <v>0</v>
      </c>
      <c r="V20" s="366" t="str">
        <f t="shared" si="3"/>
        <v>Петля накладная, 63 грамма, 2 пружинная, с МП и евровинтами</v>
      </c>
      <c r="W20" s="366"/>
      <c r="X20" s="366"/>
      <c r="Y20" s="370"/>
      <c r="Z20" s="371">
        <f>'БЛАНК ЗАКАЗА на К-модуль'!L28</f>
        <v>0</v>
      </c>
      <c r="AA20" s="372">
        <f>'БЛАНК ЗАКАЗА на К-модуль'!M28</f>
        <v>0</v>
      </c>
      <c r="AB20" s="373">
        <f>IF(AA20="Глухой",0,'БЛАНК ЗАКАЗА на К-модуль'!N28)</f>
        <v>0</v>
      </c>
      <c r="AC20" s="367">
        <f>IFERROR(VLOOKUP(B20,'БД МОДУЛИ'!$B$3:$N$328,12,0),0)</f>
        <v>0</v>
      </c>
      <c r="AD20" s="367">
        <f>IFERROR(VLOOKUP(B20,'БД МОДУЛИ'!$B$3:$R$328,13,0),0)</f>
        <v>0</v>
      </c>
      <c r="AE20" s="367">
        <f t="shared" si="4"/>
        <v>0</v>
      </c>
      <c r="AF20" s="374">
        <f>IFERROR(VLOOKUP(B20,'БД МОДУЛИ'!$B$3:$AD$328,22,0),0)</f>
        <v>0</v>
      </c>
      <c r="AG20" s="375">
        <f>IF(AF20&gt;0,VLOOKUP(M20,'БД Фасады'!$E$4:$F$2018,2,0)*AF20,0)</f>
        <v>0</v>
      </c>
      <c r="AH20" s="372">
        <f>'БЛАНК ЗАКАЗА на К-модуль'!Q28</f>
        <v>0</v>
      </c>
      <c r="AI20" s="373">
        <f>IF(AH20="Глухой",0,'БЛАНК ЗАКАЗА на К-модуль'!R28)</f>
        <v>0</v>
      </c>
      <c r="AJ20" s="367">
        <f>IFERROR(VLOOKUP(B20,'БД МОДУЛИ'!$B$3:$R$328,16,0),0)</f>
        <v>0</v>
      </c>
      <c r="AK20" s="367">
        <f>IFERROR(VLOOKUP(B20,'БД МОДУЛИ'!$B$3:$R$328,17,0),0)</f>
        <v>0</v>
      </c>
      <c r="AL20" s="367">
        <f t="shared" si="5"/>
        <v>0</v>
      </c>
      <c r="AM20" s="374">
        <f>IFERROR(VLOOKUP(B20,'БД МОДУЛИ'!$B$3:$AD$328,25,0),0)</f>
        <v>0</v>
      </c>
      <c r="AN20" s="375">
        <f>IF(AM20&gt;0,VLOOKUP(M20,'БД Фасады'!$E$4:$F$2018,2,0)*AM20,0)</f>
        <v>0</v>
      </c>
      <c r="AO20" s="376">
        <f>IFERROR(VLOOKUP(B20,'БД МОДУЛИ'!$B$3:$N$328,4,0),0)</f>
        <v>0</v>
      </c>
      <c r="AP20" s="377">
        <f>IFERROR(VLOOKUP(AB20,'БД Цены'!$A$4:$C$491,3,0)*AF20,0)</f>
        <v>0</v>
      </c>
      <c r="AQ20" s="377">
        <f>IFERROR(VLOOKUP(AI20,'БД Цены'!$A$4:$C$491,3,0)*AM20,0)</f>
        <v>0</v>
      </c>
      <c r="AR20" s="377">
        <f t="shared" si="6"/>
        <v>0</v>
      </c>
      <c r="AS20" s="377">
        <f t="shared" si="7"/>
        <v>0</v>
      </c>
      <c r="AT20" s="377">
        <f>IFERROR(VLOOKUP(S20,'БД Цены'!$A$4:$C$491,3,0)*R20,0)</f>
        <v>0</v>
      </c>
      <c r="AU20" s="378">
        <f>IFERROR(VLOOKUP(V20,'БД Цены'!$A$4:$C$491,3,0)*T20,0)</f>
        <v>0</v>
      </c>
      <c r="AV20" s="377">
        <f>IFERROR(VLOOKUP(AV57,'БД Цены'!$A$1:$C$1991,3,0)*T20,0)</f>
        <v>0</v>
      </c>
      <c r="AW20" s="377">
        <f>IF(AA20=$AW$25,AD20*VLOOKUP($AW$24,'БД Цены'!$A$4:$C$1991,3,0),0)+IF(AH20=$AW$25,AK20*VLOOKUP($AW$24,'БД Цены'!$A$4:$C$1991,3,0),0)</f>
        <v>0</v>
      </c>
      <c r="AX20" s="379">
        <f t="shared" si="8"/>
        <v>0</v>
      </c>
      <c r="AY20" s="380">
        <f t="shared" si="9"/>
        <v>0</v>
      </c>
      <c r="AZ20" s="381">
        <f t="shared" si="10"/>
        <v>0</v>
      </c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</row>
    <row r="21" spans="1:87" ht="15.75" customHeight="1" x14ac:dyDescent="0.25">
      <c r="A21" s="365" t="s">
        <v>270</v>
      </c>
      <c r="B21" s="366">
        <f>'БЛАНК ЗАКАЗА на К-модуль'!B29</f>
        <v>0</v>
      </c>
      <c r="C21" s="366" t="str">
        <f>'БЛАНК ЗАКАЗА на К-модуль'!C29</f>
        <v/>
      </c>
      <c r="D21" s="366">
        <f>'БЛАНК ЗАКАЗА на К-модуль'!D29</f>
        <v>0</v>
      </c>
      <c r="E21" s="366">
        <f>'БЛАНК ЗАКАЗА на К-модуль'!E29</f>
        <v>0</v>
      </c>
      <c r="F21" s="366">
        <f>'БЛАНК ЗАКАЗА на К-модуль'!F29</f>
        <v>0</v>
      </c>
      <c r="G21" s="366">
        <f>'БЛАНК ЗАКАЗА на К-модуль'!G29</f>
        <v>0</v>
      </c>
      <c r="H21" s="367" t="e">
        <f>VLOOKUP(G21,'БД Категории пленок+ списки'!$B$24:$E$2000,4,0)</f>
        <v>#N/A</v>
      </c>
      <c r="I21" s="366">
        <f>'БЛАНК ЗАКАЗА на К-модуль'!H29</f>
        <v>0</v>
      </c>
      <c r="J21" s="367" t="str">
        <f t="shared" si="11"/>
        <v>П</v>
      </c>
      <c r="K21" s="366">
        <f>'БЛАНК ЗАКАЗА на К-модуль'!I29</f>
        <v>0</v>
      </c>
      <c r="L21" s="367">
        <f>IFERROR(VLOOKUP(K21,'БД Фасады'!$A$4:$B$44,2,0),0)</f>
        <v>0</v>
      </c>
      <c r="M21" s="367" t="e">
        <f t="shared" si="0"/>
        <v>#N/A</v>
      </c>
      <c r="N21" s="366">
        <f>'БЛАНК ЗАКАЗА на К-модуль'!J29</f>
        <v>0</v>
      </c>
      <c r="O21" s="366"/>
      <c r="P21" s="366" t="str">
        <f t="shared" si="1"/>
        <v>0-0шт</v>
      </c>
      <c r="Q21" s="368" t="str">
        <f t="shared" si="2"/>
        <v>0-0шт</v>
      </c>
      <c r="R21" s="369">
        <f>IFERROR(F21*VLOOKUP(B21,'БД МОДУЛИ'!$B$3:$T$328,19,0),0)</f>
        <v>0</v>
      </c>
      <c r="S21" s="368">
        <f>'БЛАНК ЗАКАЗА на К-модуль'!T29</f>
        <v>0</v>
      </c>
      <c r="T21" s="369">
        <f>IFERROR(F21*VLOOKUP(B21,'БД МОДУЛИ'!$B$3:$T$328,18,0),0)</f>
        <v>0</v>
      </c>
      <c r="U21" s="368">
        <f>'БЛАНК ЗАКАЗА на К-модуль'!S29</f>
        <v>0</v>
      </c>
      <c r="V21" s="366" t="str">
        <f t="shared" si="3"/>
        <v>Петля накладная, 63 грамма, 2 пружинная, с МП и евровинтами</v>
      </c>
      <c r="W21" s="366"/>
      <c r="X21" s="366"/>
      <c r="Y21" s="370"/>
      <c r="Z21" s="371">
        <f>'БЛАНК ЗАКАЗА на К-модуль'!L29</f>
        <v>0</v>
      </c>
      <c r="AA21" s="372">
        <f>'БЛАНК ЗАКАЗА на К-модуль'!M29</f>
        <v>0</v>
      </c>
      <c r="AB21" s="373">
        <f>IF(AA21="Глухой",0,'БЛАНК ЗАКАЗА на К-модуль'!N29)</f>
        <v>0</v>
      </c>
      <c r="AC21" s="367">
        <f>IFERROR(VLOOKUP(B21,'БД МОДУЛИ'!$B$3:$N$328,12,0),0)</f>
        <v>0</v>
      </c>
      <c r="AD21" s="367">
        <f>IFERROR(VLOOKUP(B21,'БД МОДУЛИ'!$B$3:$R$328,13,0),0)</f>
        <v>0</v>
      </c>
      <c r="AE21" s="367">
        <f t="shared" si="4"/>
        <v>0</v>
      </c>
      <c r="AF21" s="374">
        <f>IFERROR(VLOOKUP(B21,'БД МОДУЛИ'!$B$3:$AD$328,22,0),0)</f>
        <v>0</v>
      </c>
      <c r="AG21" s="375">
        <f>IF(AF21&gt;0,VLOOKUP(M21,'БД Фасады'!$E$4:$F$2018,2,0)*AF21,0)</f>
        <v>0</v>
      </c>
      <c r="AH21" s="372">
        <f>'БЛАНК ЗАКАЗА на К-модуль'!Q29</f>
        <v>0</v>
      </c>
      <c r="AI21" s="373">
        <f>IF(AH21="Глухой",0,'БЛАНК ЗАКАЗА на К-модуль'!R29)</f>
        <v>0</v>
      </c>
      <c r="AJ21" s="367">
        <f>IFERROR(VLOOKUP(B21,'БД МОДУЛИ'!$B$3:$R$328,16,0),0)</f>
        <v>0</v>
      </c>
      <c r="AK21" s="367">
        <f>IFERROR(VLOOKUP(B21,'БД МОДУЛИ'!$B$3:$R$328,17,0),0)</f>
        <v>0</v>
      </c>
      <c r="AL21" s="367">
        <f t="shared" si="5"/>
        <v>0</v>
      </c>
      <c r="AM21" s="374">
        <f>IFERROR(VLOOKUP(B21,'БД МОДУЛИ'!$B$3:$AD$328,25,0),0)</f>
        <v>0</v>
      </c>
      <c r="AN21" s="375">
        <f>IF(AM21&gt;0,VLOOKUP(M21,'БД Фасады'!$E$4:$F$2018,2,0)*AM21,0)</f>
        <v>0</v>
      </c>
      <c r="AO21" s="376">
        <f>IFERROR(VLOOKUP(B21,'БД МОДУЛИ'!$B$3:$N$328,4,0),0)</f>
        <v>0</v>
      </c>
      <c r="AP21" s="377">
        <f>IFERROR(VLOOKUP(AB21,'БД Цены'!$A$4:$C$491,3,0)*AF21,0)</f>
        <v>0</v>
      </c>
      <c r="AQ21" s="377">
        <f>IFERROR(VLOOKUP(AI21,'БД Цены'!$A$4:$C$491,3,0)*AM21,0)</f>
        <v>0</v>
      </c>
      <c r="AR21" s="377">
        <f t="shared" si="6"/>
        <v>0</v>
      </c>
      <c r="AS21" s="377">
        <f t="shared" si="7"/>
        <v>0</v>
      </c>
      <c r="AT21" s="377">
        <f>IFERROR(VLOOKUP(S21,'БД Цены'!$A$4:$C$491,3,0)*R21,0)</f>
        <v>0</v>
      </c>
      <c r="AU21" s="378">
        <f>IFERROR(VLOOKUP(V21,'БД Цены'!$A$4:$C$491,3,0)*T21,0)</f>
        <v>0</v>
      </c>
      <c r="AV21" s="377">
        <f>IFERROR(VLOOKUP(AV58,'БД Цены'!$A$1:$C$1991,3,0)*T21,0)</f>
        <v>0</v>
      </c>
      <c r="AW21" s="377">
        <f>IF(AA21=$AW$25,AD21*VLOOKUP($AW$24,'БД Цены'!$A$4:$C$1991,3,0),0)+IF(AH21=$AW$25,AK21*VLOOKUP($AW$24,'БД Цены'!$A$4:$C$1991,3,0),0)</f>
        <v>0</v>
      </c>
      <c r="AX21" s="379">
        <f t="shared" si="8"/>
        <v>0</v>
      </c>
      <c r="AY21" s="380">
        <f t="shared" si="9"/>
        <v>0</v>
      </c>
      <c r="AZ21" s="381">
        <f t="shared" si="10"/>
        <v>0</v>
      </c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</row>
    <row r="22" spans="1:87" ht="15.75" customHeight="1" x14ac:dyDescent="0.25">
      <c r="A22" s="365" t="s">
        <v>273</v>
      </c>
      <c r="B22" s="366">
        <f>'БЛАНК ЗАКАЗА на К-модуль'!B30</f>
        <v>0</v>
      </c>
      <c r="C22" s="366" t="str">
        <f>'БЛАНК ЗАКАЗА на К-модуль'!C30</f>
        <v/>
      </c>
      <c r="D22" s="366">
        <f>'БЛАНК ЗАКАЗА на К-модуль'!D30</f>
        <v>0</v>
      </c>
      <c r="E22" s="366">
        <f>'БЛАНК ЗАКАЗА на К-модуль'!E30</f>
        <v>0</v>
      </c>
      <c r="F22" s="366">
        <f>'БЛАНК ЗАКАЗА на К-модуль'!F30</f>
        <v>0</v>
      </c>
      <c r="G22" s="366">
        <f>'БЛАНК ЗАКАЗА на К-модуль'!G30</f>
        <v>0</v>
      </c>
      <c r="H22" s="367" t="e">
        <f>VLOOKUP(G22,'БД Категории пленок+ списки'!$B$24:$E$2000,4,0)</f>
        <v>#N/A</v>
      </c>
      <c r="I22" s="366">
        <f>'БЛАНК ЗАКАЗА на К-модуль'!H30</f>
        <v>0</v>
      </c>
      <c r="J22" s="367" t="str">
        <f t="shared" si="11"/>
        <v>П</v>
      </c>
      <c r="K22" s="366">
        <f>'БЛАНК ЗАКАЗА на К-модуль'!I30</f>
        <v>0</v>
      </c>
      <c r="L22" s="367">
        <f>IFERROR(VLOOKUP(K22,'БД Фасады'!$A$4:$B$44,2,0),0)</f>
        <v>0</v>
      </c>
      <c r="M22" s="367" t="e">
        <f t="shared" si="0"/>
        <v>#N/A</v>
      </c>
      <c r="N22" s="366">
        <f>'БЛАНК ЗАКАЗА на К-модуль'!J30</f>
        <v>0</v>
      </c>
      <c r="O22" s="366"/>
      <c r="P22" s="366" t="str">
        <f t="shared" si="1"/>
        <v>0-0шт</v>
      </c>
      <c r="Q22" s="368" t="str">
        <f t="shared" si="2"/>
        <v>0-0шт</v>
      </c>
      <c r="R22" s="369">
        <f>IFERROR(F22*VLOOKUP(B22,'БД МОДУЛИ'!$B$3:$T$328,19,0),0)</f>
        <v>0</v>
      </c>
      <c r="S22" s="368">
        <f>'БЛАНК ЗАКАЗА на К-модуль'!T30</f>
        <v>0</v>
      </c>
      <c r="T22" s="369">
        <f>IFERROR(F22*VLOOKUP(B22,'БД МОДУЛИ'!$B$3:$T$328,18,0),0)</f>
        <v>0</v>
      </c>
      <c r="U22" s="368">
        <f>'БЛАНК ЗАКАЗА на К-модуль'!S30</f>
        <v>0</v>
      </c>
      <c r="V22" s="366" t="str">
        <f t="shared" si="3"/>
        <v>Петля накладная, 63 грамма, 2 пружинная, с МП и евровинтами</v>
      </c>
      <c r="W22" s="366"/>
      <c r="X22" s="366"/>
      <c r="Y22" s="370"/>
      <c r="Z22" s="371">
        <f>'БЛАНК ЗАКАЗА на К-модуль'!L30</f>
        <v>0</v>
      </c>
      <c r="AA22" s="372">
        <f>'БЛАНК ЗАКАЗА на К-модуль'!M30</f>
        <v>0</v>
      </c>
      <c r="AB22" s="373">
        <f>IF(AA22="Глухой",0,'БЛАНК ЗАКАЗА на К-модуль'!N30)</f>
        <v>0</v>
      </c>
      <c r="AC22" s="367">
        <f>IFERROR(VLOOKUP(B22,'БД МОДУЛИ'!$B$3:$N$328,12,0),0)</f>
        <v>0</v>
      </c>
      <c r="AD22" s="367">
        <f>IFERROR(VLOOKUP(B22,'БД МОДУЛИ'!$B$3:$R$328,13,0),0)</f>
        <v>0</v>
      </c>
      <c r="AE22" s="367">
        <f t="shared" si="4"/>
        <v>0</v>
      </c>
      <c r="AF22" s="374">
        <f>IFERROR(VLOOKUP(B22,'БД МОДУЛИ'!$B$3:$AD$328,22,0),0)</f>
        <v>0</v>
      </c>
      <c r="AG22" s="375">
        <f>IF(AF22&gt;0,VLOOKUP(M22,'БД Фасады'!$E$4:$F$2018,2,0)*AF22,0)</f>
        <v>0</v>
      </c>
      <c r="AH22" s="372">
        <f>'БЛАНК ЗАКАЗА на К-модуль'!Q30</f>
        <v>0</v>
      </c>
      <c r="AI22" s="373">
        <f>IF(AH22="Глухой",0,'БЛАНК ЗАКАЗА на К-модуль'!R30)</f>
        <v>0</v>
      </c>
      <c r="AJ22" s="367">
        <f>IFERROR(VLOOKUP(B22,'БД МОДУЛИ'!$B$3:$R$328,16,0),0)</f>
        <v>0</v>
      </c>
      <c r="AK22" s="367">
        <f>IFERROR(VLOOKUP(B22,'БД МОДУЛИ'!$B$3:$R$328,17,0),0)</f>
        <v>0</v>
      </c>
      <c r="AL22" s="367">
        <f t="shared" si="5"/>
        <v>0</v>
      </c>
      <c r="AM22" s="374">
        <f>IFERROR(VLOOKUP(B22,'БД МОДУЛИ'!$B$3:$AD$328,25,0),0)</f>
        <v>0</v>
      </c>
      <c r="AN22" s="375">
        <f>IF(AM22&gt;0,VLOOKUP(M22,'БД Фасады'!$E$4:$F$2018,2,0)*AM22,0)</f>
        <v>0</v>
      </c>
      <c r="AO22" s="376">
        <f>IFERROR(VLOOKUP(B22,'БД МОДУЛИ'!$B$3:$N$328,4,0),0)</f>
        <v>0</v>
      </c>
      <c r="AP22" s="377">
        <f>IFERROR(VLOOKUP(AB22,'БД Цены'!$A$4:$C$491,3,0)*AF22,0)</f>
        <v>0</v>
      </c>
      <c r="AQ22" s="377">
        <f>IFERROR(VLOOKUP(AI22,'БД Цены'!$A$4:$C$491,3,0)*AM22,0)</f>
        <v>0</v>
      </c>
      <c r="AR22" s="377">
        <f t="shared" si="6"/>
        <v>0</v>
      </c>
      <c r="AS22" s="377">
        <f t="shared" si="7"/>
        <v>0</v>
      </c>
      <c r="AT22" s="377">
        <f>IFERROR(VLOOKUP(S22,'БД Цены'!$A$4:$C$491,3,0)*R22,0)</f>
        <v>0</v>
      </c>
      <c r="AU22" s="378">
        <f>IFERROR(VLOOKUP(V22,'БД Цены'!$A$4:$C$491,3,0)*T22,0)</f>
        <v>0</v>
      </c>
      <c r="AV22" s="377">
        <f>IFERROR(VLOOKUP(AV59,'БД Цены'!$A$1:$C$1991,3,0)*T22,0)</f>
        <v>0</v>
      </c>
      <c r="AW22" s="377">
        <f>IF(AA22=$AW$25,AD22*VLOOKUP($AW$24,'БД Цены'!$A$4:$C$1991,3,0),0)+IF(AH22=$AW$25,AK22*VLOOKUP($AW$24,'БД Цены'!$A$4:$C$1991,3,0),0)</f>
        <v>0</v>
      </c>
      <c r="AX22" s="379">
        <f t="shared" si="8"/>
        <v>0</v>
      </c>
      <c r="AY22" s="380">
        <f t="shared" si="9"/>
        <v>0</v>
      </c>
      <c r="AZ22" s="381">
        <f t="shared" si="10"/>
        <v>0</v>
      </c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</row>
    <row r="23" spans="1:87" ht="15.75" customHeight="1" x14ac:dyDescent="0.25">
      <c r="A23" s="365" t="s">
        <v>3086</v>
      </c>
      <c r="B23" s="382" t="str">
        <f>'БЛАНК ЗАКАЗА на К-модуль'!B31</f>
        <v>Столешница</v>
      </c>
      <c r="C23" s="366">
        <f>'БЛАНК ЗАКАЗА на К-модуль'!C31</f>
        <v>0</v>
      </c>
      <c r="D23" s="366">
        <f>'БЛАНК ЗАКАЗА на К-модуль'!D31</f>
        <v>0</v>
      </c>
      <c r="E23" s="366">
        <f>'БЛАНК ЗАКАЗА на К-модуль'!E31</f>
        <v>0</v>
      </c>
      <c r="F23" s="366">
        <f>'БЛАНК ЗАКАЗА на К-модуль'!F31</f>
        <v>0</v>
      </c>
      <c r="G23" s="366">
        <f>'БЛАНК ЗАКАЗА на К-модуль'!G31</f>
        <v>0</v>
      </c>
      <c r="H23" s="367" t="e">
        <f>VLOOKUP(G23,'БД Категории пленок+ списки'!$B$24:$E$2000,4,0)</f>
        <v>#N/A</v>
      </c>
      <c r="I23" s="366">
        <f>'БЛАНК ЗАКАЗА на К-модуль'!H31</f>
        <v>0</v>
      </c>
      <c r="J23" s="367" t="str">
        <f t="shared" si="11"/>
        <v>П</v>
      </c>
      <c r="K23" s="366">
        <f>'БЛАНК ЗАКАЗА на К-модуль'!I31</f>
        <v>0</v>
      </c>
      <c r="L23" s="367">
        <f>IFERROR(VLOOKUP(K23,'БД Фасады'!$A$4:$B$44,2,0),0)</f>
        <v>0</v>
      </c>
      <c r="M23" s="367" t="e">
        <f t="shared" si="0"/>
        <v>#N/A</v>
      </c>
      <c r="N23" s="366">
        <f>'БЛАНК ЗАКАЗА на К-модуль'!J31</f>
        <v>0</v>
      </c>
      <c r="O23" s="366"/>
      <c r="P23" s="366" t="str">
        <f t="shared" si="1"/>
        <v>0-0шт</v>
      </c>
      <c r="Q23" s="368" t="str">
        <f t="shared" si="2"/>
        <v>0-0шт</v>
      </c>
      <c r="R23" s="369">
        <f>IFERROR(F23*VLOOKUP(B23,'БД МОДУЛИ'!$B$3:$T$328,19,0),0)</f>
        <v>0</v>
      </c>
      <c r="S23" s="368">
        <f>'БЛАНК ЗАКАЗА на К-модуль'!T31</f>
        <v>0</v>
      </c>
      <c r="T23" s="369">
        <f>IFERROR(F23*VLOOKUP(B23,'БД МОДУЛИ'!$B$3:$T$328,18,0),0)</f>
        <v>0</v>
      </c>
      <c r="U23" s="368">
        <f>'БЛАНК ЗАКАЗА на К-модуль'!S31</f>
        <v>0</v>
      </c>
      <c r="V23" s="366" t="str">
        <f t="shared" si="3"/>
        <v>Петля накладная, 63 грамма, 2 пружинная, с МП и евровинтами</v>
      </c>
      <c r="W23" s="366"/>
      <c r="X23" s="366"/>
      <c r="Y23" s="370"/>
      <c r="Z23" s="371">
        <f>'БЛАНК ЗАКАЗА на К-модуль'!L31</f>
        <v>0</v>
      </c>
      <c r="AA23" s="372">
        <f>'БЛАНК ЗАКАЗА на К-модуль'!M31</f>
        <v>0</v>
      </c>
      <c r="AB23" s="373">
        <f>IF(AA23="Глухой",0,'БЛАНК ЗАКАЗА на К-модуль'!N31)</f>
        <v>0</v>
      </c>
      <c r="AC23" s="367">
        <f>IFERROR(VLOOKUP(B23,'БД МОДУЛИ'!$B$3:$N$328,12,0),0)</f>
        <v>0</v>
      </c>
      <c r="AD23" s="367">
        <f>IFERROR(VLOOKUP(B23,'БД МОДУЛИ'!$B$3:$R$328,13,0),0)</f>
        <v>0</v>
      </c>
      <c r="AE23" s="367">
        <f t="shared" si="4"/>
        <v>0</v>
      </c>
      <c r="AF23" s="374">
        <f>IFERROR(VLOOKUP(B23,'БД МОДУЛИ'!$B$3:$AD$328,22,0),0)</f>
        <v>0</v>
      </c>
      <c r="AG23" s="375">
        <f>IF(AF23&gt;0,VLOOKUP(M23,'БД Фасады'!$E$4:$F$2018,2,0)*AF23,0)</f>
        <v>0</v>
      </c>
      <c r="AH23" s="372">
        <f>'БЛАНК ЗАКАЗА на К-модуль'!Q31</f>
        <v>0</v>
      </c>
      <c r="AI23" s="373">
        <f>IF(AH23="Глухой",0,'БЛАНК ЗАКАЗА на К-модуль'!R31)</f>
        <v>0</v>
      </c>
      <c r="AJ23" s="367">
        <f>IFERROR(VLOOKUP(B23,'БД МОДУЛИ'!$B$3:$R$328,16,0),0)</f>
        <v>0</v>
      </c>
      <c r="AK23" s="367">
        <f>IFERROR(VLOOKUP(B23,'БД МОДУЛИ'!$B$3:$R$328,17,0),0)</f>
        <v>0</v>
      </c>
      <c r="AL23" s="367">
        <f t="shared" si="5"/>
        <v>0</v>
      </c>
      <c r="AM23" s="374">
        <f>IFERROR(VLOOKUP(B23,'БД МОДУЛИ'!$B$3:$AD$328,25,0),0)</f>
        <v>0</v>
      </c>
      <c r="AN23" s="375">
        <f>IF(AM23&gt;0,VLOOKUP(M23,'БД Фасады'!$E$4:$F$2018,2,0)*AM23,0)</f>
        <v>0</v>
      </c>
      <c r="AO23" s="376">
        <f>IFERROR(VLOOKUP(B23,'БД МОДУЛИ'!$B$3:$N$328,4,0),0)</f>
        <v>0</v>
      </c>
      <c r="AP23" s="377">
        <f>IFERROR(VLOOKUP(AB23,'БД Цены'!$A$4:$C$491,3,0)*AF23,0)</f>
        <v>0</v>
      </c>
      <c r="AQ23" s="377">
        <f>IFERROR(VLOOKUP(AI23,'БД Цены'!$A$4:$C$491,3,0)*AM23,0)</f>
        <v>0</v>
      </c>
      <c r="AR23" s="377">
        <f t="shared" si="6"/>
        <v>0</v>
      </c>
      <c r="AS23" s="377">
        <f t="shared" si="7"/>
        <v>0</v>
      </c>
      <c r="AT23" s="377">
        <f>IFERROR(VLOOKUP(S23,'БД Цены'!$A$4:$C$491,3,0)*R23,0)</f>
        <v>0</v>
      </c>
      <c r="AU23" s="378">
        <f>IFERROR(VLOOKUP(V23,'БД Цены'!$A$4:$C$491,3,0)*T23,0)</f>
        <v>0</v>
      </c>
      <c r="AV23" s="377">
        <f>IFERROR(VLOOKUP(AV60,'БД Цены'!$A$1:$C$1991,3,0)*T23,0)</f>
        <v>0</v>
      </c>
      <c r="AW23" s="377">
        <f>IF(AA23=$AW$25,AD23*VLOOKUP($AW$24,'БД Цены'!$A$4:$C$1991,3,0),0)+IF(AH23=$AW$25,AK23*VLOOKUP($AW$24,'БД Цены'!$A$4:$C$1991,3,0),0)</f>
        <v>0</v>
      </c>
      <c r="AX23" s="379">
        <f t="shared" si="8"/>
        <v>0</v>
      </c>
      <c r="AY23" s="380">
        <f t="shared" si="9"/>
        <v>0</v>
      </c>
      <c r="AZ23" s="381">
        <f t="shared" si="10"/>
        <v>0</v>
      </c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</row>
    <row r="24" spans="1:87" ht="15.75" customHeight="1" x14ac:dyDescent="0.25">
      <c r="A24" s="383"/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35" t="s">
        <v>3087</v>
      </c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4"/>
      <c r="AS24" s="384"/>
      <c r="AT24" s="383"/>
      <c r="AU24" s="383"/>
      <c r="AV24" s="383"/>
      <c r="AW24" s="385" t="s">
        <v>3030</v>
      </c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  <c r="CC24" s="308"/>
      <c r="CD24" s="308"/>
      <c r="CE24" s="308"/>
      <c r="CF24" s="308"/>
      <c r="CG24" s="308"/>
      <c r="CH24" s="308"/>
      <c r="CI24" s="308"/>
    </row>
    <row r="25" spans="1:87" ht="15.75" customHeight="1" x14ac:dyDescent="0.25">
      <c r="A25" s="383"/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35" t="s">
        <v>3088</v>
      </c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6">
        <f t="shared" ref="AG25:AG36" si="12">IFERROR(AG3,"Ошибка соотвествия Фасада Коллекции/Толщиныфасада/Пленки/Патины")</f>
        <v>0</v>
      </c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7"/>
      <c r="AS25" s="387"/>
      <c r="AT25" s="383"/>
      <c r="AU25" s="383"/>
      <c r="AV25" s="383"/>
      <c r="AW25" s="83" t="s">
        <v>62</v>
      </c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  <c r="CC25" s="308"/>
      <c r="CD25" s="308"/>
      <c r="CE25" s="308"/>
      <c r="CF25" s="308"/>
      <c r="CG25" s="308"/>
      <c r="CH25" s="308"/>
      <c r="CI25" s="308"/>
    </row>
    <row r="26" spans="1:87" ht="15.75" customHeight="1" x14ac:dyDescent="0.25">
      <c r="A26" s="383"/>
      <c r="B26" s="383"/>
      <c r="C26" s="383"/>
      <c r="D26" s="383"/>
      <c r="E26" s="383"/>
      <c r="F26" s="383"/>
      <c r="G26" s="383"/>
      <c r="H26" s="383"/>
      <c r="I26" s="383"/>
      <c r="J26" s="383"/>
      <c r="K26" s="383"/>
      <c r="L26" s="383"/>
      <c r="M26" s="335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6">
        <f t="shared" si="12"/>
        <v>0</v>
      </c>
      <c r="AH26" s="383"/>
      <c r="AI26" s="383"/>
      <c r="AJ26" s="383"/>
      <c r="AK26" s="383"/>
      <c r="AL26" s="383"/>
      <c r="AM26" s="383"/>
      <c r="AN26" s="383"/>
      <c r="AO26" s="383"/>
      <c r="AP26" s="383"/>
      <c r="AQ26" s="383" t="s">
        <v>3089</v>
      </c>
      <c r="AR26" s="384" t="s">
        <v>3090</v>
      </c>
      <c r="AS26" s="384"/>
      <c r="AT26" s="384" t="s">
        <v>3091</v>
      </c>
      <c r="AU26" s="384"/>
      <c r="AV26" s="384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383"/>
      <c r="BN26" s="383"/>
      <c r="BO26" s="383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</row>
    <row r="27" spans="1:87" ht="15.75" customHeight="1" x14ac:dyDescent="0.25">
      <c r="A27" s="383"/>
      <c r="B27" s="383"/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35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6">
        <f t="shared" si="12"/>
        <v>0</v>
      </c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4"/>
      <c r="AS27" s="384"/>
      <c r="AT27" s="384"/>
      <c r="AU27" s="384"/>
      <c r="AV27" s="384"/>
      <c r="AW27" s="383"/>
      <c r="AX27" s="383"/>
      <c r="AY27" s="383"/>
      <c r="AZ27" s="383"/>
      <c r="BA27" s="383"/>
      <c r="BB27" s="383"/>
      <c r="BC27" s="383"/>
      <c r="BD27" s="383"/>
      <c r="BE27" s="383"/>
      <c r="BF27" s="383"/>
      <c r="BG27" s="383"/>
      <c r="BH27" s="383"/>
      <c r="BI27" s="383"/>
      <c r="BJ27" s="383"/>
      <c r="BK27" s="383"/>
      <c r="BL27" s="383"/>
      <c r="BM27" s="383"/>
      <c r="BN27" s="383"/>
      <c r="BO27" s="383"/>
      <c r="BP27" s="308"/>
      <c r="BQ27" s="308"/>
      <c r="BR27" s="308"/>
      <c r="BS27" s="308"/>
      <c r="BT27" s="308"/>
      <c r="BU27" s="308"/>
      <c r="BV27" s="308"/>
      <c r="BW27" s="308"/>
      <c r="BX27" s="308"/>
      <c r="BY27" s="308"/>
      <c r="BZ27" s="308"/>
      <c r="CA27" s="308"/>
      <c r="CB27" s="308"/>
      <c r="CC27" s="308"/>
      <c r="CD27" s="308"/>
      <c r="CE27" s="308"/>
      <c r="CF27" s="308"/>
      <c r="CG27" s="308"/>
      <c r="CH27" s="308"/>
      <c r="CI27" s="308"/>
    </row>
    <row r="28" spans="1:87" ht="15.75" customHeight="1" x14ac:dyDescent="0.25">
      <c r="A28" s="383"/>
      <c r="B28" s="383"/>
      <c r="C28" s="383"/>
      <c r="D28" s="383"/>
      <c r="E28" s="383"/>
      <c r="F28" s="383"/>
      <c r="G28" s="383"/>
      <c r="H28" s="384" t="s">
        <v>3092</v>
      </c>
      <c r="I28" s="383"/>
      <c r="J28" s="367" t="s">
        <v>76</v>
      </c>
      <c r="K28" s="367" t="s">
        <v>3188</v>
      </c>
      <c r="L28" s="383"/>
      <c r="M28" s="335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6">
        <f t="shared" si="12"/>
        <v>0</v>
      </c>
      <c r="AH28" s="383"/>
      <c r="AI28" s="383"/>
      <c r="AJ28" s="383"/>
      <c r="AK28" s="383"/>
      <c r="AL28" s="383"/>
      <c r="AM28" s="383"/>
      <c r="AN28" s="383"/>
      <c r="AO28" s="383"/>
      <c r="AP28" s="383"/>
      <c r="AQ28" s="383" t="s">
        <v>3089</v>
      </c>
      <c r="AR28" s="388" t="s">
        <v>781</v>
      </c>
      <c r="AS28" s="384"/>
      <c r="AT28" s="384" t="s">
        <v>3091</v>
      </c>
      <c r="AU28" s="384"/>
      <c r="AV28" s="384"/>
      <c r="AW28" s="383"/>
      <c r="AX28" s="383"/>
      <c r="AY28" s="383"/>
      <c r="AZ28" s="383"/>
      <c r="BA28" s="383"/>
      <c r="BB28" s="383"/>
      <c r="BC28" s="383"/>
      <c r="BD28" s="383"/>
      <c r="BE28" s="383"/>
      <c r="BF28" s="383"/>
      <c r="BG28" s="383"/>
      <c r="BH28" s="383"/>
      <c r="BI28" s="383"/>
      <c r="BJ28" s="383"/>
      <c r="BK28" s="383"/>
      <c r="BL28" s="383"/>
      <c r="BM28" s="383"/>
      <c r="BN28" s="383"/>
      <c r="BO28" s="383"/>
      <c r="BP28" s="308"/>
      <c r="BQ28" s="308"/>
      <c r="BR28" s="308"/>
      <c r="BS28" s="308"/>
      <c r="BT28" s="308"/>
      <c r="BU28" s="308"/>
      <c r="BV28" s="308"/>
      <c r="BW28" s="308"/>
      <c r="BX28" s="308"/>
      <c r="BY28" s="308"/>
      <c r="BZ28" s="308"/>
      <c r="CA28" s="308"/>
      <c r="CB28" s="308"/>
      <c r="CC28" s="308"/>
      <c r="CD28" s="308"/>
      <c r="CE28" s="308"/>
      <c r="CF28" s="308"/>
      <c r="CG28" s="308"/>
      <c r="CH28" s="308"/>
      <c r="CI28" s="308"/>
    </row>
    <row r="29" spans="1:87" ht="15.75" customHeight="1" x14ac:dyDescent="0.25">
      <c r="A29" s="383"/>
      <c r="B29" s="383"/>
      <c r="C29" s="383"/>
      <c r="D29" s="383"/>
      <c r="E29" s="383"/>
      <c r="F29" s="383"/>
      <c r="G29" s="383"/>
      <c r="H29" s="384" t="s">
        <v>3093</v>
      </c>
      <c r="I29" s="383"/>
      <c r="J29" s="367" t="s">
        <v>60</v>
      </c>
      <c r="K29" s="367" t="s">
        <v>3188</v>
      </c>
      <c r="L29" s="383"/>
      <c r="M29" s="335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6">
        <f t="shared" si="12"/>
        <v>0</v>
      </c>
      <c r="AH29" s="383"/>
      <c r="AI29" s="383"/>
      <c r="AJ29" s="383"/>
      <c r="AK29" s="383"/>
      <c r="AL29" s="383"/>
      <c r="AM29" s="383"/>
      <c r="AN29" s="383"/>
      <c r="AO29" s="383"/>
      <c r="AP29" s="383"/>
      <c r="AQ29" s="383" t="s">
        <v>3089</v>
      </c>
      <c r="AR29" s="388" t="s">
        <v>3094</v>
      </c>
      <c r="AS29" s="384"/>
      <c r="AT29" s="384" t="s">
        <v>3091</v>
      </c>
      <c r="AU29" s="384"/>
      <c r="AV29" s="384"/>
      <c r="AW29" s="383"/>
      <c r="AX29" s="383"/>
      <c r="AY29" s="383"/>
      <c r="AZ29" s="383"/>
      <c r="BA29" s="383"/>
      <c r="BB29" s="383"/>
      <c r="BC29" s="383"/>
      <c r="BD29" s="383"/>
      <c r="BE29" s="383"/>
      <c r="BF29" s="383"/>
      <c r="BG29" s="383"/>
      <c r="BH29" s="383"/>
      <c r="BI29" s="383"/>
      <c r="BJ29" s="383"/>
      <c r="BK29" s="383"/>
      <c r="BL29" s="383"/>
      <c r="BM29" s="383"/>
      <c r="BN29" s="383"/>
      <c r="BO29" s="383"/>
      <c r="BP29" s="308"/>
      <c r="BQ29" s="308"/>
      <c r="BR29" s="308"/>
      <c r="BS29" s="308"/>
      <c r="BT29" s="308"/>
      <c r="BU29" s="308"/>
      <c r="BV29" s="308"/>
      <c r="BW29" s="308"/>
      <c r="BX29" s="308"/>
      <c r="BY29" s="308"/>
      <c r="BZ29" s="308"/>
      <c r="CA29" s="308"/>
      <c r="CB29" s="308"/>
      <c r="CC29" s="308"/>
      <c r="CD29" s="308"/>
      <c r="CE29" s="308"/>
      <c r="CF29" s="308"/>
      <c r="CG29" s="308"/>
      <c r="CH29" s="308"/>
      <c r="CI29" s="308"/>
    </row>
    <row r="30" spans="1:87" ht="15.75" customHeight="1" x14ac:dyDescent="0.25">
      <c r="A30" s="383"/>
      <c r="B30" s="383"/>
      <c r="C30" s="383"/>
      <c r="D30" s="383"/>
      <c r="E30" s="383"/>
      <c r="F30" s="383"/>
      <c r="G30" s="383"/>
      <c r="H30" s="384" t="s">
        <v>3095</v>
      </c>
      <c r="I30" s="383"/>
      <c r="J30" s="367" t="s">
        <v>88</v>
      </c>
      <c r="K30" s="367" t="s">
        <v>3188</v>
      </c>
      <c r="L30" s="383"/>
      <c r="M30" s="335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6">
        <f t="shared" si="12"/>
        <v>0</v>
      </c>
      <c r="AH30" s="383"/>
      <c r="AI30" s="383"/>
      <c r="AJ30" s="383"/>
      <c r="AK30" s="383"/>
      <c r="AL30" s="383"/>
      <c r="AM30" s="383"/>
      <c r="AN30" s="383"/>
      <c r="AO30" s="383"/>
      <c r="AP30" s="383"/>
      <c r="AQ30" s="383" t="s">
        <v>3089</v>
      </c>
      <c r="AR30" s="388" t="s">
        <v>3096</v>
      </c>
      <c r="AS30" s="384"/>
      <c r="AT30" s="384" t="s">
        <v>3091</v>
      </c>
      <c r="AU30" s="384"/>
      <c r="AV30" s="384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08"/>
      <c r="CH30" s="308"/>
      <c r="CI30" s="308"/>
    </row>
    <row r="31" spans="1:87" ht="15.75" customHeight="1" x14ac:dyDescent="0.25">
      <c r="A31" s="383"/>
      <c r="B31" s="383"/>
      <c r="C31" s="383"/>
      <c r="D31" s="383"/>
      <c r="E31" s="383"/>
      <c r="F31" s="383"/>
      <c r="G31" s="383"/>
      <c r="H31" s="384" t="s">
        <v>3097</v>
      </c>
      <c r="I31" s="383"/>
      <c r="J31" s="384"/>
      <c r="K31" s="384"/>
      <c r="L31" s="383"/>
      <c r="M31" s="335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6">
        <f t="shared" si="12"/>
        <v>0</v>
      </c>
      <c r="AH31" s="383"/>
      <c r="AI31" s="383"/>
      <c r="AJ31" s="383"/>
      <c r="AK31" s="383"/>
      <c r="AL31" s="383"/>
      <c r="AM31" s="383"/>
      <c r="AN31" s="383"/>
      <c r="AO31" s="383"/>
      <c r="AP31" s="383"/>
      <c r="AQ31" s="383" t="s">
        <v>3089</v>
      </c>
      <c r="AR31" s="389" t="s">
        <v>3098</v>
      </c>
      <c r="AS31" s="384"/>
      <c r="AT31" s="384" t="s">
        <v>3091</v>
      </c>
      <c r="AU31" s="384"/>
      <c r="AV31" s="384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08"/>
      <c r="CH31" s="308"/>
      <c r="CI31" s="308"/>
    </row>
    <row r="32" spans="1:87" ht="15.75" customHeight="1" x14ac:dyDescent="0.25">
      <c r="A32" s="383"/>
      <c r="B32" s="383"/>
      <c r="C32" s="383"/>
      <c r="D32" s="383"/>
      <c r="E32" s="383"/>
      <c r="F32" s="383"/>
      <c r="G32" s="383"/>
      <c r="H32" s="384" t="s">
        <v>3099</v>
      </c>
      <c r="I32" s="383"/>
      <c r="J32" s="384"/>
      <c r="K32" s="384"/>
      <c r="L32" s="383"/>
      <c r="M32" s="335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6">
        <f t="shared" si="12"/>
        <v>0</v>
      </c>
      <c r="AH32" s="383"/>
      <c r="AI32" s="383"/>
      <c r="AJ32" s="383"/>
      <c r="AK32" s="383"/>
      <c r="AL32" s="383"/>
      <c r="AM32" s="383"/>
      <c r="AN32" s="383"/>
      <c r="AO32" s="383"/>
      <c r="AP32" s="383"/>
      <c r="AQ32" s="383" t="s">
        <v>3089</v>
      </c>
      <c r="AR32" s="389" t="s">
        <v>3100</v>
      </c>
      <c r="AS32" s="384"/>
      <c r="AT32" s="384" t="s">
        <v>3091</v>
      </c>
      <c r="AU32" s="384"/>
      <c r="AV32" s="384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08"/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8"/>
      <c r="CG32" s="308"/>
      <c r="CH32" s="308"/>
      <c r="CI32" s="308"/>
    </row>
    <row r="33" spans="1:87" ht="15.75" customHeight="1" x14ac:dyDescent="0.25">
      <c r="A33" s="383"/>
      <c r="B33" s="383"/>
      <c r="C33" s="383"/>
      <c r="D33" s="383"/>
      <c r="E33" s="383"/>
      <c r="F33" s="383"/>
      <c r="G33" s="383"/>
      <c r="H33" s="383"/>
      <c r="I33" s="383"/>
      <c r="J33" s="384"/>
      <c r="K33" s="384"/>
      <c r="L33" s="383"/>
      <c r="M33" s="335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6">
        <f t="shared" si="12"/>
        <v>0</v>
      </c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4"/>
      <c r="AS33" s="384"/>
      <c r="AT33" s="384"/>
      <c r="AU33" s="384"/>
      <c r="AV33" s="384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</row>
    <row r="34" spans="1:87" ht="15.75" customHeight="1" x14ac:dyDescent="0.25">
      <c r="A34" s="383"/>
      <c r="B34" s="383"/>
      <c r="C34" s="383"/>
      <c r="D34" s="383"/>
      <c r="E34" s="383"/>
      <c r="F34" s="383"/>
      <c r="G34" s="383"/>
      <c r="H34" s="383"/>
      <c r="I34" s="383"/>
      <c r="J34" s="384"/>
      <c r="K34" s="384"/>
      <c r="L34" s="383"/>
      <c r="M34" s="335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6">
        <f t="shared" si="12"/>
        <v>0</v>
      </c>
      <c r="AH34" s="383"/>
      <c r="AI34" s="383"/>
      <c r="AJ34" s="383"/>
      <c r="AK34" s="383"/>
      <c r="AL34" s="383"/>
      <c r="AM34" s="383"/>
      <c r="AN34" s="383"/>
      <c r="AO34" s="383"/>
      <c r="AP34" s="383"/>
      <c r="AQ34" s="335" t="s">
        <v>3101</v>
      </c>
      <c r="AR34" s="390" t="s">
        <v>3102</v>
      </c>
      <c r="AS34" s="390"/>
      <c r="AT34" s="384" t="s">
        <v>3103</v>
      </c>
      <c r="AU34" s="384"/>
      <c r="AV34" s="384"/>
      <c r="AW34" s="383"/>
      <c r="AX34" s="383"/>
      <c r="AY34" s="383"/>
      <c r="AZ34" s="383"/>
      <c r="BA34" s="383"/>
      <c r="BB34" s="384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</row>
    <row r="35" spans="1:87" ht="15.75" customHeight="1" x14ac:dyDescent="0.25">
      <c r="A35" s="383"/>
      <c r="B35" s="383"/>
      <c r="C35" s="383"/>
      <c r="D35" s="383"/>
      <c r="E35" s="383"/>
      <c r="F35" s="383"/>
      <c r="G35" s="383"/>
      <c r="H35" s="383"/>
      <c r="I35" s="383"/>
      <c r="J35" s="384"/>
      <c r="K35" s="384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6">
        <f t="shared" si="12"/>
        <v>0</v>
      </c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4"/>
      <c r="AS35" s="384"/>
      <c r="AT35" s="384"/>
      <c r="AU35" s="384"/>
      <c r="AV35" s="384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08"/>
      <c r="BQ35" s="308"/>
      <c r="BR35" s="308"/>
      <c r="BS35" s="308"/>
      <c r="BT35" s="308"/>
      <c r="BU35" s="308"/>
      <c r="BV35" s="308"/>
      <c r="BW35" s="308"/>
      <c r="BX35" s="308"/>
      <c r="BY35" s="308"/>
      <c r="BZ35" s="308"/>
      <c r="CA35" s="308"/>
      <c r="CB35" s="308"/>
      <c r="CC35" s="308"/>
      <c r="CD35" s="308"/>
      <c r="CE35" s="308"/>
      <c r="CF35" s="308"/>
      <c r="CG35" s="308"/>
      <c r="CH35" s="308"/>
      <c r="CI35" s="308"/>
    </row>
    <row r="36" spans="1:87" ht="15.75" customHeight="1" x14ac:dyDescent="0.25">
      <c r="A36" s="383"/>
      <c r="B36" s="383"/>
      <c r="C36" s="383"/>
      <c r="D36" s="383"/>
      <c r="E36" s="383"/>
      <c r="F36" s="383"/>
      <c r="G36" s="383"/>
      <c r="H36" s="383"/>
      <c r="I36" s="383"/>
      <c r="J36" s="384"/>
      <c r="K36" s="384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6">
        <f t="shared" si="12"/>
        <v>0</v>
      </c>
      <c r="AH36" s="383"/>
      <c r="AI36" s="383"/>
      <c r="AJ36" s="383"/>
      <c r="AK36" s="383"/>
      <c r="AL36" s="383"/>
      <c r="AM36" s="383"/>
      <c r="AN36" s="383"/>
      <c r="AO36" s="383"/>
      <c r="AP36" s="383"/>
      <c r="AQ36" s="383" t="s">
        <v>3089</v>
      </c>
      <c r="AR36" s="384" t="s">
        <v>3104</v>
      </c>
      <c r="AS36" s="384"/>
      <c r="AT36" s="384" t="s">
        <v>3105</v>
      </c>
      <c r="AU36" s="384"/>
      <c r="AV36" s="384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08"/>
      <c r="BQ36" s="308"/>
      <c r="BR36" s="308"/>
      <c r="BS36" s="308"/>
      <c r="BT36" s="308"/>
      <c r="BU36" s="308"/>
      <c r="BV36" s="308"/>
      <c r="BW36" s="308"/>
      <c r="BX36" s="308"/>
      <c r="BY36" s="308"/>
      <c r="BZ36" s="308"/>
      <c r="CA36" s="308"/>
      <c r="CB36" s="308"/>
      <c r="CC36" s="308"/>
      <c r="CD36" s="308"/>
      <c r="CE36" s="308"/>
      <c r="CF36" s="308"/>
      <c r="CG36" s="308"/>
      <c r="CH36" s="308"/>
      <c r="CI36" s="308"/>
    </row>
    <row r="37" spans="1:87" ht="15.75" customHeight="1" x14ac:dyDescent="0.25">
      <c r="A37" s="383"/>
      <c r="B37" s="383"/>
      <c r="C37" s="383"/>
      <c r="D37" s="383"/>
      <c r="E37" s="383"/>
      <c r="F37" s="383"/>
      <c r="G37" s="383"/>
      <c r="H37" s="383"/>
      <c r="I37" s="383"/>
      <c r="J37" s="384"/>
      <c r="K37" s="384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 t="s">
        <v>3089</v>
      </c>
      <c r="AR37" s="384" t="s">
        <v>3106</v>
      </c>
      <c r="AS37" s="384"/>
      <c r="AT37" s="384" t="s">
        <v>3105</v>
      </c>
      <c r="AU37" s="384"/>
      <c r="AV37" s="384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</row>
    <row r="38" spans="1:87" ht="15.75" customHeight="1" x14ac:dyDescent="0.25">
      <c r="A38" s="383"/>
      <c r="B38" s="383"/>
      <c r="C38" s="383"/>
      <c r="D38" s="383"/>
      <c r="E38" s="383"/>
      <c r="F38" s="383"/>
      <c r="G38" s="383"/>
      <c r="H38" s="383"/>
      <c r="I38" s="383"/>
      <c r="J38" s="384"/>
      <c r="K38" s="384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 t="s">
        <v>3089</v>
      </c>
      <c r="AR38" s="384" t="s">
        <v>3107</v>
      </c>
      <c r="AS38" s="384"/>
      <c r="AT38" s="384" t="s">
        <v>3108</v>
      </c>
      <c r="AU38" s="384"/>
      <c r="AV38" s="384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08"/>
      <c r="BQ38" s="308"/>
      <c r="BR38" s="308"/>
      <c r="BS38" s="308"/>
      <c r="BT38" s="308"/>
      <c r="BU38" s="308"/>
      <c r="BV38" s="308"/>
      <c r="BW38" s="308"/>
      <c r="BX38" s="308"/>
      <c r="BY38" s="308"/>
      <c r="BZ38" s="308"/>
      <c r="CA38" s="308"/>
      <c r="CB38" s="308"/>
      <c r="CC38" s="308"/>
      <c r="CD38" s="308"/>
      <c r="CE38" s="308"/>
      <c r="CF38" s="308"/>
      <c r="CG38" s="308"/>
      <c r="CH38" s="308"/>
      <c r="CI38" s="308"/>
    </row>
    <row r="39" spans="1:87" ht="15.75" customHeight="1" x14ac:dyDescent="0.25">
      <c r="A39" s="383"/>
      <c r="B39" s="383"/>
      <c r="C39" s="383"/>
      <c r="D39" s="383"/>
      <c r="E39" s="383"/>
      <c r="F39" s="383"/>
      <c r="G39" s="383"/>
      <c r="H39" s="383"/>
      <c r="I39" s="383"/>
      <c r="J39" s="384"/>
      <c r="K39" s="384"/>
      <c r="L39" s="383"/>
      <c r="M39" s="383"/>
      <c r="N39" s="383"/>
      <c r="O39" s="383"/>
      <c r="P39" s="383"/>
      <c r="Q39" s="383"/>
      <c r="R39" s="383"/>
      <c r="S39" s="391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</row>
    <row r="40" spans="1:87" ht="15.75" customHeight="1" x14ac:dyDescent="0.25">
      <c r="A40" s="38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91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 t="s">
        <v>3019</v>
      </c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CH40" s="308"/>
      <c r="CI40" s="308"/>
    </row>
    <row r="41" spans="1:87" ht="15.75" customHeight="1" x14ac:dyDescent="0.25">
      <c r="A41" s="383"/>
      <c r="B41" s="383"/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08"/>
      <c r="BQ41" s="308"/>
      <c r="BR41" s="308"/>
      <c r="BS41" s="308"/>
      <c r="BT41" s="308"/>
      <c r="BU41" s="308"/>
      <c r="BV41" s="308"/>
      <c r="BW41" s="308"/>
      <c r="BX41" s="308"/>
      <c r="BY41" s="308"/>
      <c r="BZ41" s="308"/>
      <c r="CA41" s="308"/>
      <c r="CB41" s="308"/>
      <c r="CC41" s="308"/>
      <c r="CD41" s="308"/>
      <c r="CE41" s="308"/>
      <c r="CF41" s="308"/>
      <c r="CG41" s="308"/>
      <c r="CH41" s="308"/>
      <c r="CI41" s="308"/>
    </row>
    <row r="42" spans="1:87" ht="15.75" customHeight="1" x14ac:dyDescent="0.25">
      <c r="A42" s="383"/>
      <c r="B42" s="383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</row>
    <row r="43" spans="1:87" ht="15.75" customHeight="1" x14ac:dyDescent="0.25">
      <c r="A43" s="383"/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08"/>
      <c r="BQ43" s="308"/>
      <c r="BR43" s="308"/>
      <c r="BS43" s="308"/>
      <c r="BT43" s="308"/>
      <c r="BU43" s="308"/>
      <c r="BV43" s="308"/>
      <c r="BW43" s="308"/>
      <c r="BX43" s="308"/>
      <c r="BY43" s="308"/>
      <c r="BZ43" s="308"/>
      <c r="CA43" s="308"/>
      <c r="CB43" s="308"/>
      <c r="CC43" s="308"/>
      <c r="CD43" s="308"/>
      <c r="CE43" s="308"/>
      <c r="CF43" s="308"/>
      <c r="CG43" s="308"/>
      <c r="CH43" s="308"/>
      <c r="CI43" s="308"/>
    </row>
    <row r="44" spans="1:87" ht="15.75" customHeight="1" x14ac:dyDescent="0.25">
      <c r="A44" s="383"/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  <c r="AQ44" s="383"/>
      <c r="AR44" s="383"/>
      <c r="AS44" s="383"/>
      <c r="AT44" s="383"/>
      <c r="AU44" s="383"/>
      <c r="AV44" s="383"/>
      <c r="AW44" s="383"/>
      <c r="AX44" s="383"/>
      <c r="AY44" s="383"/>
      <c r="AZ44" s="383"/>
      <c r="BA44" s="383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383"/>
      <c r="BW44" s="383"/>
      <c r="BX44" s="383"/>
      <c r="BY44" s="383"/>
      <c r="BZ44" s="383"/>
      <c r="CA44" s="383"/>
      <c r="CB44" s="383"/>
      <c r="CC44" s="383"/>
      <c r="CD44" s="383"/>
      <c r="CE44" s="383"/>
      <c r="CF44" s="383"/>
      <c r="CG44" s="383"/>
      <c r="CH44" s="383"/>
      <c r="CI44" s="383"/>
    </row>
    <row r="45" spans="1:87" ht="15.75" customHeight="1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</row>
    <row r="46" spans="1:87" ht="15.75" customHeight="1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</row>
    <row r="47" spans="1:87" ht="15.75" customHeight="1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</row>
    <row r="48" spans="1:87" ht="15.75" customHeight="1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</row>
    <row r="49" spans="1:87" ht="15.75" customHeight="1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</row>
    <row r="50" spans="1:87" ht="15.75" customHeight="1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</row>
    <row r="51" spans="1:87" ht="15.75" customHeight="1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</row>
    <row r="52" spans="1:87" ht="15.75" customHeight="1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</row>
    <row r="53" spans="1:87" ht="15.75" customHeight="1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</row>
    <row r="54" spans="1:87" ht="15.75" customHeight="1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</row>
    <row r="55" spans="1:87" ht="15.75" customHeigh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</row>
    <row r="56" spans="1:87" ht="15.75" customHeight="1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</row>
    <row r="57" spans="1:87" ht="15.75" customHeight="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</row>
    <row r="58" spans="1:87" ht="15.75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220"/>
      <c r="BS58" s="220"/>
      <c r="BT58" s="220"/>
      <c r="BU58" s="220"/>
      <c r="BV58" s="220"/>
      <c r="BW58" s="220"/>
      <c r="BX58" s="220"/>
      <c r="BY58" s="220"/>
      <c r="BZ58" s="220"/>
      <c r="CA58" s="220"/>
      <c r="CB58" s="220"/>
      <c r="CC58" s="220"/>
      <c r="CD58" s="220"/>
      <c r="CE58" s="220"/>
      <c r="CF58" s="220"/>
      <c r="CG58" s="220"/>
      <c r="CH58" s="220"/>
      <c r="CI58" s="220"/>
    </row>
    <row r="59" spans="1:87" ht="15.75" customHeight="1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</row>
    <row r="60" spans="1:87" ht="15.75" customHeight="1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0"/>
      <c r="BN60" s="220"/>
      <c r="BO60" s="220"/>
      <c r="BP60" s="220"/>
      <c r="BQ60" s="220"/>
      <c r="BR60" s="220"/>
      <c r="BS60" s="220"/>
      <c r="BT60" s="220"/>
      <c r="BU60" s="220"/>
      <c r="BV60" s="220"/>
      <c r="BW60" s="220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</row>
    <row r="61" spans="1:87" ht="15.75" customHeight="1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0"/>
      <c r="BQ61" s="220"/>
      <c r="BR61" s="220"/>
      <c r="BS61" s="220"/>
      <c r="BT61" s="220"/>
      <c r="BU61" s="220"/>
      <c r="BV61" s="220"/>
      <c r="BW61" s="220"/>
      <c r="BX61" s="220"/>
      <c r="BY61" s="220"/>
      <c r="BZ61" s="220"/>
      <c r="CA61" s="220"/>
      <c r="CB61" s="220"/>
      <c r="CC61" s="220"/>
      <c r="CD61" s="220"/>
      <c r="CE61" s="220"/>
      <c r="CF61" s="220"/>
      <c r="CG61" s="220"/>
      <c r="CH61" s="220"/>
      <c r="CI61" s="220"/>
    </row>
    <row r="62" spans="1:87" ht="15.75" customHeight="1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</row>
    <row r="63" spans="1:87" ht="15.75" customHeight="1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20"/>
      <c r="BZ63" s="220"/>
      <c r="CA63" s="220"/>
      <c r="CB63" s="220"/>
      <c r="CC63" s="220"/>
      <c r="CD63" s="220"/>
      <c r="CE63" s="220"/>
      <c r="CF63" s="220"/>
      <c r="CG63" s="220"/>
      <c r="CH63" s="220"/>
      <c r="CI63" s="220"/>
    </row>
    <row r="64" spans="1:87" ht="15.75" customHeight="1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</row>
    <row r="65" spans="1:87" ht="15.75" customHeight="1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</row>
    <row r="66" spans="1:87" ht="15.75" customHeight="1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0"/>
      <c r="BQ66" s="220"/>
      <c r="BR66" s="220"/>
      <c r="BS66" s="220"/>
      <c r="BT66" s="220"/>
      <c r="BU66" s="220"/>
      <c r="BV66" s="220"/>
      <c r="BW66" s="220"/>
      <c r="BX66" s="220"/>
      <c r="BY66" s="220"/>
      <c r="BZ66" s="220"/>
      <c r="CA66" s="220"/>
      <c r="CB66" s="220"/>
      <c r="CC66" s="220"/>
      <c r="CD66" s="220"/>
      <c r="CE66" s="220"/>
      <c r="CF66" s="220"/>
      <c r="CG66" s="220"/>
      <c r="CH66" s="220"/>
      <c r="CI66" s="220"/>
    </row>
    <row r="67" spans="1:87" ht="15.75" customHeight="1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0"/>
      <c r="BQ67" s="220"/>
      <c r="BR67" s="220"/>
      <c r="BS67" s="220"/>
      <c r="BT67" s="220"/>
      <c r="BU67" s="220"/>
      <c r="BV67" s="220"/>
      <c r="BW67" s="220"/>
      <c r="BX67" s="220"/>
      <c r="BY67" s="220"/>
      <c r="BZ67" s="220"/>
      <c r="CA67" s="220"/>
      <c r="CB67" s="220"/>
      <c r="CC67" s="220"/>
      <c r="CD67" s="220"/>
      <c r="CE67" s="220"/>
      <c r="CF67" s="220"/>
      <c r="CG67" s="220"/>
      <c r="CH67" s="220"/>
      <c r="CI67" s="220"/>
    </row>
    <row r="68" spans="1:87" ht="15.75" customHeight="1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0"/>
      <c r="BW68" s="220"/>
      <c r="BX68" s="220"/>
      <c r="BY68" s="220"/>
      <c r="BZ68" s="220"/>
      <c r="CA68" s="220"/>
      <c r="CB68" s="220"/>
      <c r="CC68" s="220"/>
      <c r="CD68" s="220"/>
      <c r="CE68" s="220"/>
      <c r="CF68" s="220"/>
      <c r="CG68" s="220"/>
      <c r="CH68" s="220"/>
      <c r="CI68" s="220"/>
    </row>
    <row r="69" spans="1:87" ht="15.75" customHeight="1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</row>
    <row r="70" spans="1:87" ht="15.75" customHeight="1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0"/>
      <c r="BQ70" s="220"/>
      <c r="BR70" s="220"/>
      <c r="BS70" s="220"/>
      <c r="BT70" s="220"/>
      <c r="BU70" s="220"/>
      <c r="BV70" s="220"/>
      <c r="BW70" s="220"/>
      <c r="BX70" s="220"/>
      <c r="BY70" s="220"/>
      <c r="BZ70" s="220"/>
      <c r="CA70" s="220"/>
      <c r="CB70" s="220"/>
      <c r="CC70" s="220"/>
      <c r="CD70" s="220"/>
      <c r="CE70" s="220"/>
      <c r="CF70" s="220"/>
      <c r="CG70" s="220"/>
      <c r="CH70" s="220"/>
      <c r="CI70" s="220"/>
    </row>
    <row r="71" spans="1:87" ht="15.75" customHeight="1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220"/>
      <c r="BG71" s="220"/>
      <c r="BH71" s="220"/>
      <c r="BI71" s="220"/>
      <c r="BJ71" s="220"/>
      <c r="BK71" s="220"/>
      <c r="BL71" s="220"/>
      <c r="BM71" s="220"/>
      <c r="BN71" s="220"/>
      <c r="BO71" s="220"/>
      <c r="BP71" s="220"/>
      <c r="BQ71" s="220"/>
      <c r="BR71" s="220"/>
      <c r="BS71" s="220"/>
      <c r="BT71" s="220"/>
      <c r="BU71" s="220"/>
      <c r="BV71" s="220"/>
      <c r="BW71" s="220"/>
      <c r="BX71" s="220"/>
      <c r="BY71" s="220"/>
      <c r="BZ71" s="220"/>
      <c r="CA71" s="220"/>
      <c r="CB71" s="220"/>
      <c r="CC71" s="220"/>
      <c r="CD71" s="220"/>
      <c r="CE71" s="220"/>
      <c r="CF71" s="220"/>
      <c r="CG71" s="220"/>
      <c r="CH71" s="220"/>
      <c r="CI71" s="220"/>
    </row>
    <row r="72" spans="1:87" ht="15.75" customHeight="1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220"/>
      <c r="BG72" s="220"/>
      <c r="BH72" s="220"/>
      <c r="BI72" s="220"/>
      <c r="BJ72" s="220"/>
      <c r="BK72" s="220"/>
      <c r="BL72" s="220"/>
      <c r="BM72" s="220"/>
      <c r="BN72" s="220"/>
      <c r="BO72" s="220"/>
      <c r="BP72" s="220"/>
      <c r="BQ72" s="220"/>
      <c r="BR72" s="220"/>
      <c r="BS72" s="220"/>
      <c r="BT72" s="220"/>
      <c r="BU72" s="220"/>
      <c r="BV72" s="220"/>
      <c r="BW72" s="220"/>
      <c r="BX72" s="220"/>
      <c r="BY72" s="220"/>
      <c r="BZ72" s="220"/>
      <c r="CA72" s="220"/>
      <c r="CB72" s="220"/>
      <c r="CC72" s="220"/>
      <c r="CD72" s="220"/>
      <c r="CE72" s="220"/>
      <c r="CF72" s="220"/>
      <c r="CG72" s="220"/>
      <c r="CH72" s="220"/>
      <c r="CI72" s="220"/>
    </row>
    <row r="73" spans="1:87" ht="15.75" customHeight="1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20"/>
      <c r="BG73" s="220"/>
      <c r="BH73" s="220"/>
      <c r="BI73" s="220"/>
      <c r="BJ73" s="220"/>
      <c r="BK73" s="220"/>
      <c r="BL73" s="220"/>
      <c r="BM73" s="220"/>
      <c r="BN73" s="220"/>
      <c r="BO73" s="220"/>
      <c r="BP73" s="220"/>
      <c r="BQ73" s="220"/>
      <c r="BR73" s="220"/>
      <c r="BS73" s="220"/>
      <c r="BT73" s="220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</row>
    <row r="74" spans="1:87" ht="15.75" customHeight="1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0"/>
      <c r="BQ74" s="220"/>
      <c r="BR74" s="220"/>
      <c r="BS74" s="220"/>
      <c r="BT74" s="220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</row>
    <row r="75" spans="1:87" ht="15.75" customHeight="1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20"/>
      <c r="BE75" s="220"/>
      <c r="BF75" s="220"/>
      <c r="BG75" s="220"/>
      <c r="BH75" s="220"/>
      <c r="BI75" s="220"/>
      <c r="BJ75" s="220"/>
      <c r="BK75" s="220"/>
      <c r="BL75" s="220"/>
      <c r="BM75" s="220"/>
      <c r="BN75" s="220"/>
      <c r="BO75" s="220"/>
      <c r="BP75" s="220"/>
      <c r="BQ75" s="220"/>
      <c r="BR75" s="220"/>
      <c r="BS75" s="220"/>
      <c r="BT75" s="220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</row>
    <row r="76" spans="1:87" ht="15.75" customHeight="1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0"/>
      <c r="BN76" s="220"/>
      <c r="BO76" s="220"/>
      <c r="BP76" s="220"/>
      <c r="BQ76" s="220"/>
      <c r="BR76" s="220"/>
      <c r="BS76" s="220"/>
      <c r="BT76" s="220"/>
      <c r="BU76" s="220"/>
      <c r="BV76" s="220"/>
      <c r="BW76" s="220"/>
      <c r="BX76" s="220"/>
      <c r="BY76" s="220"/>
      <c r="BZ76" s="220"/>
      <c r="CA76" s="220"/>
      <c r="CB76" s="220"/>
      <c r="CC76" s="220"/>
      <c r="CD76" s="220"/>
      <c r="CE76" s="220"/>
      <c r="CF76" s="220"/>
      <c r="CG76" s="220"/>
      <c r="CH76" s="220"/>
      <c r="CI76" s="220"/>
    </row>
    <row r="77" spans="1:87" ht="15.75" customHeight="1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0"/>
      <c r="BR77" s="220"/>
      <c r="BS77" s="220"/>
      <c r="BT77" s="220"/>
      <c r="BU77" s="220"/>
      <c r="BV77" s="220"/>
      <c r="BW77" s="220"/>
      <c r="BX77" s="220"/>
      <c r="BY77" s="220"/>
      <c r="BZ77" s="220"/>
      <c r="CA77" s="220"/>
      <c r="CB77" s="220"/>
      <c r="CC77" s="220"/>
      <c r="CD77" s="220"/>
      <c r="CE77" s="220"/>
      <c r="CF77" s="220"/>
      <c r="CG77" s="220"/>
      <c r="CH77" s="220"/>
      <c r="CI77" s="220"/>
    </row>
    <row r="78" spans="1:87" ht="15.75" customHeight="1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0"/>
      <c r="BN78" s="220"/>
      <c r="BO78" s="220"/>
      <c r="BP78" s="220"/>
      <c r="BQ78" s="220"/>
      <c r="BR78" s="220"/>
      <c r="BS78" s="220"/>
      <c r="BT78" s="220"/>
      <c r="BU78" s="220"/>
      <c r="BV78" s="220"/>
      <c r="BW78" s="220"/>
      <c r="BX78" s="220"/>
      <c r="BY78" s="220"/>
      <c r="BZ78" s="220"/>
      <c r="CA78" s="220"/>
      <c r="CB78" s="220"/>
      <c r="CC78" s="220"/>
      <c r="CD78" s="220"/>
      <c r="CE78" s="220"/>
      <c r="CF78" s="220"/>
      <c r="CG78" s="220"/>
      <c r="CH78" s="220"/>
      <c r="CI78" s="220"/>
    </row>
    <row r="79" spans="1:87" ht="15.75" customHeight="1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0"/>
      <c r="BN79" s="220"/>
      <c r="BO79" s="220"/>
      <c r="BP79" s="220"/>
      <c r="BQ79" s="220"/>
      <c r="BR79" s="220"/>
      <c r="BS79" s="220"/>
      <c r="BT79" s="220"/>
      <c r="BU79" s="220"/>
      <c r="BV79" s="220"/>
      <c r="BW79" s="220"/>
      <c r="BX79" s="220"/>
      <c r="BY79" s="220"/>
      <c r="BZ79" s="220"/>
      <c r="CA79" s="220"/>
      <c r="CB79" s="220"/>
      <c r="CC79" s="220"/>
      <c r="CD79" s="220"/>
      <c r="CE79" s="220"/>
      <c r="CF79" s="220"/>
      <c r="CG79" s="220"/>
      <c r="CH79" s="220"/>
      <c r="CI79" s="220"/>
    </row>
    <row r="80" spans="1:87" ht="15.75" customHeight="1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0"/>
      <c r="BN80" s="220"/>
      <c r="BO80" s="220"/>
      <c r="BP80" s="220"/>
      <c r="BQ80" s="220"/>
      <c r="BR80" s="220"/>
      <c r="BS80" s="220"/>
      <c r="BT80" s="220"/>
      <c r="BU80" s="220"/>
      <c r="BV80" s="220"/>
      <c r="BW80" s="220"/>
      <c r="BX80" s="220"/>
      <c r="BY80" s="220"/>
      <c r="BZ80" s="220"/>
      <c r="CA80" s="220"/>
      <c r="CB80" s="220"/>
      <c r="CC80" s="220"/>
      <c r="CD80" s="220"/>
      <c r="CE80" s="220"/>
      <c r="CF80" s="220"/>
      <c r="CG80" s="220"/>
      <c r="CH80" s="220"/>
      <c r="CI80" s="220"/>
    </row>
    <row r="81" spans="1:87" ht="15.75" customHeight="1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</row>
    <row r="82" spans="1:87" ht="15.75" customHeight="1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0"/>
      <c r="BN82" s="220"/>
      <c r="BO82" s="220"/>
      <c r="BP82" s="220"/>
      <c r="BQ82" s="220"/>
      <c r="BR82" s="220"/>
      <c r="BS82" s="220"/>
      <c r="BT82" s="220"/>
      <c r="BU82" s="220"/>
      <c r="BV82" s="220"/>
      <c r="BW82" s="220"/>
      <c r="BX82" s="220"/>
      <c r="BY82" s="220"/>
      <c r="BZ82" s="220"/>
      <c r="CA82" s="220"/>
      <c r="CB82" s="220"/>
      <c r="CC82" s="220"/>
      <c r="CD82" s="220"/>
      <c r="CE82" s="220"/>
      <c r="CF82" s="220"/>
      <c r="CG82" s="220"/>
      <c r="CH82" s="220"/>
      <c r="CI82" s="220"/>
    </row>
    <row r="83" spans="1:87" ht="15.75" customHeight="1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0"/>
      <c r="BQ83" s="220"/>
      <c r="BR83" s="220"/>
      <c r="BS83" s="220"/>
      <c r="BT83" s="220"/>
      <c r="BU83" s="220"/>
      <c r="BV83" s="220"/>
      <c r="BW83" s="220"/>
      <c r="BX83" s="220"/>
      <c r="BY83" s="220"/>
      <c r="BZ83" s="220"/>
      <c r="CA83" s="220"/>
      <c r="CB83" s="220"/>
      <c r="CC83" s="220"/>
      <c r="CD83" s="220"/>
      <c r="CE83" s="220"/>
      <c r="CF83" s="220"/>
      <c r="CG83" s="220"/>
      <c r="CH83" s="220"/>
      <c r="CI83" s="220"/>
    </row>
    <row r="84" spans="1:87" ht="15.75" customHeight="1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0"/>
      <c r="BN84" s="220"/>
      <c r="BO84" s="220"/>
      <c r="BP84" s="220"/>
      <c r="BQ84" s="220"/>
      <c r="BR84" s="220"/>
      <c r="BS84" s="220"/>
      <c r="BT84" s="220"/>
      <c r="BU84" s="220"/>
      <c r="BV84" s="220"/>
      <c r="BW84" s="220"/>
      <c r="BX84" s="220"/>
      <c r="BY84" s="220"/>
      <c r="BZ84" s="220"/>
      <c r="CA84" s="220"/>
      <c r="CB84" s="220"/>
      <c r="CC84" s="220"/>
      <c r="CD84" s="220"/>
      <c r="CE84" s="220"/>
      <c r="CF84" s="220"/>
      <c r="CG84" s="220"/>
      <c r="CH84" s="220"/>
      <c r="CI84" s="220"/>
    </row>
    <row r="85" spans="1:87" ht="15.75" customHeight="1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0"/>
      <c r="BN85" s="220"/>
      <c r="BO85" s="220"/>
      <c r="BP85" s="220"/>
      <c r="BQ85" s="220"/>
      <c r="BR85" s="220"/>
      <c r="BS85" s="220"/>
      <c r="BT85" s="220"/>
      <c r="BU85" s="220"/>
      <c r="BV85" s="220"/>
      <c r="BW85" s="220"/>
      <c r="BX85" s="220"/>
      <c r="BY85" s="220"/>
      <c r="BZ85" s="220"/>
      <c r="CA85" s="220"/>
      <c r="CB85" s="220"/>
      <c r="CC85" s="220"/>
      <c r="CD85" s="220"/>
      <c r="CE85" s="220"/>
      <c r="CF85" s="220"/>
      <c r="CG85" s="220"/>
      <c r="CH85" s="220"/>
      <c r="CI85" s="220"/>
    </row>
    <row r="86" spans="1:87" ht="15.75" customHeight="1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</row>
    <row r="87" spans="1:87" ht="15.75" customHeight="1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  <c r="AP87" s="220"/>
      <c r="AQ87" s="220"/>
      <c r="AR87" s="220"/>
      <c r="AS87" s="220"/>
      <c r="AT87" s="220"/>
      <c r="AU87" s="220"/>
      <c r="AV87" s="220"/>
      <c r="AW87" s="220"/>
      <c r="AX87" s="220"/>
      <c r="AY87" s="220"/>
      <c r="AZ87" s="220"/>
      <c r="BA87" s="220"/>
      <c r="BB87" s="220"/>
      <c r="BC87" s="220"/>
      <c r="BD87" s="220"/>
      <c r="BE87" s="220"/>
      <c r="BF87" s="220"/>
      <c r="BG87" s="220"/>
      <c r="BH87" s="220"/>
      <c r="BI87" s="220"/>
      <c r="BJ87" s="220"/>
      <c r="BK87" s="220"/>
      <c r="BL87" s="220"/>
      <c r="BM87" s="220"/>
      <c r="BN87" s="220"/>
      <c r="BO87" s="220"/>
      <c r="BP87" s="220"/>
      <c r="BQ87" s="220"/>
      <c r="BR87" s="220"/>
      <c r="BS87" s="220"/>
      <c r="BT87" s="220"/>
      <c r="BU87" s="220"/>
      <c r="BV87" s="220"/>
      <c r="BW87" s="220"/>
      <c r="BX87" s="220"/>
      <c r="BY87" s="220"/>
      <c r="BZ87" s="220"/>
      <c r="CA87" s="220"/>
      <c r="CB87" s="220"/>
      <c r="CC87" s="220"/>
      <c r="CD87" s="220"/>
      <c r="CE87" s="220"/>
      <c r="CF87" s="220"/>
      <c r="CG87" s="220"/>
      <c r="CH87" s="220"/>
      <c r="CI87" s="220"/>
    </row>
    <row r="88" spans="1:87" ht="15.75" customHeight="1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220"/>
      <c r="BG88" s="220"/>
      <c r="BH88" s="220"/>
      <c r="BI88" s="220"/>
      <c r="BJ88" s="220"/>
      <c r="BK88" s="220"/>
      <c r="BL88" s="220"/>
      <c r="BM88" s="220"/>
      <c r="BN88" s="220"/>
      <c r="BO88" s="220"/>
      <c r="BP88" s="220"/>
      <c r="BQ88" s="220"/>
      <c r="BR88" s="220"/>
      <c r="BS88" s="220"/>
      <c r="BT88" s="220"/>
      <c r="BU88" s="220"/>
      <c r="BV88" s="220"/>
      <c r="BW88" s="220"/>
      <c r="BX88" s="220"/>
      <c r="BY88" s="220"/>
      <c r="BZ88" s="220"/>
      <c r="CA88" s="220"/>
      <c r="CB88" s="220"/>
      <c r="CC88" s="220"/>
      <c r="CD88" s="220"/>
      <c r="CE88" s="220"/>
      <c r="CF88" s="220"/>
      <c r="CG88" s="220"/>
      <c r="CH88" s="220"/>
      <c r="CI88" s="220"/>
    </row>
    <row r="89" spans="1:87" ht="15.75" customHeight="1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/>
      <c r="AM89" s="220"/>
      <c r="AN89" s="220"/>
      <c r="AO89" s="220"/>
      <c r="AP89" s="220"/>
      <c r="AQ89" s="220"/>
      <c r="AR89" s="220"/>
      <c r="AS89" s="220"/>
      <c r="AT89" s="220"/>
      <c r="AU89" s="220"/>
      <c r="AV89" s="220"/>
      <c r="AW89" s="220"/>
      <c r="AX89" s="220"/>
      <c r="AY89" s="220"/>
      <c r="AZ89" s="220"/>
      <c r="BA89" s="220"/>
      <c r="BB89" s="220"/>
      <c r="BC89" s="220"/>
      <c r="BD89" s="220"/>
      <c r="BE89" s="220"/>
      <c r="BF89" s="220"/>
      <c r="BG89" s="220"/>
      <c r="BH89" s="220"/>
      <c r="BI89" s="220"/>
      <c r="BJ89" s="220"/>
      <c r="BK89" s="220"/>
      <c r="BL89" s="220"/>
      <c r="BM89" s="220"/>
      <c r="BN89" s="220"/>
      <c r="BO89" s="220"/>
      <c r="BP89" s="220"/>
      <c r="BQ89" s="220"/>
      <c r="BR89" s="220"/>
      <c r="BS89" s="220"/>
      <c r="BT89" s="220"/>
      <c r="BU89" s="220"/>
      <c r="BV89" s="220"/>
      <c r="BW89" s="220"/>
      <c r="BX89" s="220"/>
      <c r="BY89" s="220"/>
      <c r="BZ89" s="220"/>
      <c r="CA89" s="220"/>
      <c r="CB89" s="220"/>
      <c r="CC89" s="220"/>
      <c r="CD89" s="220"/>
      <c r="CE89" s="220"/>
      <c r="CF89" s="220"/>
      <c r="CG89" s="220"/>
      <c r="CH89" s="220"/>
      <c r="CI89" s="220"/>
    </row>
    <row r="90" spans="1:87" ht="15.75" customHeight="1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0"/>
      <c r="BQ90" s="220"/>
      <c r="BR90" s="220"/>
      <c r="BS90" s="220"/>
      <c r="BT90" s="220"/>
      <c r="BU90" s="220"/>
      <c r="BV90" s="220"/>
      <c r="BW90" s="220"/>
      <c r="BX90" s="220"/>
      <c r="BY90" s="220"/>
      <c r="BZ90" s="220"/>
      <c r="CA90" s="220"/>
      <c r="CB90" s="220"/>
      <c r="CC90" s="220"/>
      <c r="CD90" s="220"/>
      <c r="CE90" s="220"/>
      <c r="CF90" s="220"/>
      <c r="CG90" s="220"/>
      <c r="CH90" s="220"/>
      <c r="CI90" s="220"/>
    </row>
    <row r="91" spans="1:87" ht="15.75" customHeight="1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0"/>
      <c r="BN91" s="220"/>
      <c r="BO91" s="220"/>
      <c r="BP91" s="220"/>
      <c r="BQ91" s="220"/>
      <c r="BR91" s="220"/>
      <c r="BS91" s="220"/>
      <c r="BT91" s="220"/>
      <c r="BU91" s="220"/>
      <c r="BV91" s="220"/>
      <c r="BW91" s="220"/>
      <c r="BX91" s="220"/>
      <c r="BY91" s="220"/>
      <c r="BZ91" s="220"/>
      <c r="CA91" s="220"/>
      <c r="CB91" s="220"/>
      <c r="CC91" s="220"/>
      <c r="CD91" s="220"/>
      <c r="CE91" s="220"/>
      <c r="CF91" s="220"/>
      <c r="CG91" s="220"/>
      <c r="CH91" s="220"/>
      <c r="CI91" s="220"/>
    </row>
    <row r="92" spans="1:87" ht="15.75" customHeight="1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0"/>
      <c r="BN92" s="220"/>
      <c r="BO92" s="220"/>
      <c r="BP92" s="220"/>
      <c r="BQ92" s="220"/>
      <c r="BR92" s="220"/>
      <c r="BS92" s="220"/>
      <c r="BT92" s="220"/>
      <c r="BU92" s="220"/>
      <c r="BV92" s="220"/>
      <c r="BW92" s="220"/>
      <c r="BX92" s="220"/>
      <c r="BY92" s="220"/>
      <c r="BZ92" s="220"/>
      <c r="CA92" s="220"/>
      <c r="CB92" s="220"/>
      <c r="CC92" s="220"/>
      <c r="CD92" s="220"/>
      <c r="CE92" s="220"/>
      <c r="CF92" s="220"/>
      <c r="CG92" s="220"/>
      <c r="CH92" s="220"/>
      <c r="CI92" s="220"/>
    </row>
    <row r="93" spans="1:87" ht="15.75" customHeight="1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0"/>
      <c r="BN93" s="220"/>
      <c r="BO93" s="220"/>
      <c r="BP93" s="220"/>
      <c r="BQ93" s="220"/>
      <c r="BR93" s="220"/>
      <c r="BS93" s="220"/>
      <c r="BT93" s="220"/>
      <c r="BU93" s="220"/>
      <c r="BV93" s="220"/>
      <c r="BW93" s="220"/>
      <c r="BX93" s="220"/>
      <c r="BY93" s="220"/>
      <c r="BZ93" s="220"/>
      <c r="CA93" s="220"/>
      <c r="CB93" s="220"/>
      <c r="CC93" s="220"/>
      <c r="CD93" s="220"/>
      <c r="CE93" s="220"/>
      <c r="CF93" s="220"/>
      <c r="CG93" s="220"/>
      <c r="CH93" s="220"/>
      <c r="CI93" s="220"/>
    </row>
    <row r="94" spans="1:87" ht="15.75" customHeight="1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0"/>
      <c r="BN94" s="220"/>
      <c r="BO94" s="220"/>
      <c r="BP94" s="220"/>
      <c r="BQ94" s="220"/>
      <c r="BR94" s="220"/>
      <c r="BS94" s="220"/>
      <c r="BT94" s="220"/>
      <c r="BU94" s="220"/>
      <c r="BV94" s="220"/>
      <c r="BW94" s="220"/>
      <c r="BX94" s="220"/>
      <c r="BY94" s="220"/>
      <c r="BZ94" s="220"/>
      <c r="CA94" s="220"/>
      <c r="CB94" s="220"/>
      <c r="CC94" s="220"/>
      <c r="CD94" s="220"/>
      <c r="CE94" s="220"/>
      <c r="CF94" s="220"/>
      <c r="CG94" s="220"/>
      <c r="CH94" s="220"/>
      <c r="CI94" s="220"/>
    </row>
    <row r="95" spans="1:87" ht="15.75" customHeight="1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0"/>
      <c r="BR95" s="220"/>
      <c r="BS95" s="220"/>
      <c r="BT95" s="220"/>
      <c r="BU95" s="220"/>
      <c r="BV95" s="220"/>
      <c r="BW95" s="220"/>
      <c r="BX95" s="220"/>
      <c r="BY95" s="220"/>
      <c r="BZ95" s="220"/>
      <c r="CA95" s="220"/>
      <c r="CB95" s="220"/>
      <c r="CC95" s="220"/>
      <c r="CD95" s="220"/>
      <c r="CE95" s="220"/>
      <c r="CF95" s="220"/>
      <c r="CG95" s="220"/>
      <c r="CH95" s="220"/>
      <c r="CI95" s="220"/>
    </row>
    <row r="96" spans="1:87" ht="15.75" customHeight="1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220"/>
      <c r="BG96" s="220"/>
      <c r="BH96" s="220"/>
      <c r="BI96" s="220"/>
      <c r="BJ96" s="220"/>
      <c r="BK96" s="220"/>
      <c r="BL96" s="220"/>
      <c r="BM96" s="220"/>
      <c r="BN96" s="220"/>
      <c r="BO96" s="220"/>
      <c r="BP96" s="220"/>
      <c r="BQ96" s="220"/>
      <c r="BR96" s="220"/>
      <c r="BS96" s="220"/>
      <c r="BT96" s="220"/>
      <c r="BU96" s="220"/>
      <c r="BV96" s="220"/>
      <c r="BW96" s="220"/>
      <c r="BX96" s="220"/>
      <c r="BY96" s="220"/>
      <c r="BZ96" s="220"/>
      <c r="CA96" s="220"/>
      <c r="CB96" s="220"/>
      <c r="CC96" s="220"/>
      <c r="CD96" s="220"/>
      <c r="CE96" s="220"/>
      <c r="CF96" s="220"/>
      <c r="CG96" s="220"/>
      <c r="CH96" s="220"/>
      <c r="CI96" s="220"/>
    </row>
    <row r="97" spans="1:87" ht="15.75" customHeight="1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0"/>
      <c r="BR97" s="220"/>
      <c r="BS97" s="220"/>
      <c r="BT97" s="220"/>
      <c r="BU97" s="220"/>
      <c r="BV97" s="220"/>
      <c r="BW97" s="220"/>
      <c r="BX97" s="220"/>
      <c r="BY97" s="220"/>
      <c r="BZ97" s="220"/>
      <c r="CA97" s="220"/>
      <c r="CB97" s="220"/>
      <c r="CC97" s="220"/>
      <c r="CD97" s="220"/>
      <c r="CE97" s="220"/>
      <c r="CF97" s="220"/>
      <c r="CG97" s="220"/>
      <c r="CH97" s="220"/>
      <c r="CI97" s="220"/>
    </row>
    <row r="98" spans="1:87" ht="15.75" customHeight="1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0"/>
      <c r="BN98" s="220"/>
      <c r="BO98" s="220"/>
      <c r="BP98" s="220"/>
      <c r="BQ98" s="220"/>
      <c r="BR98" s="220"/>
      <c r="BS98" s="220"/>
      <c r="BT98" s="220"/>
      <c r="BU98" s="220"/>
      <c r="BV98" s="220"/>
      <c r="BW98" s="220"/>
      <c r="BX98" s="220"/>
      <c r="BY98" s="220"/>
      <c r="BZ98" s="220"/>
      <c r="CA98" s="220"/>
      <c r="CB98" s="220"/>
      <c r="CC98" s="220"/>
      <c r="CD98" s="220"/>
      <c r="CE98" s="220"/>
      <c r="CF98" s="220"/>
      <c r="CG98" s="220"/>
      <c r="CH98" s="220"/>
      <c r="CI98" s="220"/>
    </row>
    <row r="99" spans="1:87" ht="15.75" customHeight="1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0"/>
      <c r="BN99" s="220"/>
      <c r="BO99" s="220"/>
      <c r="BP99" s="220"/>
      <c r="BQ99" s="220"/>
      <c r="BR99" s="220"/>
      <c r="BS99" s="220"/>
      <c r="BT99" s="220"/>
      <c r="BU99" s="220"/>
      <c r="BV99" s="220"/>
      <c r="BW99" s="220"/>
      <c r="BX99" s="220"/>
      <c r="BY99" s="220"/>
      <c r="BZ99" s="220"/>
      <c r="CA99" s="220"/>
      <c r="CB99" s="220"/>
      <c r="CC99" s="220"/>
      <c r="CD99" s="220"/>
      <c r="CE99" s="220"/>
      <c r="CF99" s="220"/>
      <c r="CG99" s="220"/>
      <c r="CH99" s="220"/>
      <c r="CI99" s="220"/>
    </row>
    <row r="100" spans="1:87" ht="15.75" customHeight="1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0"/>
      <c r="BN100" s="220"/>
      <c r="BO100" s="220"/>
      <c r="BP100" s="220"/>
      <c r="BQ100" s="220"/>
      <c r="BR100" s="220"/>
      <c r="BS100" s="220"/>
      <c r="BT100" s="220"/>
      <c r="BU100" s="220"/>
      <c r="BV100" s="220"/>
      <c r="BW100" s="220"/>
      <c r="BX100" s="220"/>
      <c r="BY100" s="220"/>
      <c r="BZ100" s="220"/>
      <c r="CA100" s="220"/>
      <c r="CB100" s="220"/>
      <c r="CC100" s="220"/>
      <c r="CD100" s="220"/>
      <c r="CE100" s="220"/>
      <c r="CF100" s="220"/>
      <c r="CG100" s="220"/>
      <c r="CH100" s="220"/>
      <c r="CI100" s="220"/>
    </row>
    <row r="101" spans="1:87" ht="15.75" customHeight="1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0"/>
      <c r="BN101" s="220"/>
      <c r="BO101" s="220"/>
      <c r="BP101" s="220"/>
      <c r="BQ101" s="220"/>
      <c r="BR101" s="220"/>
      <c r="BS101" s="220"/>
      <c r="BT101" s="220"/>
      <c r="BU101" s="220"/>
      <c r="BV101" s="220"/>
      <c r="BW101" s="220"/>
      <c r="BX101" s="220"/>
      <c r="BY101" s="220"/>
      <c r="BZ101" s="220"/>
      <c r="CA101" s="220"/>
      <c r="CB101" s="220"/>
      <c r="CC101" s="220"/>
      <c r="CD101" s="220"/>
      <c r="CE101" s="220"/>
      <c r="CF101" s="220"/>
      <c r="CG101" s="220"/>
      <c r="CH101" s="220"/>
      <c r="CI101" s="220"/>
    </row>
    <row r="102" spans="1:87" ht="15.75" customHeight="1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/>
      <c r="CD102" s="220"/>
      <c r="CE102" s="220"/>
      <c r="CF102" s="220"/>
      <c r="CG102" s="220"/>
      <c r="CH102" s="220"/>
      <c r="CI102" s="220"/>
    </row>
    <row r="103" spans="1:87" ht="15.75" customHeight="1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0"/>
      <c r="BN103" s="220"/>
      <c r="BO103" s="220"/>
      <c r="BP103" s="220"/>
      <c r="BQ103" s="220"/>
      <c r="BR103" s="220"/>
      <c r="BS103" s="220"/>
      <c r="BT103" s="220"/>
      <c r="BU103" s="220"/>
      <c r="BV103" s="220"/>
      <c r="BW103" s="220"/>
      <c r="BX103" s="220"/>
      <c r="BY103" s="220"/>
      <c r="BZ103" s="220"/>
      <c r="CA103" s="220"/>
      <c r="CB103" s="220"/>
      <c r="CC103" s="220"/>
      <c r="CD103" s="220"/>
      <c r="CE103" s="220"/>
      <c r="CF103" s="220"/>
      <c r="CG103" s="220"/>
      <c r="CH103" s="220"/>
      <c r="CI103" s="220"/>
    </row>
    <row r="104" spans="1:87" ht="15.75" customHeight="1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220"/>
      <c r="BP104" s="220"/>
      <c r="BQ104" s="220"/>
      <c r="BR104" s="220"/>
      <c r="BS104" s="220"/>
      <c r="BT104" s="220"/>
      <c r="BU104" s="220"/>
      <c r="BV104" s="220"/>
      <c r="BW104" s="220"/>
      <c r="BX104" s="220"/>
      <c r="BY104" s="220"/>
      <c r="BZ104" s="220"/>
      <c r="CA104" s="220"/>
      <c r="CB104" s="220"/>
      <c r="CC104" s="220"/>
      <c r="CD104" s="220"/>
      <c r="CE104" s="220"/>
      <c r="CF104" s="220"/>
      <c r="CG104" s="220"/>
      <c r="CH104" s="220"/>
      <c r="CI104" s="220"/>
    </row>
    <row r="105" spans="1:87" ht="15.75" customHeight="1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0"/>
      <c r="BN105" s="220"/>
      <c r="BO105" s="220"/>
      <c r="BP105" s="220"/>
      <c r="BQ105" s="220"/>
      <c r="BR105" s="220"/>
      <c r="BS105" s="220"/>
      <c r="BT105" s="220"/>
      <c r="BU105" s="220"/>
      <c r="BV105" s="220"/>
      <c r="BW105" s="220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</row>
    <row r="106" spans="1:87" ht="15.75" customHeight="1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0"/>
      <c r="BN106" s="220"/>
      <c r="BO106" s="220"/>
      <c r="BP106" s="220"/>
      <c r="BQ106" s="220"/>
      <c r="BR106" s="220"/>
      <c r="BS106" s="220"/>
      <c r="BT106" s="220"/>
      <c r="BU106" s="220"/>
      <c r="BV106" s="220"/>
      <c r="BW106" s="220"/>
      <c r="BX106" s="220"/>
      <c r="BY106" s="220"/>
      <c r="BZ106" s="220"/>
      <c r="CA106" s="220"/>
      <c r="CB106" s="220"/>
      <c r="CC106" s="220"/>
      <c r="CD106" s="220"/>
      <c r="CE106" s="220"/>
      <c r="CF106" s="220"/>
      <c r="CG106" s="220"/>
      <c r="CH106" s="220"/>
      <c r="CI106" s="220"/>
    </row>
    <row r="107" spans="1:87" ht="15.75" customHeight="1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0"/>
      <c r="BN107" s="220"/>
      <c r="BO107" s="220"/>
      <c r="BP107" s="220"/>
      <c r="BQ107" s="220"/>
      <c r="BR107" s="220"/>
      <c r="BS107" s="220"/>
      <c r="BT107" s="220"/>
      <c r="BU107" s="220"/>
      <c r="BV107" s="220"/>
      <c r="BW107" s="220"/>
      <c r="BX107" s="220"/>
      <c r="BY107" s="220"/>
      <c r="BZ107" s="220"/>
      <c r="CA107" s="220"/>
      <c r="CB107" s="220"/>
      <c r="CC107" s="220"/>
      <c r="CD107" s="220"/>
      <c r="CE107" s="220"/>
      <c r="CF107" s="220"/>
      <c r="CG107" s="220"/>
      <c r="CH107" s="220"/>
      <c r="CI107" s="220"/>
    </row>
    <row r="108" spans="1:87" ht="15.75" customHeight="1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0"/>
      <c r="BN108" s="220"/>
      <c r="BO108" s="220"/>
      <c r="BP108" s="220"/>
      <c r="BQ108" s="220"/>
      <c r="BR108" s="220"/>
      <c r="BS108" s="220"/>
      <c r="BT108" s="220"/>
      <c r="BU108" s="220"/>
      <c r="BV108" s="220"/>
      <c r="BW108" s="220"/>
      <c r="BX108" s="220"/>
      <c r="BY108" s="220"/>
      <c r="BZ108" s="220"/>
      <c r="CA108" s="220"/>
      <c r="CB108" s="220"/>
      <c r="CC108" s="220"/>
      <c r="CD108" s="220"/>
      <c r="CE108" s="220"/>
      <c r="CF108" s="220"/>
      <c r="CG108" s="220"/>
      <c r="CH108" s="220"/>
      <c r="CI108" s="220"/>
    </row>
    <row r="109" spans="1:87" ht="15.75" customHeight="1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  <c r="AU109" s="220"/>
      <c r="AV109" s="220"/>
      <c r="AW109" s="220"/>
      <c r="AX109" s="220"/>
      <c r="AY109" s="220"/>
      <c r="AZ109" s="220"/>
      <c r="BA109" s="220"/>
      <c r="BB109" s="220"/>
      <c r="BC109" s="220"/>
      <c r="BD109" s="220"/>
      <c r="BE109" s="220"/>
      <c r="BF109" s="220"/>
      <c r="BG109" s="220"/>
      <c r="BH109" s="220"/>
      <c r="BI109" s="220"/>
      <c r="BJ109" s="220"/>
      <c r="BK109" s="220"/>
      <c r="BL109" s="220"/>
      <c r="BM109" s="220"/>
      <c r="BN109" s="220"/>
      <c r="BO109" s="220"/>
      <c r="BP109" s="220"/>
      <c r="BQ109" s="220"/>
      <c r="BR109" s="220"/>
      <c r="BS109" s="220"/>
      <c r="BT109" s="220"/>
      <c r="BU109" s="220"/>
      <c r="BV109" s="220"/>
      <c r="BW109" s="220"/>
      <c r="BX109" s="220"/>
      <c r="BY109" s="220"/>
      <c r="BZ109" s="220"/>
      <c r="CA109" s="220"/>
      <c r="CB109" s="220"/>
      <c r="CC109" s="220"/>
      <c r="CD109" s="220"/>
      <c r="CE109" s="220"/>
      <c r="CF109" s="220"/>
      <c r="CG109" s="220"/>
      <c r="CH109" s="220"/>
      <c r="CI109" s="220"/>
    </row>
    <row r="110" spans="1:87" ht="15.75" customHeight="1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0"/>
      <c r="AK110" s="220"/>
      <c r="AL110" s="220"/>
      <c r="AM110" s="220"/>
      <c r="AN110" s="220"/>
      <c r="AO110" s="220"/>
      <c r="AP110" s="220"/>
      <c r="AQ110" s="220"/>
      <c r="AR110" s="220"/>
      <c r="AS110" s="220"/>
      <c r="AT110" s="220"/>
      <c r="AU110" s="220"/>
      <c r="AV110" s="220"/>
      <c r="AW110" s="220"/>
      <c r="AX110" s="220"/>
      <c r="AY110" s="220"/>
      <c r="AZ110" s="220"/>
      <c r="BA110" s="220"/>
      <c r="BB110" s="220"/>
      <c r="BC110" s="220"/>
      <c r="BD110" s="220"/>
      <c r="BE110" s="220"/>
      <c r="BF110" s="220"/>
      <c r="BG110" s="220"/>
      <c r="BH110" s="220"/>
      <c r="BI110" s="220"/>
      <c r="BJ110" s="220"/>
      <c r="BK110" s="220"/>
      <c r="BL110" s="220"/>
      <c r="BM110" s="220"/>
      <c r="BN110" s="220"/>
      <c r="BO110" s="220"/>
      <c r="BP110" s="220"/>
      <c r="BQ110" s="220"/>
      <c r="BR110" s="220"/>
      <c r="BS110" s="220"/>
      <c r="BT110" s="220"/>
      <c r="BU110" s="220"/>
      <c r="BV110" s="220"/>
      <c r="BW110" s="220"/>
      <c r="BX110" s="220"/>
      <c r="BY110" s="220"/>
      <c r="BZ110" s="220"/>
      <c r="CA110" s="220"/>
      <c r="CB110" s="220"/>
      <c r="CC110" s="220"/>
      <c r="CD110" s="220"/>
      <c r="CE110" s="220"/>
      <c r="CF110" s="220"/>
      <c r="CG110" s="220"/>
      <c r="CH110" s="220"/>
      <c r="CI110" s="220"/>
    </row>
    <row r="111" spans="1:87" ht="15.75" customHeight="1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  <c r="AW111" s="220"/>
      <c r="AX111" s="220"/>
      <c r="AY111" s="220"/>
      <c r="AZ111" s="220"/>
      <c r="BA111" s="220"/>
      <c r="BB111" s="220"/>
      <c r="BC111" s="220"/>
      <c r="BD111" s="220"/>
      <c r="BE111" s="220"/>
      <c r="BF111" s="220"/>
      <c r="BG111" s="220"/>
      <c r="BH111" s="220"/>
      <c r="BI111" s="220"/>
      <c r="BJ111" s="220"/>
      <c r="BK111" s="220"/>
      <c r="BL111" s="220"/>
      <c r="BM111" s="220"/>
      <c r="BN111" s="220"/>
      <c r="BO111" s="220"/>
      <c r="BP111" s="220"/>
      <c r="BQ111" s="220"/>
      <c r="BR111" s="220"/>
      <c r="BS111" s="220"/>
      <c r="BT111" s="220"/>
      <c r="BU111" s="220"/>
      <c r="BV111" s="220"/>
      <c r="BW111" s="220"/>
      <c r="BX111" s="220"/>
      <c r="BY111" s="220"/>
      <c r="BZ111" s="220"/>
      <c r="CA111" s="220"/>
      <c r="CB111" s="220"/>
      <c r="CC111" s="220"/>
      <c r="CD111" s="220"/>
      <c r="CE111" s="220"/>
      <c r="CF111" s="220"/>
      <c r="CG111" s="220"/>
      <c r="CH111" s="220"/>
      <c r="CI111" s="220"/>
    </row>
    <row r="112" spans="1:87" ht="15.75" customHeight="1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0"/>
      <c r="AK112" s="220"/>
      <c r="AL112" s="220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20"/>
      <c r="AX112" s="220"/>
      <c r="AY112" s="220"/>
      <c r="AZ112" s="220"/>
      <c r="BA112" s="220"/>
      <c r="BB112" s="220"/>
      <c r="BC112" s="220"/>
      <c r="BD112" s="220"/>
      <c r="BE112" s="220"/>
      <c r="BF112" s="220"/>
      <c r="BG112" s="220"/>
      <c r="BH112" s="220"/>
      <c r="BI112" s="220"/>
      <c r="BJ112" s="220"/>
      <c r="BK112" s="220"/>
      <c r="BL112" s="220"/>
      <c r="BM112" s="220"/>
      <c r="BN112" s="220"/>
      <c r="BO112" s="220"/>
      <c r="BP112" s="220"/>
      <c r="BQ112" s="220"/>
      <c r="BR112" s="220"/>
      <c r="BS112" s="220"/>
      <c r="BT112" s="220"/>
      <c r="BU112" s="220"/>
      <c r="BV112" s="220"/>
      <c r="BW112" s="220"/>
      <c r="BX112" s="220"/>
      <c r="BY112" s="220"/>
      <c r="BZ112" s="220"/>
      <c r="CA112" s="220"/>
      <c r="CB112" s="220"/>
      <c r="CC112" s="220"/>
      <c r="CD112" s="220"/>
      <c r="CE112" s="220"/>
      <c r="CF112" s="220"/>
      <c r="CG112" s="220"/>
      <c r="CH112" s="220"/>
      <c r="CI112" s="220"/>
    </row>
    <row r="113" spans="1:87" ht="15.75" customHeight="1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0"/>
      <c r="AK113" s="220"/>
      <c r="AL113" s="220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  <c r="AW113" s="220"/>
      <c r="AX113" s="220"/>
      <c r="AY113" s="220"/>
      <c r="AZ113" s="220"/>
      <c r="BA113" s="220"/>
      <c r="BB113" s="220"/>
      <c r="BC113" s="220"/>
      <c r="BD113" s="220"/>
      <c r="BE113" s="220"/>
      <c r="BF113" s="220"/>
      <c r="BG113" s="220"/>
      <c r="BH113" s="220"/>
      <c r="BI113" s="220"/>
      <c r="BJ113" s="220"/>
      <c r="BK113" s="220"/>
      <c r="BL113" s="220"/>
      <c r="BM113" s="220"/>
      <c r="BN113" s="220"/>
      <c r="BO113" s="220"/>
      <c r="BP113" s="220"/>
      <c r="BQ113" s="220"/>
      <c r="BR113" s="220"/>
      <c r="BS113" s="220"/>
      <c r="BT113" s="220"/>
      <c r="BU113" s="220"/>
      <c r="BV113" s="220"/>
      <c r="BW113" s="220"/>
      <c r="BX113" s="220"/>
      <c r="BY113" s="220"/>
      <c r="BZ113" s="220"/>
      <c r="CA113" s="220"/>
      <c r="CB113" s="220"/>
      <c r="CC113" s="220"/>
      <c r="CD113" s="220"/>
      <c r="CE113" s="220"/>
      <c r="CF113" s="220"/>
      <c r="CG113" s="220"/>
      <c r="CH113" s="220"/>
      <c r="CI113" s="220"/>
    </row>
    <row r="114" spans="1:87" ht="15.75" customHeight="1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/>
      <c r="BD114" s="220"/>
      <c r="BE114" s="220"/>
      <c r="BF114" s="220"/>
      <c r="BG114" s="220"/>
      <c r="BH114" s="220"/>
      <c r="BI114" s="220"/>
      <c r="BJ114" s="220"/>
      <c r="BK114" s="220"/>
      <c r="BL114" s="220"/>
      <c r="BM114" s="220"/>
      <c r="BN114" s="220"/>
      <c r="BO114" s="220"/>
      <c r="BP114" s="220"/>
      <c r="BQ114" s="220"/>
      <c r="BR114" s="220"/>
      <c r="BS114" s="220"/>
      <c r="BT114" s="220"/>
      <c r="BU114" s="220"/>
      <c r="BV114" s="220"/>
      <c r="BW114" s="220"/>
      <c r="BX114" s="220"/>
      <c r="BY114" s="220"/>
      <c r="BZ114" s="220"/>
      <c r="CA114" s="220"/>
      <c r="CB114" s="220"/>
      <c r="CC114" s="220"/>
      <c r="CD114" s="220"/>
      <c r="CE114" s="220"/>
      <c r="CF114" s="220"/>
      <c r="CG114" s="220"/>
      <c r="CH114" s="220"/>
      <c r="CI114" s="220"/>
    </row>
    <row r="115" spans="1:87" ht="15.75" customHeight="1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0"/>
      <c r="BR115" s="220"/>
      <c r="BS115" s="220"/>
      <c r="BT115" s="220"/>
      <c r="BU115" s="220"/>
      <c r="BV115" s="220"/>
      <c r="BW115" s="220"/>
      <c r="BX115" s="220"/>
      <c r="BY115" s="220"/>
      <c r="BZ115" s="220"/>
      <c r="CA115" s="220"/>
      <c r="CB115" s="220"/>
      <c r="CC115" s="220"/>
      <c r="CD115" s="220"/>
      <c r="CE115" s="220"/>
      <c r="CF115" s="220"/>
      <c r="CG115" s="220"/>
      <c r="CH115" s="220"/>
      <c r="CI115" s="220"/>
    </row>
    <row r="116" spans="1:87" ht="15.75" customHeight="1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220"/>
      <c r="BG116" s="220"/>
      <c r="BH116" s="220"/>
      <c r="BI116" s="220"/>
      <c r="BJ116" s="220"/>
      <c r="BK116" s="220"/>
      <c r="BL116" s="220"/>
      <c r="BM116" s="220"/>
      <c r="BN116" s="220"/>
      <c r="BO116" s="220"/>
      <c r="BP116" s="220"/>
      <c r="BQ116" s="220"/>
      <c r="BR116" s="220"/>
      <c r="BS116" s="220"/>
      <c r="BT116" s="220"/>
      <c r="BU116" s="220"/>
      <c r="BV116" s="220"/>
      <c r="BW116" s="220"/>
      <c r="BX116" s="220"/>
      <c r="BY116" s="220"/>
      <c r="BZ116" s="220"/>
      <c r="CA116" s="220"/>
      <c r="CB116" s="220"/>
      <c r="CC116" s="220"/>
      <c r="CD116" s="220"/>
      <c r="CE116" s="220"/>
      <c r="CF116" s="220"/>
      <c r="CG116" s="220"/>
      <c r="CH116" s="220"/>
      <c r="CI116" s="220"/>
    </row>
    <row r="117" spans="1:87" ht="15.75" customHeight="1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0"/>
      <c r="BN117" s="220"/>
      <c r="BO117" s="220"/>
      <c r="BP117" s="220"/>
      <c r="BQ117" s="220"/>
      <c r="BR117" s="220"/>
      <c r="BS117" s="220"/>
      <c r="BT117" s="220"/>
      <c r="BU117" s="220"/>
      <c r="BV117" s="220"/>
      <c r="BW117" s="220"/>
      <c r="BX117" s="220"/>
      <c r="BY117" s="220"/>
      <c r="BZ117" s="220"/>
      <c r="CA117" s="220"/>
      <c r="CB117" s="220"/>
      <c r="CC117" s="220"/>
      <c r="CD117" s="220"/>
      <c r="CE117" s="220"/>
      <c r="CF117" s="220"/>
      <c r="CG117" s="220"/>
      <c r="CH117" s="220"/>
      <c r="CI117" s="220"/>
    </row>
    <row r="118" spans="1:87" ht="15.75" customHeight="1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0"/>
      <c r="BN118" s="220"/>
      <c r="BO118" s="220"/>
      <c r="BP118" s="220"/>
      <c r="BQ118" s="220"/>
      <c r="BR118" s="220"/>
      <c r="BS118" s="220"/>
      <c r="BT118" s="220"/>
      <c r="BU118" s="220"/>
      <c r="BV118" s="220"/>
      <c r="BW118" s="220"/>
      <c r="BX118" s="220"/>
      <c r="BY118" s="220"/>
      <c r="BZ118" s="220"/>
      <c r="CA118" s="220"/>
      <c r="CB118" s="220"/>
      <c r="CC118" s="220"/>
      <c r="CD118" s="220"/>
      <c r="CE118" s="220"/>
      <c r="CF118" s="220"/>
      <c r="CG118" s="220"/>
      <c r="CH118" s="220"/>
      <c r="CI118" s="220"/>
    </row>
    <row r="119" spans="1:87" ht="15.75" customHeight="1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0"/>
      <c r="BN119" s="220"/>
      <c r="BO119" s="220"/>
      <c r="BP119" s="220"/>
      <c r="BQ119" s="220"/>
      <c r="BR119" s="220"/>
      <c r="BS119" s="220"/>
      <c r="BT119" s="220"/>
      <c r="BU119" s="220"/>
      <c r="BV119" s="220"/>
      <c r="BW119" s="220"/>
      <c r="BX119" s="220"/>
      <c r="BY119" s="220"/>
      <c r="BZ119" s="220"/>
      <c r="CA119" s="220"/>
      <c r="CB119" s="220"/>
      <c r="CC119" s="220"/>
      <c r="CD119" s="220"/>
      <c r="CE119" s="220"/>
      <c r="CF119" s="220"/>
      <c r="CG119" s="220"/>
      <c r="CH119" s="220"/>
      <c r="CI119" s="220"/>
    </row>
    <row r="120" spans="1:87" ht="15.75" customHeight="1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0"/>
      <c r="BN120" s="220"/>
      <c r="BO120" s="220"/>
      <c r="BP120" s="220"/>
      <c r="BQ120" s="220"/>
      <c r="BR120" s="220"/>
      <c r="BS120" s="220"/>
      <c r="BT120" s="220"/>
      <c r="BU120" s="220"/>
      <c r="BV120" s="220"/>
      <c r="BW120" s="220"/>
      <c r="BX120" s="220"/>
      <c r="BY120" s="220"/>
      <c r="BZ120" s="220"/>
      <c r="CA120" s="220"/>
      <c r="CB120" s="220"/>
      <c r="CC120" s="220"/>
      <c r="CD120" s="220"/>
      <c r="CE120" s="220"/>
      <c r="CF120" s="220"/>
      <c r="CG120" s="220"/>
      <c r="CH120" s="220"/>
      <c r="CI120" s="220"/>
    </row>
    <row r="121" spans="1:87" ht="15.75" customHeight="1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0"/>
      <c r="BN121" s="220"/>
      <c r="BO121" s="220"/>
      <c r="BP121" s="220"/>
      <c r="BQ121" s="220"/>
      <c r="BR121" s="220"/>
      <c r="BS121" s="220"/>
      <c r="BT121" s="220"/>
      <c r="BU121" s="220"/>
      <c r="BV121" s="220"/>
      <c r="BW121" s="220"/>
      <c r="BX121" s="220"/>
      <c r="BY121" s="220"/>
      <c r="BZ121" s="220"/>
      <c r="CA121" s="220"/>
      <c r="CB121" s="220"/>
      <c r="CC121" s="220"/>
      <c r="CD121" s="220"/>
      <c r="CE121" s="220"/>
      <c r="CF121" s="220"/>
      <c r="CG121" s="220"/>
      <c r="CH121" s="220"/>
      <c r="CI121" s="220"/>
    </row>
    <row r="122" spans="1:87" ht="15.75" customHeight="1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0"/>
      <c r="BN122" s="220"/>
      <c r="BO122" s="220"/>
      <c r="BP122" s="220"/>
      <c r="BQ122" s="220"/>
      <c r="BR122" s="220"/>
      <c r="BS122" s="220"/>
      <c r="BT122" s="220"/>
      <c r="BU122" s="220"/>
      <c r="BV122" s="220"/>
      <c r="BW122" s="220"/>
      <c r="BX122" s="220"/>
      <c r="BY122" s="220"/>
      <c r="BZ122" s="220"/>
      <c r="CA122" s="220"/>
      <c r="CB122" s="220"/>
      <c r="CC122" s="220"/>
      <c r="CD122" s="220"/>
      <c r="CE122" s="220"/>
      <c r="CF122" s="220"/>
      <c r="CG122" s="220"/>
      <c r="CH122" s="220"/>
      <c r="CI122" s="220"/>
    </row>
    <row r="123" spans="1:87" ht="15.75" customHeight="1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220"/>
      <c r="BP123" s="220"/>
      <c r="BQ123" s="220"/>
      <c r="BR123" s="220"/>
      <c r="BS123" s="220"/>
      <c r="BT123" s="220"/>
      <c r="BU123" s="220"/>
      <c r="BV123" s="220"/>
      <c r="BW123" s="220"/>
      <c r="BX123" s="220"/>
      <c r="BY123" s="220"/>
      <c r="BZ123" s="220"/>
      <c r="CA123" s="220"/>
      <c r="CB123" s="220"/>
      <c r="CC123" s="220"/>
      <c r="CD123" s="220"/>
      <c r="CE123" s="220"/>
      <c r="CF123" s="220"/>
      <c r="CG123" s="220"/>
      <c r="CH123" s="220"/>
      <c r="CI123" s="220"/>
    </row>
    <row r="124" spans="1:87" ht="15.75" customHeight="1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220"/>
      <c r="BP124" s="220"/>
      <c r="BQ124" s="220"/>
      <c r="BR124" s="220"/>
      <c r="BS124" s="220"/>
      <c r="BT124" s="220"/>
      <c r="BU124" s="220"/>
      <c r="BV124" s="220"/>
      <c r="BW124" s="220"/>
      <c r="BX124" s="220"/>
      <c r="BY124" s="220"/>
      <c r="BZ124" s="220"/>
      <c r="CA124" s="220"/>
      <c r="CB124" s="220"/>
      <c r="CC124" s="220"/>
      <c r="CD124" s="220"/>
      <c r="CE124" s="220"/>
      <c r="CF124" s="220"/>
      <c r="CG124" s="220"/>
      <c r="CH124" s="220"/>
      <c r="CI124" s="220"/>
    </row>
    <row r="125" spans="1:87" ht="15.75" customHeight="1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0"/>
      <c r="BQ125" s="220"/>
      <c r="BR125" s="220"/>
      <c r="BS125" s="220"/>
      <c r="BT125" s="220"/>
      <c r="BU125" s="220"/>
      <c r="BV125" s="220"/>
      <c r="BW125" s="220"/>
      <c r="BX125" s="220"/>
      <c r="BY125" s="220"/>
      <c r="BZ125" s="220"/>
      <c r="CA125" s="220"/>
      <c r="CB125" s="220"/>
      <c r="CC125" s="220"/>
      <c r="CD125" s="220"/>
      <c r="CE125" s="220"/>
      <c r="CF125" s="220"/>
      <c r="CG125" s="220"/>
      <c r="CH125" s="220"/>
      <c r="CI125" s="220"/>
    </row>
    <row r="126" spans="1:87" ht="15.75" customHeight="1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  <c r="BA126" s="220"/>
      <c r="BB126" s="220"/>
      <c r="BC126" s="220"/>
      <c r="BD126" s="220"/>
      <c r="BE126" s="220"/>
      <c r="BF126" s="220"/>
      <c r="BG126" s="220"/>
      <c r="BH126" s="220"/>
      <c r="BI126" s="220"/>
      <c r="BJ126" s="220"/>
      <c r="BK126" s="220"/>
      <c r="BL126" s="220"/>
      <c r="BM126" s="220"/>
      <c r="BN126" s="220"/>
      <c r="BO126" s="220"/>
      <c r="BP126" s="220"/>
      <c r="BQ126" s="220"/>
      <c r="BR126" s="220"/>
      <c r="BS126" s="220"/>
      <c r="BT126" s="220"/>
      <c r="BU126" s="220"/>
      <c r="BV126" s="220"/>
      <c r="BW126" s="220"/>
      <c r="BX126" s="220"/>
      <c r="BY126" s="220"/>
      <c r="BZ126" s="220"/>
      <c r="CA126" s="220"/>
      <c r="CB126" s="220"/>
      <c r="CC126" s="220"/>
      <c r="CD126" s="220"/>
      <c r="CE126" s="220"/>
      <c r="CF126" s="220"/>
      <c r="CG126" s="220"/>
      <c r="CH126" s="220"/>
      <c r="CI126" s="220"/>
    </row>
    <row r="127" spans="1:87" ht="15.75" customHeight="1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  <c r="AC127" s="220"/>
      <c r="AD127" s="220"/>
      <c r="AE127" s="220"/>
      <c r="AF127" s="220"/>
      <c r="AG127" s="220"/>
      <c r="AH127" s="220"/>
      <c r="AI127" s="220"/>
      <c r="AJ127" s="220"/>
      <c r="AK127" s="220"/>
      <c r="AL127" s="220"/>
      <c r="AM127" s="220"/>
      <c r="AN127" s="220"/>
      <c r="AO127" s="220"/>
      <c r="AP127" s="220"/>
      <c r="AQ127" s="220"/>
      <c r="AR127" s="220"/>
      <c r="AS127" s="220"/>
      <c r="AT127" s="220"/>
      <c r="AU127" s="220"/>
      <c r="AV127" s="220"/>
      <c r="AW127" s="220"/>
      <c r="AX127" s="220"/>
      <c r="AY127" s="220"/>
      <c r="AZ127" s="220"/>
      <c r="BA127" s="220"/>
      <c r="BB127" s="220"/>
      <c r="BC127" s="220"/>
      <c r="BD127" s="220"/>
      <c r="BE127" s="220"/>
      <c r="BF127" s="220"/>
      <c r="BG127" s="220"/>
      <c r="BH127" s="220"/>
      <c r="BI127" s="220"/>
      <c r="BJ127" s="220"/>
      <c r="BK127" s="220"/>
      <c r="BL127" s="220"/>
      <c r="BM127" s="220"/>
      <c r="BN127" s="220"/>
      <c r="BO127" s="220"/>
      <c r="BP127" s="220"/>
      <c r="BQ127" s="220"/>
      <c r="BR127" s="220"/>
      <c r="BS127" s="220"/>
      <c r="BT127" s="220"/>
      <c r="BU127" s="220"/>
      <c r="BV127" s="220"/>
      <c r="BW127" s="220"/>
      <c r="BX127" s="220"/>
      <c r="BY127" s="220"/>
      <c r="BZ127" s="220"/>
      <c r="CA127" s="220"/>
      <c r="CB127" s="220"/>
      <c r="CC127" s="220"/>
      <c r="CD127" s="220"/>
      <c r="CE127" s="220"/>
      <c r="CF127" s="220"/>
      <c r="CG127" s="220"/>
      <c r="CH127" s="220"/>
      <c r="CI127" s="220"/>
    </row>
    <row r="128" spans="1:87" ht="15.75" customHeight="1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  <c r="AC128" s="220"/>
      <c r="AD128" s="220"/>
      <c r="AE128" s="220"/>
      <c r="AF128" s="220"/>
      <c r="AG128" s="220"/>
      <c r="AH128" s="220"/>
      <c r="AI128" s="220"/>
      <c r="AJ128" s="220"/>
      <c r="AK128" s="220"/>
      <c r="AL128" s="220"/>
      <c r="AM128" s="220"/>
      <c r="AN128" s="220"/>
      <c r="AO128" s="220"/>
      <c r="AP128" s="220"/>
      <c r="AQ128" s="220"/>
      <c r="AR128" s="220"/>
      <c r="AS128" s="220"/>
      <c r="AT128" s="220"/>
      <c r="AU128" s="220"/>
      <c r="AV128" s="220"/>
      <c r="AW128" s="220"/>
      <c r="AX128" s="220"/>
      <c r="AY128" s="220"/>
      <c r="AZ128" s="220"/>
      <c r="BA128" s="220"/>
      <c r="BB128" s="220"/>
      <c r="BC128" s="220"/>
      <c r="BD128" s="220"/>
      <c r="BE128" s="220"/>
      <c r="BF128" s="220"/>
      <c r="BG128" s="220"/>
      <c r="BH128" s="220"/>
      <c r="BI128" s="220"/>
      <c r="BJ128" s="220"/>
      <c r="BK128" s="220"/>
      <c r="BL128" s="220"/>
      <c r="BM128" s="220"/>
      <c r="BN128" s="220"/>
      <c r="BO128" s="220"/>
      <c r="BP128" s="220"/>
      <c r="BQ128" s="220"/>
      <c r="BR128" s="220"/>
      <c r="BS128" s="220"/>
      <c r="BT128" s="220"/>
      <c r="BU128" s="220"/>
      <c r="BV128" s="220"/>
      <c r="BW128" s="220"/>
      <c r="BX128" s="220"/>
      <c r="BY128" s="220"/>
      <c r="BZ128" s="220"/>
      <c r="CA128" s="220"/>
      <c r="CB128" s="220"/>
      <c r="CC128" s="220"/>
      <c r="CD128" s="220"/>
      <c r="CE128" s="220"/>
      <c r="CF128" s="220"/>
      <c r="CG128" s="220"/>
      <c r="CH128" s="220"/>
      <c r="CI128" s="220"/>
    </row>
    <row r="129" spans="1:87" ht="15.75" customHeight="1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  <c r="AC129" s="220"/>
      <c r="AD129" s="220"/>
      <c r="AE129" s="220"/>
      <c r="AF129" s="220"/>
      <c r="AG129" s="220"/>
      <c r="AH129" s="220"/>
      <c r="AI129" s="220"/>
      <c r="AJ129" s="220"/>
      <c r="AK129" s="220"/>
      <c r="AL129" s="220"/>
      <c r="AM129" s="220"/>
      <c r="AN129" s="220"/>
      <c r="AO129" s="220"/>
      <c r="AP129" s="220"/>
      <c r="AQ129" s="220"/>
      <c r="AR129" s="220"/>
      <c r="AS129" s="220"/>
      <c r="AT129" s="220"/>
      <c r="AU129" s="220"/>
      <c r="AV129" s="220"/>
      <c r="AW129" s="220"/>
      <c r="AX129" s="220"/>
      <c r="AY129" s="220"/>
      <c r="AZ129" s="220"/>
      <c r="BA129" s="220"/>
      <c r="BB129" s="220"/>
      <c r="BC129" s="220"/>
      <c r="BD129" s="220"/>
      <c r="BE129" s="220"/>
      <c r="BF129" s="220"/>
      <c r="BG129" s="220"/>
      <c r="BH129" s="220"/>
      <c r="BI129" s="220"/>
      <c r="BJ129" s="220"/>
      <c r="BK129" s="220"/>
      <c r="BL129" s="220"/>
      <c r="BM129" s="220"/>
      <c r="BN129" s="220"/>
      <c r="BO129" s="220"/>
      <c r="BP129" s="220"/>
      <c r="BQ129" s="220"/>
      <c r="BR129" s="220"/>
      <c r="BS129" s="220"/>
      <c r="BT129" s="220"/>
      <c r="BU129" s="220"/>
      <c r="BV129" s="220"/>
      <c r="BW129" s="220"/>
      <c r="BX129" s="220"/>
      <c r="BY129" s="220"/>
      <c r="BZ129" s="220"/>
      <c r="CA129" s="220"/>
      <c r="CB129" s="220"/>
      <c r="CC129" s="220"/>
      <c r="CD129" s="220"/>
      <c r="CE129" s="220"/>
      <c r="CF129" s="220"/>
      <c r="CG129" s="220"/>
      <c r="CH129" s="220"/>
      <c r="CI129" s="220"/>
    </row>
    <row r="130" spans="1:87" ht="15.75" customHeight="1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220"/>
      <c r="AW130" s="220"/>
      <c r="AX130" s="220"/>
      <c r="AY130" s="220"/>
      <c r="AZ130" s="220"/>
      <c r="BA130" s="220"/>
      <c r="BB130" s="220"/>
      <c r="BC130" s="220"/>
      <c r="BD130" s="220"/>
      <c r="BE130" s="220"/>
      <c r="BF130" s="220"/>
      <c r="BG130" s="220"/>
      <c r="BH130" s="220"/>
      <c r="BI130" s="220"/>
      <c r="BJ130" s="220"/>
      <c r="BK130" s="220"/>
      <c r="BL130" s="220"/>
      <c r="BM130" s="220"/>
      <c r="BN130" s="220"/>
      <c r="BO130" s="220"/>
      <c r="BP130" s="220"/>
      <c r="BQ130" s="220"/>
      <c r="BR130" s="220"/>
      <c r="BS130" s="220"/>
      <c r="BT130" s="220"/>
      <c r="BU130" s="220"/>
      <c r="BV130" s="220"/>
      <c r="BW130" s="220"/>
      <c r="BX130" s="220"/>
      <c r="BY130" s="220"/>
      <c r="BZ130" s="220"/>
      <c r="CA130" s="220"/>
      <c r="CB130" s="220"/>
      <c r="CC130" s="220"/>
      <c r="CD130" s="220"/>
      <c r="CE130" s="220"/>
      <c r="CF130" s="220"/>
      <c r="CG130" s="220"/>
      <c r="CH130" s="220"/>
      <c r="CI130" s="220"/>
    </row>
    <row r="131" spans="1:87" ht="15.75" customHeight="1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20"/>
      <c r="AH131" s="220"/>
      <c r="AI131" s="220"/>
      <c r="AJ131" s="220"/>
      <c r="AK131" s="220"/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220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220"/>
      <c r="BL131" s="220"/>
      <c r="BM131" s="220"/>
      <c r="BN131" s="220"/>
      <c r="BO131" s="220"/>
      <c r="BP131" s="220"/>
      <c r="BQ131" s="220"/>
      <c r="BR131" s="220"/>
      <c r="BS131" s="220"/>
      <c r="BT131" s="220"/>
      <c r="BU131" s="220"/>
      <c r="BV131" s="220"/>
      <c r="BW131" s="220"/>
      <c r="BX131" s="220"/>
      <c r="BY131" s="220"/>
      <c r="BZ131" s="220"/>
      <c r="CA131" s="220"/>
      <c r="CB131" s="220"/>
      <c r="CC131" s="220"/>
      <c r="CD131" s="220"/>
      <c r="CE131" s="220"/>
      <c r="CF131" s="220"/>
      <c r="CG131" s="220"/>
      <c r="CH131" s="220"/>
      <c r="CI131" s="220"/>
    </row>
    <row r="132" spans="1:87" ht="15.75" customHeight="1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  <c r="BQ132" s="220"/>
      <c r="BR132" s="220"/>
      <c r="BS132" s="220"/>
      <c r="BT132" s="220"/>
      <c r="BU132" s="220"/>
      <c r="BV132" s="220"/>
      <c r="BW132" s="220"/>
      <c r="BX132" s="220"/>
      <c r="BY132" s="220"/>
      <c r="BZ132" s="220"/>
      <c r="CA132" s="220"/>
      <c r="CB132" s="220"/>
      <c r="CC132" s="220"/>
      <c r="CD132" s="220"/>
      <c r="CE132" s="220"/>
      <c r="CF132" s="220"/>
      <c r="CG132" s="220"/>
      <c r="CH132" s="220"/>
      <c r="CI132" s="220"/>
    </row>
    <row r="133" spans="1:87" ht="15.75" customHeight="1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  <c r="BQ133" s="220"/>
      <c r="BR133" s="220"/>
      <c r="BS133" s="220"/>
      <c r="BT133" s="220"/>
      <c r="BU133" s="220"/>
      <c r="BV133" s="220"/>
      <c r="BW133" s="220"/>
      <c r="BX133" s="220"/>
      <c r="BY133" s="220"/>
      <c r="BZ133" s="220"/>
      <c r="CA133" s="220"/>
      <c r="CB133" s="220"/>
      <c r="CC133" s="220"/>
      <c r="CD133" s="220"/>
      <c r="CE133" s="220"/>
      <c r="CF133" s="220"/>
      <c r="CG133" s="220"/>
      <c r="CH133" s="220"/>
      <c r="CI133" s="220"/>
    </row>
    <row r="134" spans="1:87" ht="15.75" customHeight="1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0"/>
      <c r="BQ134" s="220"/>
      <c r="BR134" s="220"/>
      <c r="BS134" s="220"/>
      <c r="BT134" s="220"/>
      <c r="BU134" s="220"/>
      <c r="BV134" s="220"/>
      <c r="BW134" s="220"/>
      <c r="BX134" s="220"/>
      <c r="BY134" s="220"/>
      <c r="BZ134" s="220"/>
      <c r="CA134" s="220"/>
      <c r="CB134" s="220"/>
      <c r="CC134" s="220"/>
      <c r="CD134" s="220"/>
      <c r="CE134" s="220"/>
      <c r="CF134" s="220"/>
      <c r="CG134" s="220"/>
      <c r="CH134" s="220"/>
      <c r="CI134" s="220"/>
    </row>
    <row r="135" spans="1:87" ht="15.75" customHeight="1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0"/>
      <c r="BN135" s="220"/>
      <c r="BO135" s="220"/>
      <c r="BP135" s="220"/>
      <c r="BQ135" s="220"/>
      <c r="BR135" s="220"/>
      <c r="BS135" s="220"/>
      <c r="BT135" s="220"/>
      <c r="BU135" s="220"/>
      <c r="BV135" s="220"/>
      <c r="BW135" s="220"/>
      <c r="BX135" s="220"/>
      <c r="BY135" s="220"/>
      <c r="BZ135" s="220"/>
      <c r="CA135" s="220"/>
      <c r="CB135" s="220"/>
      <c r="CC135" s="220"/>
      <c r="CD135" s="220"/>
      <c r="CE135" s="220"/>
      <c r="CF135" s="220"/>
      <c r="CG135" s="220"/>
      <c r="CH135" s="220"/>
      <c r="CI135" s="220"/>
    </row>
    <row r="136" spans="1:87" ht="15.75" customHeight="1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0"/>
      <c r="BN136" s="220"/>
      <c r="BO136" s="220"/>
      <c r="BP136" s="220"/>
      <c r="BQ136" s="220"/>
      <c r="BR136" s="220"/>
      <c r="BS136" s="220"/>
      <c r="BT136" s="220"/>
      <c r="BU136" s="220"/>
      <c r="BV136" s="220"/>
      <c r="BW136" s="220"/>
      <c r="BX136" s="220"/>
      <c r="BY136" s="220"/>
      <c r="BZ136" s="220"/>
      <c r="CA136" s="220"/>
      <c r="CB136" s="220"/>
      <c r="CC136" s="220"/>
      <c r="CD136" s="220"/>
      <c r="CE136" s="220"/>
      <c r="CF136" s="220"/>
      <c r="CG136" s="220"/>
      <c r="CH136" s="220"/>
      <c r="CI136" s="220"/>
    </row>
    <row r="137" spans="1:87" ht="15.75" customHeight="1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0"/>
      <c r="BN137" s="220"/>
      <c r="BO137" s="220"/>
      <c r="BP137" s="220"/>
      <c r="BQ137" s="220"/>
      <c r="BR137" s="220"/>
      <c r="BS137" s="220"/>
      <c r="BT137" s="220"/>
      <c r="BU137" s="220"/>
      <c r="BV137" s="220"/>
      <c r="BW137" s="220"/>
      <c r="BX137" s="220"/>
      <c r="BY137" s="220"/>
      <c r="BZ137" s="220"/>
      <c r="CA137" s="220"/>
      <c r="CB137" s="220"/>
      <c r="CC137" s="220"/>
      <c r="CD137" s="220"/>
      <c r="CE137" s="220"/>
      <c r="CF137" s="220"/>
      <c r="CG137" s="220"/>
      <c r="CH137" s="220"/>
      <c r="CI137" s="220"/>
    </row>
    <row r="138" spans="1:87" ht="15.75" customHeight="1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  <c r="BQ138" s="220"/>
      <c r="BR138" s="220"/>
      <c r="BS138" s="220"/>
      <c r="BT138" s="220"/>
      <c r="BU138" s="220"/>
      <c r="BV138" s="220"/>
      <c r="BW138" s="220"/>
      <c r="BX138" s="220"/>
      <c r="BY138" s="220"/>
      <c r="BZ138" s="220"/>
      <c r="CA138" s="220"/>
      <c r="CB138" s="220"/>
      <c r="CC138" s="220"/>
      <c r="CD138" s="220"/>
      <c r="CE138" s="220"/>
      <c r="CF138" s="220"/>
      <c r="CG138" s="220"/>
      <c r="CH138" s="220"/>
      <c r="CI138" s="220"/>
    </row>
    <row r="139" spans="1:87" ht="15.75" customHeight="1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0"/>
      <c r="BQ139" s="220"/>
      <c r="BR139" s="220"/>
      <c r="BS139" s="220"/>
      <c r="BT139" s="220"/>
      <c r="BU139" s="220"/>
      <c r="BV139" s="220"/>
      <c r="BW139" s="220"/>
      <c r="BX139" s="220"/>
      <c r="BY139" s="220"/>
      <c r="BZ139" s="220"/>
      <c r="CA139" s="220"/>
      <c r="CB139" s="220"/>
      <c r="CC139" s="220"/>
      <c r="CD139" s="220"/>
      <c r="CE139" s="220"/>
      <c r="CF139" s="220"/>
      <c r="CG139" s="220"/>
      <c r="CH139" s="220"/>
      <c r="CI139" s="220"/>
    </row>
    <row r="140" spans="1:87" ht="15.75" customHeight="1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220"/>
      <c r="BN140" s="220"/>
      <c r="BO140" s="220"/>
      <c r="BP140" s="220"/>
      <c r="BQ140" s="220"/>
      <c r="BR140" s="220"/>
      <c r="BS140" s="220"/>
      <c r="BT140" s="220"/>
      <c r="BU140" s="220"/>
      <c r="BV140" s="220"/>
      <c r="BW140" s="220"/>
      <c r="BX140" s="220"/>
      <c r="BY140" s="220"/>
      <c r="BZ140" s="220"/>
      <c r="CA140" s="220"/>
      <c r="CB140" s="220"/>
      <c r="CC140" s="220"/>
      <c r="CD140" s="220"/>
      <c r="CE140" s="220"/>
      <c r="CF140" s="220"/>
      <c r="CG140" s="220"/>
      <c r="CH140" s="220"/>
      <c r="CI140" s="220"/>
    </row>
    <row r="141" spans="1:87" ht="15.75" customHeight="1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220"/>
      <c r="BN141" s="220"/>
      <c r="BO141" s="220"/>
      <c r="BP141" s="220"/>
      <c r="BQ141" s="220"/>
      <c r="BR141" s="220"/>
      <c r="BS141" s="220"/>
      <c r="BT141" s="220"/>
      <c r="BU141" s="220"/>
      <c r="BV141" s="220"/>
      <c r="BW141" s="220"/>
      <c r="BX141" s="220"/>
      <c r="BY141" s="220"/>
      <c r="BZ141" s="220"/>
      <c r="CA141" s="220"/>
      <c r="CB141" s="220"/>
      <c r="CC141" s="220"/>
      <c r="CD141" s="220"/>
      <c r="CE141" s="220"/>
      <c r="CF141" s="220"/>
      <c r="CG141" s="220"/>
      <c r="CH141" s="220"/>
      <c r="CI141" s="220"/>
    </row>
    <row r="142" spans="1:87" ht="15.75" customHeight="1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220"/>
      <c r="BN142" s="220"/>
      <c r="BO142" s="220"/>
      <c r="BP142" s="220"/>
      <c r="BQ142" s="220"/>
      <c r="BR142" s="220"/>
      <c r="BS142" s="220"/>
      <c r="BT142" s="220"/>
      <c r="BU142" s="220"/>
      <c r="BV142" s="220"/>
      <c r="BW142" s="220"/>
      <c r="BX142" s="220"/>
      <c r="BY142" s="220"/>
      <c r="BZ142" s="220"/>
      <c r="CA142" s="220"/>
      <c r="CB142" s="220"/>
      <c r="CC142" s="220"/>
      <c r="CD142" s="220"/>
      <c r="CE142" s="220"/>
      <c r="CF142" s="220"/>
      <c r="CG142" s="220"/>
      <c r="CH142" s="220"/>
      <c r="CI142" s="220"/>
    </row>
    <row r="143" spans="1:87" ht="15.75" customHeight="1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220"/>
      <c r="BN143" s="220"/>
      <c r="BO143" s="220"/>
      <c r="BP143" s="220"/>
      <c r="BQ143" s="220"/>
      <c r="BR143" s="220"/>
      <c r="BS143" s="220"/>
      <c r="BT143" s="220"/>
      <c r="BU143" s="220"/>
      <c r="BV143" s="220"/>
      <c r="BW143" s="220"/>
      <c r="BX143" s="220"/>
      <c r="BY143" s="220"/>
      <c r="BZ143" s="220"/>
      <c r="CA143" s="220"/>
      <c r="CB143" s="220"/>
      <c r="CC143" s="220"/>
      <c r="CD143" s="220"/>
      <c r="CE143" s="220"/>
      <c r="CF143" s="220"/>
      <c r="CG143" s="220"/>
      <c r="CH143" s="220"/>
      <c r="CI143" s="220"/>
    </row>
    <row r="144" spans="1:87" ht="15.75" customHeight="1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/>
      <c r="AM144" s="220"/>
      <c r="AN144" s="220"/>
      <c r="AO144" s="220"/>
      <c r="AP144" s="220"/>
      <c r="AQ144" s="220"/>
      <c r="AR144" s="220"/>
      <c r="AS144" s="220"/>
      <c r="AT144" s="220"/>
      <c r="AU144" s="220"/>
      <c r="AV144" s="220"/>
      <c r="AW144" s="220"/>
      <c r="AX144" s="220"/>
      <c r="AY144" s="220"/>
      <c r="AZ144" s="220"/>
      <c r="BA144" s="220"/>
      <c r="BB144" s="220"/>
      <c r="BC144" s="220"/>
      <c r="BD144" s="220"/>
      <c r="BE144" s="220"/>
      <c r="BF144" s="220"/>
      <c r="BG144" s="220"/>
      <c r="BH144" s="220"/>
      <c r="BI144" s="220"/>
      <c r="BJ144" s="220"/>
      <c r="BK144" s="220"/>
      <c r="BL144" s="220"/>
      <c r="BM144" s="220"/>
      <c r="BN144" s="220"/>
      <c r="BO144" s="220"/>
      <c r="BP144" s="220"/>
      <c r="BQ144" s="220"/>
      <c r="BR144" s="220"/>
      <c r="BS144" s="220"/>
      <c r="BT144" s="220"/>
      <c r="BU144" s="220"/>
      <c r="BV144" s="220"/>
      <c r="BW144" s="220"/>
      <c r="BX144" s="220"/>
      <c r="BY144" s="220"/>
      <c r="BZ144" s="220"/>
      <c r="CA144" s="220"/>
      <c r="CB144" s="220"/>
      <c r="CC144" s="220"/>
      <c r="CD144" s="220"/>
      <c r="CE144" s="220"/>
      <c r="CF144" s="220"/>
      <c r="CG144" s="220"/>
      <c r="CH144" s="220"/>
      <c r="CI144" s="220"/>
    </row>
    <row r="145" spans="1:87" ht="15.75" customHeight="1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  <c r="AF145" s="220"/>
      <c r="AG145" s="220"/>
      <c r="AH145" s="220"/>
      <c r="AI145" s="220"/>
      <c r="AJ145" s="220"/>
      <c r="AK145" s="220"/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220"/>
      <c r="BB145" s="220"/>
      <c r="BC145" s="220"/>
      <c r="BD145" s="220"/>
      <c r="BE145" s="220"/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0"/>
      <c r="BQ145" s="220"/>
      <c r="BR145" s="220"/>
      <c r="BS145" s="220"/>
      <c r="BT145" s="220"/>
      <c r="BU145" s="220"/>
      <c r="BV145" s="220"/>
      <c r="BW145" s="220"/>
      <c r="BX145" s="220"/>
      <c r="BY145" s="220"/>
      <c r="BZ145" s="220"/>
      <c r="CA145" s="220"/>
      <c r="CB145" s="220"/>
      <c r="CC145" s="220"/>
      <c r="CD145" s="220"/>
      <c r="CE145" s="220"/>
      <c r="CF145" s="220"/>
      <c r="CG145" s="220"/>
      <c r="CH145" s="220"/>
      <c r="CI145" s="220"/>
    </row>
    <row r="146" spans="1:87" ht="15.75" customHeight="1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0"/>
      <c r="BQ146" s="220"/>
      <c r="BR146" s="220"/>
      <c r="BS146" s="220"/>
      <c r="BT146" s="220"/>
      <c r="BU146" s="220"/>
      <c r="BV146" s="220"/>
      <c r="BW146" s="220"/>
      <c r="BX146" s="220"/>
      <c r="BY146" s="220"/>
      <c r="BZ146" s="220"/>
      <c r="CA146" s="220"/>
      <c r="CB146" s="220"/>
      <c r="CC146" s="220"/>
      <c r="CD146" s="220"/>
      <c r="CE146" s="220"/>
      <c r="CF146" s="220"/>
      <c r="CG146" s="220"/>
      <c r="CH146" s="220"/>
      <c r="CI146" s="220"/>
    </row>
    <row r="147" spans="1:87" ht="15.75" customHeight="1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0"/>
      <c r="BQ147" s="220"/>
      <c r="BR147" s="220"/>
      <c r="BS147" s="220"/>
      <c r="BT147" s="220"/>
      <c r="BU147" s="220"/>
      <c r="BV147" s="220"/>
      <c r="BW147" s="220"/>
      <c r="BX147" s="220"/>
      <c r="BY147" s="220"/>
      <c r="BZ147" s="220"/>
      <c r="CA147" s="220"/>
      <c r="CB147" s="220"/>
      <c r="CC147" s="220"/>
      <c r="CD147" s="220"/>
      <c r="CE147" s="220"/>
      <c r="CF147" s="220"/>
      <c r="CG147" s="220"/>
      <c r="CH147" s="220"/>
      <c r="CI147" s="220"/>
    </row>
    <row r="148" spans="1:87" ht="15.75" customHeight="1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0"/>
      <c r="BQ148" s="220"/>
      <c r="BR148" s="220"/>
      <c r="BS148" s="220"/>
      <c r="BT148" s="220"/>
      <c r="BU148" s="220"/>
      <c r="BV148" s="220"/>
      <c r="BW148" s="220"/>
      <c r="BX148" s="220"/>
      <c r="BY148" s="220"/>
      <c r="BZ148" s="220"/>
      <c r="CA148" s="220"/>
      <c r="CB148" s="220"/>
      <c r="CC148" s="220"/>
      <c r="CD148" s="220"/>
      <c r="CE148" s="220"/>
      <c r="CF148" s="220"/>
      <c r="CG148" s="220"/>
      <c r="CH148" s="220"/>
      <c r="CI148" s="220"/>
    </row>
    <row r="149" spans="1:87" ht="15.75" customHeight="1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0"/>
      <c r="BN149" s="220"/>
      <c r="BO149" s="220"/>
      <c r="BP149" s="220"/>
      <c r="BQ149" s="220"/>
      <c r="BR149" s="220"/>
      <c r="BS149" s="220"/>
      <c r="BT149" s="220"/>
      <c r="BU149" s="220"/>
      <c r="BV149" s="220"/>
      <c r="BW149" s="220"/>
      <c r="BX149" s="220"/>
      <c r="BY149" s="220"/>
      <c r="BZ149" s="220"/>
      <c r="CA149" s="220"/>
      <c r="CB149" s="220"/>
      <c r="CC149" s="220"/>
      <c r="CD149" s="220"/>
      <c r="CE149" s="220"/>
      <c r="CF149" s="220"/>
      <c r="CG149" s="220"/>
      <c r="CH149" s="220"/>
      <c r="CI149" s="220"/>
    </row>
    <row r="150" spans="1:87" ht="15.75" customHeight="1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  <c r="BQ150" s="220"/>
      <c r="BR150" s="220"/>
      <c r="BS150" s="220"/>
      <c r="BT150" s="220"/>
      <c r="BU150" s="220"/>
      <c r="BV150" s="220"/>
      <c r="BW150" s="220"/>
      <c r="BX150" s="220"/>
      <c r="BY150" s="220"/>
      <c r="BZ150" s="220"/>
      <c r="CA150" s="220"/>
      <c r="CB150" s="220"/>
      <c r="CC150" s="220"/>
      <c r="CD150" s="220"/>
      <c r="CE150" s="220"/>
      <c r="CF150" s="220"/>
      <c r="CG150" s="220"/>
      <c r="CH150" s="220"/>
      <c r="CI150" s="220"/>
    </row>
    <row r="151" spans="1:87" ht="15.75" customHeight="1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0"/>
      <c r="BN151" s="220"/>
      <c r="BO151" s="220"/>
      <c r="BP151" s="220"/>
      <c r="BQ151" s="220"/>
      <c r="BR151" s="220"/>
      <c r="BS151" s="220"/>
      <c r="BT151" s="220"/>
      <c r="BU151" s="220"/>
      <c r="BV151" s="220"/>
      <c r="BW151" s="220"/>
      <c r="BX151" s="220"/>
      <c r="BY151" s="220"/>
      <c r="BZ151" s="220"/>
      <c r="CA151" s="220"/>
      <c r="CB151" s="220"/>
      <c r="CC151" s="220"/>
      <c r="CD151" s="220"/>
      <c r="CE151" s="220"/>
      <c r="CF151" s="220"/>
      <c r="CG151" s="220"/>
      <c r="CH151" s="220"/>
      <c r="CI151" s="220"/>
    </row>
    <row r="152" spans="1:87" ht="15.75" customHeight="1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0"/>
      <c r="BN152" s="220"/>
      <c r="BO152" s="220"/>
      <c r="BP152" s="220"/>
      <c r="BQ152" s="220"/>
      <c r="BR152" s="220"/>
      <c r="BS152" s="220"/>
      <c r="BT152" s="220"/>
      <c r="BU152" s="220"/>
      <c r="BV152" s="220"/>
      <c r="BW152" s="220"/>
      <c r="BX152" s="220"/>
      <c r="BY152" s="220"/>
      <c r="BZ152" s="220"/>
      <c r="CA152" s="220"/>
      <c r="CB152" s="220"/>
      <c r="CC152" s="220"/>
      <c r="CD152" s="220"/>
      <c r="CE152" s="220"/>
      <c r="CF152" s="220"/>
      <c r="CG152" s="220"/>
      <c r="CH152" s="220"/>
      <c r="CI152" s="220"/>
    </row>
    <row r="153" spans="1:87" ht="15.75" customHeight="1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  <c r="BQ153" s="220"/>
      <c r="BR153" s="220"/>
      <c r="BS153" s="220"/>
      <c r="BT153" s="220"/>
      <c r="BU153" s="220"/>
      <c r="BV153" s="220"/>
      <c r="BW153" s="220"/>
      <c r="BX153" s="220"/>
      <c r="BY153" s="220"/>
      <c r="BZ153" s="220"/>
      <c r="CA153" s="220"/>
      <c r="CB153" s="220"/>
      <c r="CC153" s="220"/>
      <c r="CD153" s="220"/>
      <c r="CE153" s="220"/>
      <c r="CF153" s="220"/>
      <c r="CG153" s="220"/>
      <c r="CH153" s="220"/>
      <c r="CI153" s="220"/>
    </row>
    <row r="154" spans="1:87" ht="15.75" customHeight="1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220"/>
      <c r="BP154" s="220"/>
      <c r="BQ154" s="220"/>
      <c r="BR154" s="220"/>
      <c r="BS154" s="220"/>
      <c r="BT154" s="220"/>
      <c r="BU154" s="220"/>
      <c r="BV154" s="220"/>
      <c r="BW154" s="220"/>
      <c r="BX154" s="220"/>
      <c r="BY154" s="220"/>
      <c r="BZ154" s="220"/>
      <c r="CA154" s="220"/>
      <c r="CB154" s="220"/>
      <c r="CC154" s="220"/>
      <c r="CD154" s="220"/>
      <c r="CE154" s="220"/>
      <c r="CF154" s="220"/>
      <c r="CG154" s="220"/>
      <c r="CH154" s="220"/>
      <c r="CI154" s="220"/>
    </row>
    <row r="155" spans="1:87" ht="15.75" customHeight="1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0"/>
      <c r="BN155" s="220"/>
      <c r="BO155" s="220"/>
      <c r="BP155" s="220"/>
      <c r="BQ155" s="220"/>
      <c r="BR155" s="220"/>
      <c r="BS155" s="220"/>
      <c r="BT155" s="220"/>
      <c r="BU155" s="220"/>
      <c r="BV155" s="220"/>
      <c r="BW155" s="220"/>
      <c r="BX155" s="220"/>
      <c r="BY155" s="220"/>
      <c r="BZ155" s="220"/>
      <c r="CA155" s="220"/>
      <c r="CB155" s="220"/>
      <c r="CC155" s="220"/>
      <c r="CD155" s="220"/>
      <c r="CE155" s="220"/>
      <c r="CF155" s="220"/>
      <c r="CG155" s="220"/>
      <c r="CH155" s="220"/>
      <c r="CI155" s="220"/>
    </row>
    <row r="156" spans="1:87" ht="15.75" customHeight="1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  <c r="BQ156" s="220"/>
      <c r="BR156" s="220"/>
      <c r="BS156" s="220"/>
      <c r="BT156" s="220"/>
      <c r="BU156" s="220"/>
      <c r="BV156" s="220"/>
      <c r="BW156" s="220"/>
      <c r="BX156" s="220"/>
      <c r="BY156" s="220"/>
      <c r="BZ156" s="220"/>
      <c r="CA156" s="220"/>
      <c r="CB156" s="220"/>
      <c r="CC156" s="220"/>
      <c r="CD156" s="220"/>
      <c r="CE156" s="220"/>
      <c r="CF156" s="220"/>
      <c r="CG156" s="220"/>
      <c r="CH156" s="220"/>
      <c r="CI156" s="220"/>
    </row>
    <row r="157" spans="1:87" ht="15.75" customHeight="1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0"/>
      <c r="BN157" s="220"/>
      <c r="BO157" s="220"/>
      <c r="BP157" s="220"/>
      <c r="BQ157" s="220"/>
      <c r="BR157" s="220"/>
      <c r="BS157" s="220"/>
      <c r="BT157" s="220"/>
      <c r="BU157" s="220"/>
      <c r="BV157" s="220"/>
      <c r="BW157" s="220"/>
      <c r="BX157" s="220"/>
      <c r="BY157" s="220"/>
      <c r="BZ157" s="220"/>
      <c r="CA157" s="220"/>
      <c r="CB157" s="220"/>
      <c r="CC157" s="220"/>
      <c r="CD157" s="220"/>
      <c r="CE157" s="220"/>
      <c r="CF157" s="220"/>
      <c r="CG157" s="220"/>
      <c r="CH157" s="220"/>
      <c r="CI157" s="220"/>
    </row>
    <row r="158" spans="1:87" ht="15.75" customHeight="1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  <c r="BQ158" s="220"/>
      <c r="BR158" s="220"/>
      <c r="BS158" s="220"/>
      <c r="BT158" s="220"/>
      <c r="BU158" s="220"/>
      <c r="BV158" s="220"/>
      <c r="BW158" s="220"/>
      <c r="BX158" s="220"/>
      <c r="BY158" s="220"/>
      <c r="BZ158" s="220"/>
      <c r="CA158" s="220"/>
      <c r="CB158" s="220"/>
      <c r="CC158" s="220"/>
      <c r="CD158" s="220"/>
      <c r="CE158" s="220"/>
      <c r="CF158" s="220"/>
      <c r="CG158" s="220"/>
      <c r="CH158" s="220"/>
      <c r="CI158" s="220"/>
    </row>
    <row r="159" spans="1:87" ht="15.75" customHeight="1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0"/>
      <c r="BQ159" s="220"/>
      <c r="BR159" s="220"/>
      <c r="BS159" s="220"/>
      <c r="BT159" s="220"/>
      <c r="BU159" s="220"/>
      <c r="BV159" s="220"/>
      <c r="BW159" s="220"/>
      <c r="BX159" s="220"/>
      <c r="BY159" s="220"/>
      <c r="BZ159" s="220"/>
      <c r="CA159" s="220"/>
      <c r="CB159" s="220"/>
      <c r="CC159" s="220"/>
      <c r="CD159" s="220"/>
      <c r="CE159" s="220"/>
      <c r="CF159" s="220"/>
      <c r="CG159" s="220"/>
      <c r="CH159" s="220"/>
      <c r="CI159" s="220"/>
    </row>
    <row r="160" spans="1:87" ht="15.75" customHeight="1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0"/>
      <c r="BN160" s="220"/>
      <c r="BO160" s="220"/>
      <c r="BP160" s="220"/>
      <c r="BQ160" s="220"/>
      <c r="BR160" s="220"/>
      <c r="BS160" s="220"/>
      <c r="BT160" s="220"/>
      <c r="BU160" s="220"/>
      <c r="BV160" s="220"/>
      <c r="BW160" s="220"/>
      <c r="BX160" s="220"/>
      <c r="BY160" s="220"/>
      <c r="BZ160" s="220"/>
      <c r="CA160" s="220"/>
      <c r="CB160" s="220"/>
      <c r="CC160" s="220"/>
      <c r="CD160" s="220"/>
      <c r="CE160" s="220"/>
      <c r="CF160" s="220"/>
      <c r="CG160" s="220"/>
      <c r="CH160" s="220"/>
      <c r="CI160" s="220"/>
    </row>
    <row r="161" spans="1:87" ht="15.75" customHeight="1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220"/>
      <c r="BN161" s="220"/>
      <c r="BO161" s="220"/>
      <c r="BP161" s="220"/>
      <c r="BQ161" s="220"/>
      <c r="BR161" s="220"/>
      <c r="BS161" s="220"/>
      <c r="BT161" s="220"/>
      <c r="BU161" s="220"/>
      <c r="BV161" s="220"/>
      <c r="BW161" s="220"/>
      <c r="BX161" s="220"/>
      <c r="BY161" s="220"/>
      <c r="BZ161" s="220"/>
      <c r="CA161" s="220"/>
      <c r="CB161" s="220"/>
      <c r="CC161" s="220"/>
      <c r="CD161" s="220"/>
      <c r="CE161" s="220"/>
      <c r="CF161" s="220"/>
      <c r="CG161" s="220"/>
      <c r="CH161" s="220"/>
      <c r="CI161" s="220"/>
    </row>
    <row r="162" spans="1:87" ht="15.75" customHeight="1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/>
      <c r="AM162" s="220"/>
      <c r="AN162" s="220"/>
      <c r="AO162" s="220"/>
      <c r="AP162" s="220"/>
      <c r="AQ162" s="220"/>
      <c r="AR162" s="220"/>
      <c r="AS162" s="220"/>
      <c r="AT162" s="220"/>
      <c r="AU162" s="220"/>
      <c r="AV162" s="220"/>
      <c r="AW162" s="220"/>
      <c r="AX162" s="220"/>
      <c r="AY162" s="220"/>
      <c r="AZ162" s="220"/>
      <c r="BA162" s="220"/>
      <c r="BB162" s="220"/>
      <c r="BC162" s="220"/>
      <c r="BD162" s="220"/>
      <c r="BE162" s="220"/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0"/>
      <c r="BQ162" s="220"/>
      <c r="BR162" s="220"/>
      <c r="BS162" s="220"/>
      <c r="BT162" s="220"/>
      <c r="BU162" s="220"/>
      <c r="BV162" s="220"/>
      <c r="BW162" s="220"/>
      <c r="BX162" s="220"/>
      <c r="BY162" s="220"/>
      <c r="BZ162" s="220"/>
      <c r="CA162" s="220"/>
      <c r="CB162" s="220"/>
      <c r="CC162" s="220"/>
      <c r="CD162" s="220"/>
      <c r="CE162" s="220"/>
      <c r="CF162" s="220"/>
      <c r="CG162" s="220"/>
      <c r="CH162" s="220"/>
      <c r="CI162" s="220"/>
    </row>
    <row r="163" spans="1:87" ht="15.75" customHeight="1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/>
      <c r="AM163" s="220"/>
      <c r="AN163" s="220"/>
      <c r="AO163" s="220"/>
      <c r="AP163" s="220"/>
      <c r="AQ163" s="220"/>
      <c r="AR163" s="220"/>
      <c r="AS163" s="220"/>
      <c r="AT163" s="220"/>
      <c r="AU163" s="220"/>
      <c r="AV163" s="220"/>
      <c r="AW163" s="220"/>
      <c r="AX163" s="220"/>
      <c r="AY163" s="220"/>
      <c r="AZ163" s="220"/>
      <c r="BA163" s="220"/>
      <c r="BB163" s="220"/>
      <c r="BC163" s="220"/>
      <c r="BD163" s="220"/>
      <c r="BE163" s="220"/>
      <c r="BF163" s="220"/>
      <c r="BG163" s="220"/>
      <c r="BH163" s="220"/>
      <c r="BI163" s="220"/>
      <c r="BJ163" s="220"/>
      <c r="BK163" s="220"/>
      <c r="BL163" s="220"/>
      <c r="BM163" s="220"/>
      <c r="BN163" s="220"/>
      <c r="BO163" s="220"/>
      <c r="BP163" s="220"/>
      <c r="BQ163" s="220"/>
      <c r="BR163" s="220"/>
      <c r="BS163" s="220"/>
      <c r="BT163" s="220"/>
      <c r="BU163" s="220"/>
      <c r="BV163" s="220"/>
      <c r="BW163" s="220"/>
      <c r="BX163" s="220"/>
      <c r="BY163" s="220"/>
      <c r="BZ163" s="220"/>
      <c r="CA163" s="220"/>
      <c r="CB163" s="220"/>
      <c r="CC163" s="220"/>
      <c r="CD163" s="220"/>
      <c r="CE163" s="220"/>
      <c r="CF163" s="220"/>
      <c r="CG163" s="220"/>
      <c r="CH163" s="220"/>
      <c r="CI163" s="220"/>
    </row>
    <row r="164" spans="1:87" ht="15.75" customHeight="1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  <c r="AG164" s="220"/>
      <c r="AH164" s="220"/>
      <c r="AI164" s="220"/>
      <c r="AJ164" s="220"/>
      <c r="AK164" s="220"/>
      <c r="AL164" s="220"/>
      <c r="AM164" s="220"/>
      <c r="AN164" s="220"/>
      <c r="AO164" s="220"/>
      <c r="AP164" s="220"/>
      <c r="AQ164" s="220"/>
      <c r="AR164" s="220"/>
      <c r="AS164" s="220"/>
      <c r="AT164" s="220"/>
      <c r="AU164" s="220"/>
      <c r="AV164" s="220"/>
      <c r="AW164" s="220"/>
      <c r="AX164" s="220"/>
      <c r="AY164" s="220"/>
      <c r="AZ164" s="220"/>
      <c r="BA164" s="220"/>
      <c r="BB164" s="220"/>
      <c r="BC164" s="220"/>
      <c r="BD164" s="220"/>
      <c r="BE164" s="220"/>
      <c r="BF164" s="220"/>
      <c r="BG164" s="220"/>
      <c r="BH164" s="220"/>
      <c r="BI164" s="220"/>
      <c r="BJ164" s="220"/>
      <c r="BK164" s="220"/>
      <c r="BL164" s="220"/>
      <c r="BM164" s="220"/>
      <c r="BN164" s="220"/>
      <c r="BO164" s="220"/>
      <c r="BP164" s="220"/>
      <c r="BQ164" s="220"/>
      <c r="BR164" s="220"/>
      <c r="BS164" s="220"/>
      <c r="BT164" s="220"/>
      <c r="BU164" s="220"/>
      <c r="BV164" s="220"/>
      <c r="BW164" s="220"/>
      <c r="BX164" s="220"/>
      <c r="BY164" s="220"/>
      <c r="BZ164" s="220"/>
      <c r="CA164" s="220"/>
      <c r="CB164" s="220"/>
      <c r="CC164" s="220"/>
      <c r="CD164" s="220"/>
      <c r="CE164" s="220"/>
      <c r="CF164" s="220"/>
      <c r="CG164" s="220"/>
      <c r="CH164" s="220"/>
      <c r="CI164" s="220"/>
    </row>
    <row r="165" spans="1:87" ht="15.75" customHeight="1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  <c r="AG165" s="220"/>
      <c r="AH165" s="220"/>
      <c r="AI165" s="220"/>
      <c r="AJ165" s="220"/>
      <c r="AK165" s="220"/>
      <c r="AL165" s="220"/>
      <c r="AM165" s="220"/>
      <c r="AN165" s="220"/>
      <c r="AO165" s="220"/>
      <c r="AP165" s="220"/>
      <c r="AQ165" s="220"/>
      <c r="AR165" s="220"/>
      <c r="AS165" s="220"/>
      <c r="AT165" s="220"/>
      <c r="AU165" s="220"/>
      <c r="AV165" s="220"/>
      <c r="AW165" s="220"/>
      <c r="AX165" s="220"/>
      <c r="AY165" s="220"/>
      <c r="AZ165" s="220"/>
      <c r="BA165" s="220"/>
      <c r="BB165" s="220"/>
      <c r="BC165" s="220"/>
      <c r="BD165" s="220"/>
      <c r="BE165" s="220"/>
      <c r="BF165" s="220"/>
      <c r="BG165" s="220"/>
      <c r="BH165" s="220"/>
      <c r="BI165" s="220"/>
      <c r="BJ165" s="220"/>
      <c r="BK165" s="220"/>
      <c r="BL165" s="220"/>
      <c r="BM165" s="220"/>
      <c r="BN165" s="220"/>
      <c r="BO165" s="220"/>
      <c r="BP165" s="220"/>
      <c r="BQ165" s="220"/>
      <c r="BR165" s="220"/>
      <c r="BS165" s="220"/>
      <c r="BT165" s="220"/>
      <c r="BU165" s="220"/>
      <c r="BV165" s="220"/>
      <c r="BW165" s="220"/>
      <c r="BX165" s="220"/>
      <c r="BY165" s="220"/>
      <c r="BZ165" s="220"/>
      <c r="CA165" s="220"/>
      <c r="CB165" s="220"/>
      <c r="CC165" s="220"/>
      <c r="CD165" s="220"/>
      <c r="CE165" s="220"/>
      <c r="CF165" s="220"/>
      <c r="CG165" s="220"/>
      <c r="CH165" s="220"/>
      <c r="CI165" s="220"/>
    </row>
    <row r="166" spans="1:87" ht="15.75" customHeight="1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  <c r="AG166" s="220"/>
      <c r="AH166" s="220"/>
      <c r="AI166" s="220"/>
      <c r="AJ166" s="220"/>
      <c r="AK166" s="220"/>
      <c r="AL166" s="220"/>
      <c r="AM166" s="220"/>
      <c r="AN166" s="220"/>
      <c r="AO166" s="220"/>
      <c r="AP166" s="220"/>
      <c r="AQ166" s="220"/>
      <c r="AR166" s="220"/>
      <c r="AS166" s="220"/>
      <c r="AT166" s="220"/>
      <c r="AU166" s="220"/>
      <c r="AV166" s="220"/>
      <c r="AW166" s="220"/>
      <c r="AX166" s="220"/>
      <c r="AY166" s="220"/>
      <c r="AZ166" s="220"/>
      <c r="BA166" s="220"/>
      <c r="BB166" s="220"/>
      <c r="BC166" s="220"/>
      <c r="BD166" s="220"/>
      <c r="BE166" s="220"/>
      <c r="BF166" s="220"/>
      <c r="BG166" s="220"/>
      <c r="BH166" s="220"/>
      <c r="BI166" s="220"/>
      <c r="BJ166" s="220"/>
      <c r="BK166" s="220"/>
      <c r="BL166" s="220"/>
      <c r="BM166" s="220"/>
      <c r="BN166" s="220"/>
      <c r="BO166" s="220"/>
      <c r="BP166" s="220"/>
      <c r="BQ166" s="220"/>
      <c r="BR166" s="220"/>
      <c r="BS166" s="220"/>
      <c r="BT166" s="220"/>
      <c r="BU166" s="220"/>
      <c r="BV166" s="220"/>
      <c r="BW166" s="220"/>
      <c r="BX166" s="220"/>
      <c r="BY166" s="220"/>
      <c r="BZ166" s="220"/>
      <c r="CA166" s="220"/>
      <c r="CB166" s="220"/>
      <c r="CC166" s="220"/>
      <c r="CD166" s="220"/>
      <c r="CE166" s="220"/>
      <c r="CF166" s="220"/>
      <c r="CG166" s="220"/>
      <c r="CH166" s="220"/>
      <c r="CI166" s="220"/>
    </row>
    <row r="167" spans="1:87" ht="15.75" customHeight="1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  <c r="AG167" s="220"/>
      <c r="AH167" s="220"/>
      <c r="AI167" s="220"/>
      <c r="AJ167" s="220"/>
      <c r="AK167" s="220"/>
      <c r="AL167" s="220"/>
      <c r="AM167" s="220"/>
      <c r="AN167" s="220"/>
      <c r="AO167" s="220"/>
      <c r="AP167" s="220"/>
      <c r="AQ167" s="220"/>
      <c r="AR167" s="220"/>
      <c r="AS167" s="220"/>
      <c r="AT167" s="220"/>
      <c r="AU167" s="220"/>
      <c r="AV167" s="220"/>
      <c r="AW167" s="220"/>
      <c r="AX167" s="220"/>
      <c r="AY167" s="220"/>
      <c r="AZ167" s="220"/>
      <c r="BA167" s="220"/>
      <c r="BB167" s="220"/>
      <c r="BC167" s="220"/>
      <c r="BD167" s="220"/>
      <c r="BE167" s="220"/>
      <c r="BF167" s="220"/>
      <c r="BG167" s="220"/>
      <c r="BH167" s="220"/>
      <c r="BI167" s="220"/>
      <c r="BJ167" s="220"/>
      <c r="BK167" s="220"/>
      <c r="BL167" s="220"/>
      <c r="BM167" s="220"/>
      <c r="BN167" s="220"/>
      <c r="BO167" s="220"/>
      <c r="BP167" s="220"/>
      <c r="BQ167" s="220"/>
      <c r="BR167" s="220"/>
      <c r="BS167" s="220"/>
      <c r="BT167" s="220"/>
      <c r="BU167" s="220"/>
      <c r="BV167" s="220"/>
      <c r="BW167" s="220"/>
      <c r="BX167" s="220"/>
      <c r="BY167" s="220"/>
      <c r="BZ167" s="220"/>
      <c r="CA167" s="220"/>
      <c r="CB167" s="220"/>
      <c r="CC167" s="220"/>
      <c r="CD167" s="220"/>
      <c r="CE167" s="220"/>
      <c r="CF167" s="220"/>
      <c r="CG167" s="220"/>
      <c r="CH167" s="220"/>
      <c r="CI167" s="220"/>
    </row>
    <row r="168" spans="1:87" ht="15.75" customHeight="1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0"/>
      <c r="BR168" s="220"/>
      <c r="BS168" s="220"/>
      <c r="BT168" s="220"/>
      <c r="BU168" s="220"/>
      <c r="BV168" s="220"/>
      <c r="BW168" s="220"/>
      <c r="BX168" s="220"/>
      <c r="BY168" s="220"/>
      <c r="BZ168" s="220"/>
      <c r="CA168" s="220"/>
      <c r="CB168" s="220"/>
      <c r="CC168" s="220"/>
      <c r="CD168" s="220"/>
      <c r="CE168" s="220"/>
      <c r="CF168" s="220"/>
      <c r="CG168" s="220"/>
      <c r="CH168" s="220"/>
      <c r="CI168" s="220"/>
    </row>
    <row r="169" spans="1:87" ht="15.75" customHeight="1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0"/>
      <c r="BN169" s="220"/>
      <c r="BO169" s="220"/>
      <c r="BP169" s="220"/>
      <c r="BQ169" s="220"/>
      <c r="BR169" s="220"/>
      <c r="BS169" s="220"/>
      <c r="BT169" s="220"/>
      <c r="BU169" s="220"/>
      <c r="BV169" s="220"/>
      <c r="BW169" s="220"/>
      <c r="BX169" s="220"/>
      <c r="BY169" s="220"/>
      <c r="BZ169" s="220"/>
      <c r="CA169" s="220"/>
      <c r="CB169" s="220"/>
      <c r="CC169" s="220"/>
      <c r="CD169" s="220"/>
      <c r="CE169" s="220"/>
      <c r="CF169" s="220"/>
      <c r="CG169" s="220"/>
      <c r="CH169" s="220"/>
      <c r="CI169" s="220"/>
    </row>
    <row r="170" spans="1:87" ht="15.75" customHeight="1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  <c r="BQ170" s="220"/>
      <c r="BR170" s="220"/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20"/>
      <c r="CF170" s="220"/>
      <c r="CG170" s="220"/>
      <c r="CH170" s="220"/>
      <c r="CI170" s="220"/>
    </row>
    <row r="171" spans="1:87" ht="15.75" customHeight="1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0"/>
      <c r="BQ171" s="220"/>
      <c r="BR171" s="220"/>
      <c r="BS171" s="220"/>
      <c r="BT171" s="220"/>
      <c r="BU171" s="220"/>
      <c r="BV171" s="220"/>
      <c r="BW171" s="220"/>
      <c r="BX171" s="220"/>
      <c r="BY171" s="220"/>
      <c r="BZ171" s="220"/>
      <c r="CA171" s="220"/>
      <c r="CB171" s="220"/>
      <c r="CC171" s="220"/>
      <c r="CD171" s="220"/>
      <c r="CE171" s="220"/>
      <c r="CF171" s="220"/>
      <c r="CG171" s="220"/>
      <c r="CH171" s="220"/>
      <c r="CI171" s="220"/>
    </row>
    <row r="172" spans="1:87" ht="15.75" customHeight="1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220"/>
      <c r="BT172" s="220"/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220"/>
      <c r="CF172" s="220"/>
      <c r="CG172" s="220"/>
      <c r="CH172" s="220"/>
      <c r="CI172" s="220"/>
    </row>
    <row r="173" spans="1:87" ht="15.75" customHeight="1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  <c r="BQ173" s="220"/>
      <c r="BR173" s="220"/>
      <c r="BS173" s="220"/>
      <c r="BT173" s="220"/>
      <c r="BU173" s="220"/>
      <c r="BV173" s="220"/>
      <c r="BW173" s="220"/>
      <c r="BX173" s="220"/>
      <c r="BY173" s="220"/>
      <c r="BZ173" s="220"/>
      <c r="CA173" s="220"/>
      <c r="CB173" s="220"/>
      <c r="CC173" s="220"/>
      <c r="CD173" s="220"/>
      <c r="CE173" s="220"/>
      <c r="CF173" s="220"/>
      <c r="CG173" s="220"/>
      <c r="CH173" s="220"/>
      <c r="CI173" s="220"/>
    </row>
    <row r="174" spans="1:87" ht="15.75" customHeight="1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  <c r="BQ174" s="220"/>
      <c r="BR174" s="220"/>
      <c r="BS174" s="220"/>
      <c r="BT174" s="220"/>
      <c r="BU174" s="220"/>
      <c r="BV174" s="220"/>
      <c r="BW174" s="220"/>
      <c r="BX174" s="220"/>
      <c r="BY174" s="220"/>
      <c r="BZ174" s="220"/>
      <c r="CA174" s="220"/>
      <c r="CB174" s="220"/>
      <c r="CC174" s="220"/>
      <c r="CD174" s="220"/>
      <c r="CE174" s="220"/>
      <c r="CF174" s="220"/>
      <c r="CG174" s="220"/>
      <c r="CH174" s="220"/>
      <c r="CI174" s="220"/>
    </row>
    <row r="175" spans="1:87" ht="15.75" customHeight="1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  <c r="BQ175" s="220"/>
      <c r="BR175" s="220"/>
      <c r="BS175" s="220"/>
      <c r="BT175" s="220"/>
      <c r="BU175" s="220"/>
      <c r="BV175" s="220"/>
      <c r="BW175" s="220"/>
      <c r="BX175" s="220"/>
      <c r="BY175" s="220"/>
      <c r="BZ175" s="220"/>
      <c r="CA175" s="220"/>
      <c r="CB175" s="220"/>
      <c r="CC175" s="220"/>
      <c r="CD175" s="220"/>
      <c r="CE175" s="220"/>
      <c r="CF175" s="220"/>
      <c r="CG175" s="220"/>
      <c r="CH175" s="220"/>
      <c r="CI175" s="220"/>
    </row>
    <row r="176" spans="1:87" ht="15.75" customHeight="1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0"/>
      <c r="BN176" s="220"/>
      <c r="BO176" s="220"/>
      <c r="BP176" s="220"/>
      <c r="BQ176" s="220"/>
      <c r="BR176" s="220"/>
      <c r="BS176" s="220"/>
      <c r="BT176" s="220"/>
      <c r="BU176" s="220"/>
      <c r="BV176" s="220"/>
      <c r="BW176" s="220"/>
      <c r="BX176" s="220"/>
      <c r="BY176" s="220"/>
      <c r="BZ176" s="220"/>
      <c r="CA176" s="220"/>
      <c r="CB176" s="220"/>
      <c r="CC176" s="220"/>
      <c r="CD176" s="220"/>
      <c r="CE176" s="220"/>
      <c r="CF176" s="220"/>
      <c r="CG176" s="220"/>
      <c r="CH176" s="220"/>
      <c r="CI176" s="220"/>
    </row>
    <row r="177" spans="1:87" ht="15.75" customHeight="1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  <c r="BQ177" s="220"/>
      <c r="BR177" s="220"/>
      <c r="BS177" s="220"/>
      <c r="BT177" s="220"/>
      <c r="BU177" s="220"/>
      <c r="BV177" s="220"/>
      <c r="BW177" s="220"/>
      <c r="BX177" s="220"/>
      <c r="BY177" s="220"/>
      <c r="BZ177" s="220"/>
      <c r="CA177" s="220"/>
      <c r="CB177" s="220"/>
      <c r="CC177" s="220"/>
      <c r="CD177" s="220"/>
      <c r="CE177" s="220"/>
      <c r="CF177" s="220"/>
      <c r="CG177" s="220"/>
      <c r="CH177" s="220"/>
      <c r="CI177" s="220"/>
    </row>
    <row r="178" spans="1:87" ht="15.75" customHeight="1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0"/>
      <c r="BQ178" s="220"/>
      <c r="BR178" s="220"/>
      <c r="BS178" s="220"/>
      <c r="BT178" s="220"/>
      <c r="BU178" s="220"/>
      <c r="BV178" s="220"/>
      <c r="BW178" s="220"/>
      <c r="BX178" s="220"/>
      <c r="BY178" s="220"/>
      <c r="BZ178" s="220"/>
      <c r="CA178" s="220"/>
      <c r="CB178" s="220"/>
      <c r="CC178" s="220"/>
      <c r="CD178" s="220"/>
      <c r="CE178" s="220"/>
      <c r="CF178" s="220"/>
      <c r="CG178" s="220"/>
      <c r="CH178" s="220"/>
      <c r="CI178" s="220"/>
    </row>
    <row r="179" spans="1:87" ht="15.75" customHeight="1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  <c r="BQ179" s="220"/>
      <c r="BR179" s="220"/>
      <c r="BS179" s="220"/>
      <c r="BT179" s="220"/>
      <c r="BU179" s="220"/>
      <c r="BV179" s="220"/>
      <c r="BW179" s="220"/>
      <c r="BX179" s="220"/>
      <c r="BY179" s="220"/>
      <c r="BZ179" s="220"/>
      <c r="CA179" s="220"/>
      <c r="CB179" s="220"/>
      <c r="CC179" s="220"/>
      <c r="CD179" s="220"/>
      <c r="CE179" s="220"/>
      <c r="CF179" s="220"/>
      <c r="CG179" s="220"/>
      <c r="CH179" s="220"/>
      <c r="CI179" s="220"/>
    </row>
    <row r="180" spans="1:87" ht="15.75" customHeight="1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0"/>
      <c r="BR180" s="220"/>
      <c r="BS180" s="220"/>
      <c r="BT180" s="220"/>
      <c r="BU180" s="220"/>
      <c r="BV180" s="220"/>
      <c r="BW180" s="220"/>
      <c r="BX180" s="220"/>
      <c r="BY180" s="220"/>
      <c r="BZ180" s="220"/>
      <c r="CA180" s="220"/>
      <c r="CB180" s="220"/>
      <c r="CC180" s="220"/>
      <c r="CD180" s="220"/>
      <c r="CE180" s="220"/>
      <c r="CF180" s="220"/>
      <c r="CG180" s="220"/>
      <c r="CH180" s="220"/>
      <c r="CI180" s="220"/>
    </row>
    <row r="181" spans="1:87" ht="15.75" customHeight="1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0"/>
      <c r="AW181" s="220"/>
      <c r="AX181" s="220"/>
      <c r="AY181" s="220"/>
      <c r="AZ181" s="220"/>
      <c r="BA181" s="220"/>
      <c r="BB181" s="220"/>
      <c r="BC181" s="220"/>
      <c r="BD181" s="220"/>
      <c r="BE181" s="220"/>
      <c r="BF181" s="220"/>
      <c r="BG181" s="220"/>
      <c r="BH181" s="220"/>
      <c r="BI181" s="220"/>
      <c r="BJ181" s="220"/>
      <c r="BK181" s="220"/>
      <c r="BL181" s="220"/>
      <c r="BM181" s="220"/>
      <c r="BN181" s="220"/>
      <c r="BO181" s="220"/>
      <c r="BP181" s="220"/>
      <c r="BQ181" s="220"/>
      <c r="BR181" s="220"/>
      <c r="BS181" s="220"/>
      <c r="BT181" s="220"/>
      <c r="BU181" s="220"/>
      <c r="BV181" s="220"/>
      <c r="BW181" s="220"/>
      <c r="BX181" s="220"/>
      <c r="BY181" s="220"/>
      <c r="BZ181" s="220"/>
      <c r="CA181" s="220"/>
      <c r="CB181" s="220"/>
      <c r="CC181" s="220"/>
      <c r="CD181" s="220"/>
      <c r="CE181" s="220"/>
      <c r="CF181" s="220"/>
      <c r="CG181" s="220"/>
      <c r="CH181" s="220"/>
      <c r="CI181" s="220"/>
    </row>
    <row r="182" spans="1:87" ht="15.75" customHeight="1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0"/>
      <c r="AX182" s="220"/>
      <c r="AY182" s="220"/>
      <c r="AZ182" s="220"/>
      <c r="BA182" s="220"/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  <c r="BQ182" s="220"/>
      <c r="BR182" s="220"/>
      <c r="BS182" s="220"/>
      <c r="BT182" s="220"/>
      <c r="BU182" s="220"/>
      <c r="BV182" s="220"/>
      <c r="BW182" s="220"/>
      <c r="BX182" s="220"/>
      <c r="BY182" s="220"/>
      <c r="BZ182" s="220"/>
      <c r="CA182" s="220"/>
      <c r="CB182" s="220"/>
      <c r="CC182" s="220"/>
      <c r="CD182" s="220"/>
      <c r="CE182" s="220"/>
      <c r="CF182" s="220"/>
      <c r="CG182" s="220"/>
      <c r="CH182" s="220"/>
      <c r="CI182" s="220"/>
    </row>
    <row r="183" spans="1:87" ht="15.75" customHeight="1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  <c r="BQ183" s="220"/>
      <c r="BR183" s="220"/>
      <c r="BS183" s="220"/>
      <c r="BT183" s="220"/>
      <c r="BU183" s="220"/>
      <c r="BV183" s="220"/>
      <c r="BW183" s="220"/>
      <c r="BX183" s="220"/>
      <c r="BY183" s="220"/>
      <c r="BZ183" s="220"/>
      <c r="CA183" s="220"/>
      <c r="CB183" s="220"/>
      <c r="CC183" s="220"/>
      <c r="CD183" s="220"/>
      <c r="CE183" s="220"/>
      <c r="CF183" s="220"/>
      <c r="CG183" s="220"/>
      <c r="CH183" s="220"/>
      <c r="CI183" s="220"/>
    </row>
    <row r="184" spans="1:87" ht="15.75" customHeight="1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0"/>
      <c r="AX184" s="220"/>
      <c r="AY184" s="220"/>
      <c r="AZ184" s="220"/>
      <c r="BA184" s="220"/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  <c r="BQ184" s="220"/>
      <c r="BR184" s="220"/>
      <c r="BS184" s="220"/>
      <c r="BT184" s="220"/>
      <c r="BU184" s="220"/>
      <c r="BV184" s="220"/>
      <c r="BW184" s="220"/>
      <c r="BX184" s="220"/>
      <c r="BY184" s="220"/>
      <c r="BZ184" s="220"/>
      <c r="CA184" s="220"/>
      <c r="CB184" s="220"/>
      <c r="CC184" s="220"/>
      <c r="CD184" s="220"/>
      <c r="CE184" s="220"/>
      <c r="CF184" s="220"/>
      <c r="CG184" s="220"/>
      <c r="CH184" s="220"/>
      <c r="CI184" s="220"/>
    </row>
    <row r="185" spans="1:87" ht="15.75" customHeight="1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0"/>
      <c r="AW185" s="220"/>
      <c r="AX185" s="220"/>
      <c r="AY185" s="220"/>
      <c r="AZ185" s="220"/>
      <c r="BA185" s="220"/>
      <c r="BB185" s="220"/>
      <c r="BC185" s="220"/>
      <c r="BD185" s="220"/>
      <c r="BE185" s="220"/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0"/>
      <c r="BQ185" s="220"/>
      <c r="BR185" s="220"/>
      <c r="BS185" s="220"/>
      <c r="BT185" s="220"/>
      <c r="BU185" s="220"/>
      <c r="BV185" s="220"/>
      <c r="BW185" s="220"/>
      <c r="BX185" s="220"/>
      <c r="BY185" s="220"/>
      <c r="BZ185" s="220"/>
      <c r="CA185" s="220"/>
      <c r="CB185" s="220"/>
      <c r="CC185" s="220"/>
      <c r="CD185" s="220"/>
      <c r="CE185" s="220"/>
      <c r="CF185" s="220"/>
      <c r="CG185" s="220"/>
      <c r="CH185" s="220"/>
      <c r="CI185" s="220"/>
    </row>
    <row r="186" spans="1:87" ht="15.75" customHeight="1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0"/>
      <c r="AX186" s="220"/>
      <c r="AY186" s="220"/>
      <c r="AZ186" s="220"/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  <c r="BQ186" s="220"/>
      <c r="BR186" s="220"/>
      <c r="BS186" s="220"/>
      <c r="BT186" s="220"/>
      <c r="BU186" s="220"/>
      <c r="BV186" s="220"/>
      <c r="BW186" s="220"/>
      <c r="BX186" s="220"/>
      <c r="BY186" s="220"/>
      <c r="BZ186" s="220"/>
      <c r="CA186" s="220"/>
      <c r="CB186" s="220"/>
      <c r="CC186" s="220"/>
      <c r="CD186" s="220"/>
      <c r="CE186" s="220"/>
      <c r="CF186" s="220"/>
      <c r="CG186" s="220"/>
      <c r="CH186" s="220"/>
      <c r="CI186" s="220"/>
    </row>
    <row r="187" spans="1:87" ht="15.75" customHeight="1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0"/>
      <c r="BN187" s="220"/>
      <c r="BO187" s="220"/>
      <c r="BP187" s="220"/>
      <c r="BQ187" s="220"/>
      <c r="BR187" s="220"/>
      <c r="BS187" s="220"/>
      <c r="BT187" s="220"/>
      <c r="BU187" s="220"/>
      <c r="BV187" s="220"/>
      <c r="BW187" s="220"/>
      <c r="BX187" s="220"/>
      <c r="BY187" s="220"/>
      <c r="BZ187" s="220"/>
      <c r="CA187" s="220"/>
      <c r="CB187" s="220"/>
      <c r="CC187" s="220"/>
      <c r="CD187" s="220"/>
      <c r="CE187" s="220"/>
      <c r="CF187" s="220"/>
      <c r="CG187" s="220"/>
      <c r="CH187" s="220"/>
      <c r="CI187" s="220"/>
    </row>
    <row r="188" spans="1:87" ht="15.75" customHeight="1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  <c r="BQ188" s="220"/>
      <c r="BR188" s="220"/>
      <c r="BS188" s="220"/>
      <c r="BT188" s="220"/>
      <c r="BU188" s="220"/>
      <c r="BV188" s="220"/>
      <c r="BW188" s="220"/>
      <c r="BX188" s="220"/>
      <c r="BY188" s="220"/>
      <c r="BZ188" s="220"/>
      <c r="CA188" s="220"/>
      <c r="CB188" s="220"/>
      <c r="CC188" s="220"/>
      <c r="CD188" s="220"/>
      <c r="CE188" s="220"/>
      <c r="CF188" s="220"/>
      <c r="CG188" s="220"/>
      <c r="CH188" s="220"/>
      <c r="CI188" s="220"/>
    </row>
    <row r="189" spans="1:87" ht="15.75" customHeight="1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0"/>
      <c r="BN189" s="220"/>
      <c r="BO189" s="220"/>
      <c r="BP189" s="220"/>
      <c r="BQ189" s="220"/>
      <c r="BR189" s="220"/>
      <c r="BS189" s="220"/>
      <c r="BT189" s="220"/>
      <c r="BU189" s="220"/>
      <c r="BV189" s="220"/>
      <c r="BW189" s="220"/>
      <c r="BX189" s="220"/>
      <c r="BY189" s="220"/>
      <c r="BZ189" s="220"/>
      <c r="CA189" s="220"/>
      <c r="CB189" s="220"/>
      <c r="CC189" s="220"/>
      <c r="CD189" s="220"/>
      <c r="CE189" s="220"/>
      <c r="CF189" s="220"/>
      <c r="CG189" s="220"/>
      <c r="CH189" s="220"/>
      <c r="CI189" s="220"/>
    </row>
    <row r="190" spans="1:87" ht="15.75" customHeight="1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0"/>
      <c r="BQ190" s="220"/>
      <c r="BR190" s="220"/>
      <c r="BS190" s="220"/>
      <c r="BT190" s="220"/>
      <c r="BU190" s="220"/>
      <c r="BV190" s="220"/>
      <c r="BW190" s="220"/>
      <c r="BX190" s="220"/>
      <c r="BY190" s="220"/>
      <c r="BZ190" s="220"/>
      <c r="CA190" s="220"/>
      <c r="CB190" s="220"/>
      <c r="CC190" s="220"/>
      <c r="CD190" s="220"/>
      <c r="CE190" s="220"/>
      <c r="CF190" s="220"/>
      <c r="CG190" s="220"/>
      <c r="CH190" s="220"/>
      <c r="CI190" s="220"/>
    </row>
    <row r="191" spans="1:87" ht="15.75" customHeight="1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0"/>
      <c r="BN191" s="220"/>
      <c r="BO191" s="220"/>
      <c r="BP191" s="220"/>
      <c r="BQ191" s="220"/>
      <c r="BR191" s="220"/>
      <c r="BS191" s="220"/>
      <c r="BT191" s="220"/>
      <c r="BU191" s="220"/>
      <c r="BV191" s="220"/>
      <c r="BW191" s="220"/>
      <c r="BX191" s="220"/>
      <c r="BY191" s="220"/>
      <c r="BZ191" s="220"/>
      <c r="CA191" s="220"/>
      <c r="CB191" s="220"/>
      <c r="CC191" s="220"/>
      <c r="CD191" s="220"/>
      <c r="CE191" s="220"/>
      <c r="CF191" s="220"/>
      <c r="CG191" s="220"/>
      <c r="CH191" s="220"/>
      <c r="CI191" s="220"/>
    </row>
    <row r="192" spans="1:87" ht="15.75" customHeight="1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  <c r="BQ192" s="220"/>
      <c r="BR192" s="220"/>
      <c r="BS192" s="220"/>
      <c r="BT192" s="220"/>
      <c r="BU192" s="220"/>
      <c r="BV192" s="220"/>
      <c r="BW192" s="220"/>
      <c r="BX192" s="220"/>
      <c r="BY192" s="220"/>
      <c r="BZ192" s="220"/>
      <c r="CA192" s="220"/>
      <c r="CB192" s="220"/>
      <c r="CC192" s="220"/>
      <c r="CD192" s="220"/>
      <c r="CE192" s="220"/>
      <c r="CF192" s="220"/>
      <c r="CG192" s="220"/>
      <c r="CH192" s="220"/>
      <c r="CI192" s="220"/>
    </row>
    <row r="193" spans="1:87" ht="15.75" customHeight="1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  <c r="BQ193" s="220"/>
      <c r="BR193" s="220"/>
      <c r="BS193" s="220"/>
      <c r="BT193" s="220"/>
      <c r="BU193" s="220"/>
      <c r="BV193" s="220"/>
      <c r="BW193" s="220"/>
      <c r="BX193" s="220"/>
      <c r="BY193" s="220"/>
      <c r="BZ193" s="220"/>
      <c r="CA193" s="220"/>
      <c r="CB193" s="220"/>
      <c r="CC193" s="220"/>
      <c r="CD193" s="220"/>
      <c r="CE193" s="220"/>
      <c r="CF193" s="220"/>
      <c r="CG193" s="220"/>
      <c r="CH193" s="220"/>
      <c r="CI193" s="220"/>
    </row>
    <row r="194" spans="1:87" ht="15.75" customHeight="1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0"/>
      <c r="BN194" s="220"/>
      <c r="BO194" s="220"/>
      <c r="BP194" s="220"/>
      <c r="BQ194" s="220"/>
      <c r="BR194" s="220"/>
      <c r="BS194" s="220"/>
      <c r="BT194" s="220"/>
      <c r="BU194" s="220"/>
      <c r="BV194" s="220"/>
      <c r="BW194" s="220"/>
      <c r="BX194" s="220"/>
      <c r="BY194" s="220"/>
      <c r="BZ194" s="220"/>
      <c r="CA194" s="220"/>
      <c r="CB194" s="220"/>
      <c r="CC194" s="220"/>
      <c r="CD194" s="220"/>
      <c r="CE194" s="220"/>
      <c r="CF194" s="220"/>
      <c r="CG194" s="220"/>
      <c r="CH194" s="220"/>
      <c r="CI194" s="220"/>
    </row>
    <row r="195" spans="1:87" ht="15.75" customHeight="1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0"/>
      <c r="BQ195" s="220"/>
      <c r="BR195" s="220"/>
      <c r="BS195" s="220"/>
      <c r="BT195" s="220"/>
      <c r="BU195" s="220"/>
      <c r="BV195" s="220"/>
      <c r="BW195" s="220"/>
      <c r="BX195" s="220"/>
      <c r="BY195" s="220"/>
      <c r="BZ195" s="220"/>
      <c r="CA195" s="220"/>
      <c r="CB195" s="220"/>
      <c r="CC195" s="220"/>
      <c r="CD195" s="220"/>
      <c r="CE195" s="220"/>
      <c r="CF195" s="220"/>
      <c r="CG195" s="220"/>
      <c r="CH195" s="220"/>
      <c r="CI195" s="220"/>
    </row>
    <row r="196" spans="1:87" ht="15.75" customHeight="1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</row>
    <row r="197" spans="1:87" ht="15.75" customHeight="1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</row>
    <row r="198" spans="1:87" ht="15.75" customHeight="1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</row>
    <row r="199" spans="1:87" ht="15.75" customHeight="1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  <c r="BQ199" s="220"/>
      <c r="BR199" s="220"/>
      <c r="BS199" s="220"/>
      <c r="BT199" s="220"/>
      <c r="BU199" s="220"/>
      <c r="BV199" s="220"/>
      <c r="BW199" s="220"/>
      <c r="BX199" s="220"/>
      <c r="BY199" s="220"/>
      <c r="BZ199" s="220"/>
      <c r="CA199" s="220"/>
      <c r="CB199" s="220"/>
      <c r="CC199" s="220"/>
      <c r="CD199" s="220"/>
      <c r="CE199" s="220"/>
      <c r="CF199" s="220"/>
      <c r="CG199" s="220"/>
      <c r="CH199" s="220"/>
      <c r="CI199" s="220"/>
    </row>
    <row r="200" spans="1:87" ht="15.75" customHeight="1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0"/>
      <c r="AW200" s="220"/>
      <c r="AX200" s="220"/>
      <c r="AY200" s="220"/>
      <c r="AZ200" s="220"/>
      <c r="BA200" s="220"/>
      <c r="BB200" s="220"/>
      <c r="BC200" s="220"/>
      <c r="BD200" s="220"/>
      <c r="BE200" s="220"/>
      <c r="BF200" s="220"/>
      <c r="BG200" s="220"/>
      <c r="BH200" s="220"/>
      <c r="BI200" s="220"/>
      <c r="BJ200" s="220"/>
      <c r="BK200" s="220"/>
      <c r="BL200" s="220"/>
      <c r="BM200" s="220"/>
      <c r="BN200" s="220"/>
      <c r="BO200" s="220"/>
      <c r="BP200" s="220"/>
      <c r="BQ200" s="220"/>
      <c r="BR200" s="220"/>
      <c r="BS200" s="220"/>
      <c r="BT200" s="220"/>
      <c r="BU200" s="220"/>
      <c r="BV200" s="220"/>
      <c r="BW200" s="220"/>
      <c r="BX200" s="220"/>
      <c r="BY200" s="220"/>
      <c r="BZ200" s="220"/>
      <c r="CA200" s="220"/>
      <c r="CB200" s="220"/>
      <c r="CC200" s="220"/>
      <c r="CD200" s="220"/>
      <c r="CE200" s="220"/>
      <c r="CF200" s="220"/>
      <c r="CG200" s="220"/>
      <c r="CH200" s="220"/>
      <c r="CI200" s="220"/>
    </row>
    <row r="201" spans="1:87" ht="15.75" customHeight="1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  <c r="BQ201" s="220"/>
      <c r="BR201" s="220"/>
      <c r="BS201" s="220"/>
      <c r="BT201" s="220"/>
      <c r="BU201" s="220"/>
      <c r="BV201" s="220"/>
      <c r="BW201" s="220"/>
      <c r="BX201" s="220"/>
      <c r="BY201" s="220"/>
      <c r="BZ201" s="220"/>
      <c r="CA201" s="220"/>
      <c r="CB201" s="220"/>
      <c r="CC201" s="220"/>
      <c r="CD201" s="220"/>
      <c r="CE201" s="220"/>
      <c r="CF201" s="220"/>
      <c r="CG201" s="220"/>
      <c r="CH201" s="220"/>
      <c r="CI201" s="220"/>
    </row>
    <row r="202" spans="1:87" ht="15.75" customHeight="1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20"/>
      <c r="BN202" s="220"/>
      <c r="BO202" s="220"/>
      <c r="BP202" s="220"/>
      <c r="BQ202" s="220"/>
      <c r="BR202" s="220"/>
      <c r="BS202" s="220"/>
      <c r="BT202" s="220"/>
      <c r="BU202" s="220"/>
      <c r="BV202" s="220"/>
      <c r="BW202" s="220"/>
      <c r="BX202" s="220"/>
      <c r="BY202" s="220"/>
      <c r="BZ202" s="220"/>
      <c r="CA202" s="220"/>
      <c r="CB202" s="220"/>
      <c r="CC202" s="220"/>
      <c r="CD202" s="220"/>
      <c r="CE202" s="220"/>
      <c r="CF202" s="220"/>
      <c r="CG202" s="220"/>
      <c r="CH202" s="220"/>
      <c r="CI202" s="220"/>
    </row>
    <row r="203" spans="1:87" ht="15.75" customHeight="1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0"/>
      <c r="BN203" s="220"/>
      <c r="BO203" s="220"/>
      <c r="BP203" s="220"/>
      <c r="BQ203" s="220"/>
      <c r="BR203" s="220"/>
      <c r="BS203" s="220"/>
      <c r="BT203" s="220"/>
      <c r="BU203" s="220"/>
      <c r="BV203" s="220"/>
      <c r="BW203" s="220"/>
      <c r="BX203" s="220"/>
      <c r="BY203" s="220"/>
      <c r="BZ203" s="220"/>
      <c r="CA203" s="220"/>
      <c r="CB203" s="220"/>
      <c r="CC203" s="220"/>
      <c r="CD203" s="220"/>
      <c r="CE203" s="220"/>
      <c r="CF203" s="220"/>
      <c r="CG203" s="220"/>
      <c r="CH203" s="220"/>
      <c r="CI203" s="220"/>
    </row>
    <row r="204" spans="1:87" ht="15.75" customHeight="1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0"/>
      <c r="BN204" s="220"/>
      <c r="BO204" s="220"/>
      <c r="BP204" s="220"/>
      <c r="BQ204" s="220"/>
      <c r="BR204" s="220"/>
      <c r="BS204" s="220"/>
      <c r="BT204" s="220"/>
      <c r="BU204" s="220"/>
      <c r="BV204" s="220"/>
      <c r="BW204" s="220"/>
      <c r="BX204" s="220"/>
      <c r="BY204" s="220"/>
      <c r="BZ204" s="220"/>
      <c r="CA204" s="220"/>
      <c r="CB204" s="220"/>
      <c r="CC204" s="220"/>
      <c r="CD204" s="220"/>
      <c r="CE204" s="220"/>
      <c r="CF204" s="220"/>
      <c r="CG204" s="220"/>
      <c r="CH204" s="220"/>
      <c r="CI204" s="220"/>
    </row>
    <row r="205" spans="1:87" ht="15.75" customHeight="1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0"/>
      <c r="BN205" s="220"/>
      <c r="BO205" s="220"/>
      <c r="BP205" s="220"/>
      <c r="BQ205" s="220"/>
      <c r="BR205" s="220"/>
      <c r="BS205" s="220"/>
      <c r="BT205" s="220"/>
      <c r="BU205" s="220"/>
      <c r="BV205" s="220"/>
      <c r="BW205" s="220"/>
      <c r="BX205" s="220"/>
      <c r="BY205" s="220"/>
      <c r="BZ205" s="220"/>
      <c r="CA205" s="220"/>
      <c r="CB205" s="220"/>
      <c r="CC205" s="220"/>
      <c r="CD205" s="220"/>
      <c r="CE205" s="220"/>
      <c r="CF205" s="220"/>
      <c r="CG205" s="220"/>
      <c r="CH205" s="220"/>
      <c r="CI205" s="220"/>
    </row>
    <row r="206" spans="1:87" ht="15.75" customHeight="1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0"/>
      <c r="BN206" s="220"/>
      <c r="BO206" s="220"/>
      <c r="BP206" s="220"/>
      <c r="BQ206" s="220"/>
      <c r="BR206" s="220"/>
      <c r="BS206" s="220"/>
      <c r="BT206" s="220"/>
      <c r="BU206" s="220"/>
      <c r="BV206" s="220"/>
      <c r="BW206" s="220"/>
      <c r="BX206" s="220"/>
      <c r="BY206" s="220"/>
      <c r="BZ206" s="220"/>
      <c r="CA206" s="220"/>
      <c r="CB206" s="220"/>
      <c r="CC206" s="220"/>
      <c r="CD206" s="220"/>
      <c r="CE206" s="220"/>
      <c r="CF206" s="220"/>
      <c r="CG206" s="220"/>
      <c r="CH206" s="220"/>
      <c r="CI206" s="220"/>
    </row>
    <row r="207" spans="1:87" ht="15.75" customHeight="1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0"/>
      <c r="BN207" s="220"/>
      <c r="BO207" s="220"/>
      <c r="BP207" s="220"/>
      <c r="BQ207" s="220"/>
      <c r="BR207" s="220"/>
      <c r="BS207" s="220"/>
      <c r="BT207" s="220"/>
      <c r="BU207" s="220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</row>
    <row r="208" spans="1:87" ht="15.75" customHeight="1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0"/>
      <c r="BR208" s="220"/>
      <c r="BS208" s="220"/>
      <c r="BT208" s="220"/>
      <c r="BU208" s="220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</row>
    <row r="209" spans="1:87" ht="15.75" customHeight="1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0"/>
      <c r="BQ209" s="220"/>
      <c r="BR209" s="220"/>
      <c r="BS209" s="220"/>
      <c r="BT209" s="220"/>
      <c r="BU209" s="220"/>
      <c r="BV209" s="220"/>
      <c r="BW209" s="220"/>
      <c r="BX209" s="220"/>
      <c r="BY209" s="220"/>
      <c r="BZ209" s="220"/>
      <c r="CA209" s="220"/>
      <c r="CB209" s="220"/>
      <c r="CC209" s="220"/>
      <c r="CD209" s="220"/>
      <c r="CE209" s="220"/>
      <c r="CF209" s="220"/>
      <c r="CG209" s="220"/>
      <c r="CH209" s="220"/>
      <c r="CI209" s="220"/>
    </row>
    <row r="210" spans="1:87" ht="15.75" customHeight="1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20"/>
      <c r="BR210" s="220"/>
      <c r="BS210" s="220"/>
      <c r="BT210" s="220"/>
      <c r="BU210" s="220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</row>
    <row r="211" spans="1:87" ht="15.75" customHeight="1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0"/>
      <c r="BN211" s="220"/>
      <c r="BO211" s="220"/>
      <c r="BP211" s="220"/>
      <c r="BQ211" s="220"/>
      <c r="BR211" s="220"/>
      <c r="BS211" s="220"/>
      <c r="BT211" s="220"/>
      <c r="BU211" s="220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</row>
    <row r="212" spans="1:87" ht="15.75" customHeight="1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0"/>
      <c r="BN212" s="220"/>
      <c r="BO212" s="220"/>
      <c r="BP212" s="220"/>
      <c r="BQ212" s="220"/>
      <c r="BR212" s="220"/>
      <c r="BS212" s="220"/>
      <c r="BT212" s="220"/>
      <c r="BU212" s="220"/>
      <c r="BV212" s="220"/>
      <c r="BW212" s="220"/>
      <c r="BX212" s="220"/>
      <c r="BY212" s="220"/>
      <c r="BZ212" s="220"/>
      <c r="CA212" s="220"/>
      <c r="CB212" s="220"/>
      <c r="CC212" s="220"/>
      <c r="CD212" s="220"/>
      <c r="CE212" s="220"/>
      <c r="CF212" s="220"/>
      <c r="CG212" s="220"/>
      <c r="CH212" s="220"/>
      <c r="CI212" s="220"/>
    </row>
    <row r="213" spans="1:87" ht="15.75" customHeight="1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0"/>
      <c r="BN213" s="220"/>
      <c r="BO213" s="220"/>
      <c r="BP213" s="220"/>
      <c r="BQ213" s="220"/>
      <c r="BR213" s="220"/>
      <c r="BS213" s="220"/>
      <c r="BT213" s="220"/>
      <c r="BU213" s="220"/>
      <c r="BV213" s="220"/>
      <c r="BW213" s="220"/>
      <c r="BX213" s="220"/>
      <c r="BY213" s="220"/>
      <c r="BZ213" s="220"/>
      <c r="CA213" s="220"/>
      <c r="CB213" s="220"/>
      <c r="CC213" s="220"/>
      <c r="CD213" s="220"/>
      <c r="CE213" s="220"/>
      <c r="CF213" s="220"/>
      <c r="CG213" s="220"/>
      <c r="CH213" s="220"/>
      <c r="CI213" s="220"/>
    </row>
    <row r="214" spans="1:87" ht="15.75" customHeight="1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20"/>
      <c r="BN214" s="220"/>
      <c r="BO214" s="220"/>
      <c r="BP214" s="220"/>
      <c r="BQ214" s="220"/>
      <c r="BR214" s="220"/>
      <c r="BS214" s="220"/>
      <c r="BT214" s="220"/>
      <c r="BU214" s="220"/>
      <c r="BV214" s="220"/>
      <c r="BW214" s="220"/>
      <c r="BX214" s="220"/>
      <c r="BY214" s="220"/>
      <c r="BZ214" s="220"/>
      <c r="CA214" s="220"/>
      <c r="CB214" s="220"/>
      <c r="CC214" s="220"/>
      <c r="CD214" s="220"/>
      <c r="CE214" s="220"/>
      <c r="CF214" s="220"/>
      <c r="CG214" s="220"/>
      <c r="CH214" s="220"/>
      <c r="CI214" s="220"/>
    </row>
    <row r="215" spans="1:87" ht="15.75" customHeight="1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0"/>
      <c r="AW215" s="220"/>
      <c r="AX215" s="220"/>
      <c r="AY215" s="220"/>
      <c r="AZ215" s="220"/>
      <c r="BA215" s="220"/>
      <c r="BB215" s="220"/>
      <c r="BC215" s="220"/>
      <c r="BD215" s="220"/>
      <c r="BE215" s="220"/>
      <c r="BF215" s="220"/>
      <c r="BG215" s="220"/>
      <c r="BH215" s="220"/>
      <c r="BI215" s="220"/>
      <c r="BJ215" s="220"/>
      <c r="BK215" s="220"/>
      <c r="BL215" s="220"/>
      <c r="BM215" s="220"/>
      <c r="BN215" s="220"/>
      <c r="BO215" s="220"/>
      <c r="BP215" s="220"/>
      <c r="BQ215" s="220"/>
      <c r="BR215" s="220"/>
      <c r="BS215" s="220"/>
      <c r="BT215" s="220"/>
      <c r="BU215" s="220"/>
      <c r="BV215" s="220"/>
      <c r="BW215" s="220"/>
      <c r="BX215" s="220"/>
      <c r="BY215" s="220"/>
      <c r="BZ215" s="220"/>
      <c r="CA215" s="220"/>
      <c r="CB215" s="220"/>
      <c r="CC215" s="220"/>
      <c r="CD215" s="220"/>
      <c r="CE215" s="220"/>
      <c r="CF215" s="220"/>
      <c r="CG215" s="220"/>
      <c r="CH215" s="220"/>
      <c r="CI215" s="220"/>
    </row>
    <row r="216" spans="1:87" ht="15.75" customHeight="1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20"/>
      <c r="BN216" s="220"/>
      <c r="BO216" s="220"/>
      <c r="BP216" s="220"/>
      <c r="BQ216" s="220"/>
      <c r="BR216" s="220"/>
      <c r="BS216" s="220"/>
      <c r="BT216" s="220"/>
      <c r="BU216" s="220"/>
      <c r="BV216" s="220"/>
      <c r="BW216" s="220"/>
      <c r="BX216" s="220"/>
      <c r="BY216" s="220"/>
      <c r="BZ216" s="220"/>
      <c r="CA216" s="220"/>
      <c r="CB216" s="220"/>
      <c r="CC216" s="220"/>
      <c r="CD216" s="220"/>
      <c r="CE216" s="220"/>
      <c r="CF216" s="220"/>
      <c r="CG216" s="220"/>
      <c r="CH216" s="220"/>
      <c r="CI216" s="220"/>
    </row>
    <row r="217" spans="1:87" ht="15.75" customHeight="1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20"/>
      <c r="BN217" s="220"/>
      <c r="BO217" s="220"/>
      <c r="BP217" s="220"/>
      <c r="BQ217" s="220"/>
      <c r="BR217" s="220"/>
      <c r="BS217" s="220"/>
      <c r="BT217" s="220"/>
      <c r="BU217" s="220"/>
      <c r="BV217" s="220"/>
      <c r="BW217" s="220"/>
      <c r="BX217" s="220"/>
      <c r="BY217" s="220"/>
      <c r="BZ217" s="220"/>
      <c r="CA217" s="220"/>
      <c r="CB217" s="220"/>
      <c r="CC217" s="220"/>
      <c r="CD217" s="220"/>
      <c r="CE217" s="220"/>
      <c r="CF217" s="220"/>
      <c r="CG217" s="220"/>
      <c r="CH217" s="220"/>
      <c r="CI217" s="220"/>
    </row>
    <row r="218" spans="1:87" ht="15.75" customHeight="1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20"/>
      <c r="BG218" s="220"/>
      <c r="BH218" s="220"/>
      <c r="BI218" s="220"/>
      <c r="BJ218" s="220"/>
      <c r="BK218" s="220"/>
      <c r="BL218" s="220"/>
      <c r="BM218" s="220"/>
      <c r="BN218" s="220"/>
      <c r="BO218" s="220"/>
      <c r="BP218" s="220"/>
      <c r="BQ218" s="220"/>
      <c r="BR218" s="220"/>
      <c r="BS218" s="220"/>
      <c r="BT218" s="220"/>
      <c r="BU218" s="220"/>
      <c r="BV218" s="220"/>
      <c r="BW218" s="220"/>
      <c r="BX218" s="220"/>
      <c r="BY218" s="220"/>
      <c r="BZ218" s="220"/>
      <c r="CA218" s="220"/>
      <c r="CB218" s="220"/>
      <c r="CC218" s="220"/>
      <c r="CD218" s="220"/>
      <c r="CE218" s="220"/>
      <c r="CF218" s="220"/>
      <c r="CG218" s="220"/>
      <c r="CH218" s="220"/>
      <c r="CI218" s="220"/>
    </row>
    <row r="219" spans="1:87" ht="15.75" customHeight="1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/>
      <c r="BJ219" s="220"/>
      <c r="BK219" s="220"/>
      <c r="BL219" s="220"/>
      <c r="BM219" s="220"/>
      <c r="BN219" s="220"/>
      <c r="BO219" s="220"/>
      <c r="BP219" s="220"/>
      <c r="BQ219" s="220"/>
      <c r="BR219" s="220"/>
      <c r="BS219" s="220"/>
      <c r="BT219" s="220"/>
      <c r="BU219" s="220"/>
      <c r="BV219" s="220"/>
      <c r="BW219" s="220"/>
      <c r="BX219" s="220"/>
      <c r="BY219" s="220"/>
      <c r="BZ219" s="220"/>
      <c r="CA219" s="220"/>
      <c r="CB219" s="220"/>
      <c r="CC219" s="220"/>
      <c r="CD219" s="220"/>
      <c r="CE219" s="220"/>
      <c r="CF219" s="220"/>
      <c r="CG219" s="220"/>
      <c r="CH219" s="220"/>
      <c r="CI219" s="220"/>
    </row>
    <row r="220" spans="1:87" ht="15.75" customHeight="1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20"/>
      <c r="BN220" s="220"/>
      <c r="BO220" s="220"/>
      <c r="BP220" s="220"/>
      <c r="BQ220" s="220"/>
      <c r="BR220" s="220"/>
      <c r="BS220" s="220"/>
      <c r="BT220" s="220"/>
      <c r="BU220" s="220"/>
      <c r="BV220" s="220"/>
      <c r="BW220" s="220"/>
      <c r="BX220" s="220"/>
      <c r="BY220" s="220"/>
      <c r="BZ220" s="220"/>
      <c r="CA220" s="220"/>
      <c r="CB220" s="220"/>
      <c r="CC220" s="220"/>
      <c r="CD220" s="220"/>
      <c r="CE220" s="220"/>
      <c r="CF220" s="220"/>
      <c r="CG220" s="220"/>
      <c r="CH220" s="220"/>
      <c r="CI220" s="220"/>
    </row>
    <row r="221" spans="1:87" ht="15.75" customHeight="1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220"/>
      <c r="BG221" s="220"/>
      <c r="BH221" s="220"/>
      <c r="BI221" s="220"/>
      <c r="BJ221" s="220"/>
      <c r="BK221" s="220"/>
      <c r="BL221" s="220"/>
      <c r="BM221" s="220"/>
      <c r="BN221" s="220"/>
      <c r="BO221" s="220"/>
      <c r="BP221" s="220"/>
      <c r="BQ221" s="220"/>
      <c r="BR221" s="220"/>
      <c r="BS221" s="220"/>
      <c r="BT221" s="220"/>
      <c r="BU221" s="220"/>
      <c r="BV221" s="220"/>
      <c r="BW221" s="220"/>
      <c r="BX221" s="220"/>
      <c r="BY221" s="220"/>
      <c r="BZ221" s="220"/>
      <c r="CA221" s="220"/>
      <c r="CB221" s="220"/>
      <c r="CC221" s="220"/>
      <c r="CD221" s="220"/>
      <c r="CE221" s="220"/>
      <c r="CF221" s="220"/>
      <c r="CG221" s="220"/>
      <c r="CH221" s="220"/>
      <c r="CI221" s="220"/>
    </row>
    <row r="222" spans="1:87" ht="15.75" customHeight="1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220"/>
      <c r="BG222" s="220"/>
      <c r="BH222" s="220"/>
      <c r="BI222" s="220"/>
      <c r="BJ222" s="220"/>
      <c r="BK222" s="220"/>
      <c r="BL222" s="220"/>
      <c r="BM222" s="220"/>
      <c r="BN222" s="220"/>
      <c r="BO222" s="220"/>
      <c r="BP222" s="220"/>
      <c r="BQ222" s="220"/>
      <c r="BR222" s="220"/>
      <c r="BS222" s="220"/>
      <c r="BT222" s="220"/>
      <c r="BU222" s="220"/>
      <c r="BV222" s="220"/>
      <c r="BW222" s="220"/>
      <c r="BX222" s="220"/>
      <c r="BY222" s="220"/>
      <c r="BZ222" s="220"/>
      <c r="CA222" s="220"/>
      <c r="CB222" s="220"/>
      <c r="CC222" s="220"/>
      <c r="CD222" s="220"/>
      <c r="CE222" s="220"/>
      <c r="CF222" s="220"/>
      <c r="CG222" s="220"/>
      <c r="CH222" s="220"/>
      <c r="CI222" s="220"/>
    </row>
    <row r="223" spans="1:87" ht="15.75" customHeight="1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220"/>
      <c r="BG223" s="220"/>
      <c r="BH223" s="220"/>
      <c r="BI223" s="220"/>
      <c r="BJ223" s="220"/>
      <c r="BK223" s="220"/>
      <c r="BL223" s="220"/>
      <c r="BM223" s="220"/>
      <c r="BN223" s="220"/>
      <c r="BO223" s="220"/>
      <c r="BP223" s="220"/>
      <c r="BQ223" s="220"/>
      <c r="BR223" s="220"/>
      <c r="BS223" s="220"/>
      <c r="BT223" s="220"/>
      <c r="BU223" s="220"/>
      <c r="BV223" s="220"/>
      <c r="BW223" s="220"/>
      <c r="BX223" s="220"/>
      <c r="BY223" s="220"/>
      <c r="BZ223" s="220"/>
      <c r="CA223" s="220"/>
      <c r="CB223" s="220"/>
      <c r="CC223" s="220"/>
      <c r="CD223" s="220"/>
      <c r="CE223" s="220"/>
      <c r="CF223" s="220"/>
      <c r="CG223" s="220"/>
      <c r="CH223" s="220"/>
      <c r="CI223" s="220"/>
    </row>
    <row r="224" spans="1:87" ht="15.75" customHeight="1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0"/>
      <c r="BN224" s="220"/>
      <c r="BO224" s="220"/>
      <c r="BP224" s="220"/>
      <c r="BQ224" s="220"/>
      <c r="BR224" s="220"/>
      <c r="BS224" s="220"/>
      <c r="BT224" s="220"/>
      <c r="BU224" s="220"/>
      <c r="BV224" s="220"/>
      <c r="BW224" s="220"/>
      <c r="BX224" s="220"/>
      <c r="BY224" s="220"/>
      <c r="BZ224" s="220"/>
      <c r="CA224" s="220"/>
      <c r="CB224" s="220"/>
      <c r="CC224" s="220"/>
      <c r="CD224" s="220"/>
      <c r="CE224" s="220"/>
      <c r="CF224" s="220"/>
      <c r="CG224" s="220"/>
      <c r="CH224" s="220"/>
      <c r="CI224" s="220"/>
    </row>
    <row r="225" spans="1:87" ht="15.75" customHeight="1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0"/>
      <c r="BN225" s="220"/>
      <c r="BO225" s="220"/>
      <c r="BP225" s="220"/>
      <c r="BQ225" s="220"/>
      <c r="BR225" s="220"/>
      <c r="BS225" s="220"/>
      <c r="BT225" s="220"/>
      <c r="BU225" s="220"/>
      <c r="BV225" s="220"/>
      <c r="BW225" s="220"/>
      <c r="BX225" s="220"/>
      <c r="BY225" s="220"/>
      <c r="BZ225" s="220"/>
      <c r="CA225" s="220"/>
      <c r="CB225" s="220"/>
      <c r="CC225" s="220"/>
      <c r="CD225" s="220"/>
      <c r="CE225" s="220"/>
      <c r="CF225" s="220"/>
      <c r="CG225" s="220"/>
      <c r="CH225" s="220"/>
      <c r="CI225" s="220"/>
    </row>
    <row r="226" spans="1:87" ht="15.75" customHeight="1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0"/>
      <c r="BN226" s="220"/>
      <c r="BO226" s="220"/>
      <c r="BP226" s="220"/>
      <c r="BQ226" s="220"/>
      <c r="BR226" s="220"/>
      <c r="BS226" s="220"/>
      <c r="BT226" s="220"/>
      <c r="BU226" s="220"/>
      <c r="BV226" s="220"/>
      <c r="BW226" s="220"/>
      <c r="BX226" s="220"/>
      <c r="BY226" s="220"/>
      <c r="BZ226" s="220"/>
      <c r="CA226" s="220"/>
      <c r="CB226" s="220"/>
      <c r="CC226" s="220"/>
      <c r="CD226" s="220"/>
      <c r="CE226" s="220"/>
      <c r="CF226" s="220"/>
      <c r="CG226" s="220"/>
      <c r="CH226" s="220"/>
      <c r="CI226" s="220"/>
    </row>
    <row r="227" spans="1:87" ht="15.75" customHeight="1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0"/>
      <c r="BN227" s="220"/>
      <c r="BO227" s="220"/>
      <c r="BP227" s="220"/>
      <c r="BQ227" s="220"/>
      <c r="BR227" s="220"/>
      <c r="BS227" s="220"/>
      <c r="BT227" s="220"/>
      <c r="BU227" s="220"/>
      <c r="BV227" s="220"/>
      <c r="BW227" s="220"/>
      <c r="BX227" s="220"/>
      <c r="BY227" s="220"/>
      <c r="BZ227" s="220"/>
      <c r="CA227" s="220"/>
      <c r="CB227" s="220"/>
      <c r="CC227" s="220"/>
      <c r="CD227" s="220"/>
      <c r="CE227" s="220"/>
      <c r="CF227" s="220"/>
      <c r="CG227" s="220"/>
      <c r="CH227" s="220"/>
      <c r="CI227" s="220"/>
    </row>
    <row r="228" spans="1:87" ht="15.75" customHeight="1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0"/>
      <c r="BN228" s="220"/>
      <c r="BO228" s="220"/>
      <c r="BP228" s="220"/>
      <c r="BQ228" s="220"/>
      <c r="BR228" s="220"/>
      <c r="BS228" s="220"/>
      <c r="BT228" s="220"/>
      <c r="BU228" s="220"/>
      <c r="BV228" s="220"/>
      <c r="BW228" s="220"/>
      <c r="BX228" s="220"/>
      <c r="BY228" s="220"/>
      <c r="BZ228" s="220"/>
      <c r="CA228" s="220"/>
      <c r="CB228" s="220"/>
      <c r="CC228" s="220"/>
      <c r="CD228" s="220"/>
      <c r="CE228" s="220"/>
      <c r="CF228" s="220"/>
      <c r="CG228" s="220"/>
      <c r="CH228" s="220"/>
      <c r="CI228" s="220"/>
    </row>
    <row r="229" spans="1:87" ht="15.75" customHeight="1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0"/>
      <c r="BN229" s="220"/>
      <c r="BO229" s="220"/>
      <c r="BP229" s="220"/>
      <c r="BQ229" s="220"/>
      <c r="BR229" s="220"/>
      <c r="BS229" s="220"/>
      <c r="BT229" s="220"/>
      <c r="BU229" s="220"/>
      <c r="BV229" s="220"/>
      <c r="BW229" s="220"/>
      <c r="BX229" s="220"/>
      <c r="BY229" s="220"/>
      <c r="BZ229" s="220"/>
      <c r="CA229" s="220"/>
      <c r="CB229" s="220"/>
      <c r="CC229" s="220"/>
      <c r="CD229" s="220"/>
      <c r="CE229" s="220"/>
      <c r="CF229" s="220"/>
      <c r="CG229" s="220"/>
      <c r="CH229" s="220"/>
      <c r="CI229" s="220"/>
    </row>
    <row r="230" spans="1:87" ht="15.75" customHeight="1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0"/>
      <c r="BN230" s="220"/>
      <c r="BO230" s="220"/>
      <c r="BP230" s="220"/>
      <c r="BQ230" s="220"/>
      <c r="BR230" s="220"/>
      <c r="BS230" s="220"/>
      <c r="BT230" s="220"/>
      <c r="BU230" s="220"/>
      <c r="BV230" s="220"/>
      <c r="BW230" s="220"/>
      <c r="BX230" s="220"/>
      <c r="BY230" s="220"/>
      <c r="BZ230" s="220"/>
      <c r="CA230" s="220"/>
      <c r="CB230" s="220"/>
      <c r="CC230" s="220"/>
      <c r="CD230" s="220"/>
      <c r="CE230" s="220"/>
      <c r="CF230" s="220"/>
      <c r="CG230" s="220"/>
      <c r="CH230" s="220"/>
      <c r="CI230" s="220"/>
    </row>
    <row r="231" spans="1:87" ht="15.75" customHeight="1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220"/>
      <c r="BG231" s="220"/>
      <c r="BH231" s="220"/>
      <c r="BI231" s="220"/>
      <c r="BJ231" s="220"/>
      <c r="BK231" s="220"/>
      <c r="BL231" s="220"/>
      <c r="BM231" s="220"/>
      <c r="BN231" s="220"/>
      <c r="BO231" s="220"/>
      <c r="BP231" s="220"/>
      <c r="BQ231" s="220"/>
      <c r="BR231" s="220"/>
      <c r="BS231" s="220"/>
      <c r="BT231" s="220"/>
      <c r="BU231" s="220"/>
      <c r="BV231" s="220"/>
      <c r="BW231" s="220"/>
      <c r="BX231" s="220"/>
      <c r="BY231" s="220"/>
      <c r="BZ231" s="220"/>
      <c r="CA231" s="220"/>
      <c r="CB231" s="220"/>
      <c r="CC231" s="220"/>
      <c r="CD231" s="220"/>
      <c r="CE231" s="220"/>
      <c r="CF231" s="220"/>
      <c r="CG231" s="220"/>
      <c r="CH231" s="220"/>
      <c r="CI231" s="220"/>
    </row>
    <row r="232" spans="1:87" ht="15.75" customHeight="1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0"/>
      <c r="AW232" s="220"/>
      <c r="AX232" s="220"/>
      <c r="AY232" s="220"/>
      <c r="AZ232" s="220"/>
      <c r="BA232" s="220"/>
      <c r="BB232" s="220"/>
      <c r="BC232" s="220"/>
      <c r="BD232" s="220"/>
      <c r="BE232" s="220"/>
      <c r="BF232" s="220"/>
      <c r="BG232" s="220"/>
      <c r="BH232" s="220"/>
      <c r="BI232" s="220"/>
      <c r="BJ232" s="220"/>
      <c r="BK232" s="220"/>
      <c r="BL232" s="220"/>
      <c r="BM232" s="220"/>
      <c r="BN232" s="220"/>
      <c r="BO232" s="220"/>
      <c r="BP232" s="220"/>
      <c r="BQ232" s="220"/>
      <c r="BR232" s="220"/>
      <c r="BS232" s="220"/>
      <c r="BT232" s="220"/>
      <c r="BU232" s="220"/>
      <c r="BV232" s="220"/>
      <c r="BW232" s="220"/>
      <c r="BX232" s="220"/>
      <c r="BY232" s="220"/>
      <c r="BZ232" s="220"/>
      <c r="CA232" s="220"/>
      <c r="CB232" s="220"/>
      <c r="CC232" s="220"/>
      <c r="CD232" s="220"/>
      <c r="CE232" s="220"/>
      <c r="CF232" s="220"/>
      <c r="CG232" s="220"/>
      <c r="CH232" s="220"/>
      <c r="CI232" s="220"/>
    </row>
    <row r="233" spans="1:87" ht="15.75" customHeight="1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220"/>
      <c r="BG233" s="220"/>
      <c r="BH233" s="220"/>
      <c r="BI233" s="220"/>
      <c r="BJ233" s="220"/>
      <c r="BK233" s="220"/>
      <c r="BL233" s="220"/>
      <c r="BM233" s="220"/>
      <c r="BN233" s="220"/>
      <c r="BO233" s="220"/>
      <c r="BP233" s="220"/>
      <c r="BQ233" s="220"/>
      <c r="BR233" s="220"/>
      <c r="BS233" s="220"/>
      <c r="BT233" s="220"/>
      <c r="BU233" s="220"/>
      <c r="BV233" s="220"/>
      <c r="BW233" s="220"/>
      <c r="BX233" s="220"/>
      <c r="BY233" s="220"/>
      <c r="BZ233" s="220"/>
      <c r="CA233" s="220"/>
      <c r="CB233" s="220"/>
      <c r="CC233" s="220"/>
      <c r="CD233" s="220"/>
      <c r="CE233" s="220"/>
      <c r="CF233" s="220"/>
      <c r="CG233" s="220"/>
      <c r="CH233" s="220"/>
      <c r="CI233" s="220"/>
    </row>
    <row r="234" spans="1:87" ht="15.75" customHeight="1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0"/>
      <c r="AW234" s="220"/>
      <c r="AX234" s="220"/>
      <c r="AY234" s="220"/>
      <c r="AZ234" s="220"/>
      <c r="BA234" s="220"/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220"/>
      <c r="BN234" s="220"/>
      <c r="BO234" s="220"/>
      <c r="BP234" s="220"/>
      <c r="BQ234" s="220"/>
      <c r="BR234" s="220"/>
      <c r="BS234" s="220"/>
      <c r="BT234" s="220"/>
      <c r="BU234" s="220"/>
      <c r="BV234" s="220"/>
      <c r="BW234" s="220"/>
      <c r="BX234" s="220"/>
      <c r="BY234" s="220"/>
      <c r="BZ234" s="220"/>
      <c r="CA234" s="220"/>
      <c r="CB234" s="220"/>
      <c r="CC234" s="220"/>
      <c r="CD234" s="220"/>
      <c r="CE234" s="220"/>
      <c r="CF234" s="220"/>
      <c r="CG234" s="220"/>
      <c r="CH234" s="220"/>
      <c r="CI234" s="220"/>
    </row>
    <row r="235" spans="1:87" ht="15.75" customHeight="1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20"/>
      <c r="BG235" s="220"/>
      <c r="BH235" s="220"/>
      <c r="BI235" s="220"/>
      <c r="BJ235" s="220"/>
      <c r="BK235" s="220"/>
      <c r="BL235" s="220"/>
      <c r="BM235" s="220"/>
      <c r="BN235" s="220"/>
      <c r="BO235" s="220"/>
      <c r="BP235" s="220"/>
      <c r="BQ235" s="220"/>
      <c r="BR235" s="220"/>
      <c r="BS235" s="220"/>
      <c r="BT235" s="220"/>
      <c r="BU235" s="220"/>
      <c r="BV235" s="220"/>
      <c r="BW235" s="220"/>
      <c r="BX235" s="220"/>
      <c r="BY235" s="220"/>
      <c r="BZ235" s="220"/>
      <c r="CA235" s="220"/>
      <c r="CB235" s="220"/>
      <c r="CC235" s="220"/>
      <c r="CD235" s="220"/>
      <c r="CE235" s="220"/>
      <c r="CF235" s="220"/>
      <c r="CG235" s="220"/>
      <c r="CH235" s="220"/>
      <c r="CI235" s="220"/>
    </row>
    <row r="236" spans="1:87" ht="15.75" customHeight="1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0"/>
      <c r="AW236" s="220"/>
      <c r="AX236" s="220"/>
      <c r="AY236" s="220"/>
      <c r="AZ236" s="220"/>
      <c r="BA236" s="220"/>
      <c r="BB236" s="220"/>
      <c r="BC236" s="220"/>
      <c r="BD236" s="220"/>
      <c r="BE236" s="220"/>
      <c r="BF236" s="220"/>
      <c r="BG236" s="220"/>
      <c r="BH236" s="220"/>
      <c r="BI236" s="220"/>
      <c r="BJ236" s="220"/>
      <c r="BK236" s="220"/>
      <c r="BL236" s="220"/>
      <c r="BM236" s="220"/>
      <c r="BN236" s="220"/>
      <c r="BO236" s="220"/>
      <c r="BP236" s="220"/>
      <c r="BQ236" s="220"/>
      <c r="BR236" s="220"/>
      <c r="BS236" s="220"/>
      <c r="BT236" s="220"/>
      <c r="BU236" s="220"/>
      <c r="BV236" s="220"/>
      <c r="BW236" s="220"/>
      <c r="BX236" s="220"/>
      <c r="BY236" s="220"/>
      <c r="BZ236" s="220"/>
      <c r="CA236" s="220"/>
      <c r="CB236" s="220"/>
      <c r="CC236" s="220"/>
      <c r="CD236" s="220"/>
      <c r="CE236" s="220"/>
      <c r="CF236" s="220"/>
      <c r="CG236" s="220"/>
      <c r="CH236" s="220"/>
      <c r="CI236" s="220"/>
    </row>
    <row r="237" spans="1:87" ht="15.75" customHeight="1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0"/>
      <c r="AW237" s="220"/>
      <c r="AX237" s="220"/>
      <c r="AY237" s="220"/>
      <c r="AZ237" s="220"/>
      <c r="BA237" s="220"/>
      <c r="BB237" s="220"/>
      <c r="BC237" s="220"/>
      <c r="BD237" s="220"/>
      <c r="BE237" s="220"/>
      <c r="BF237" s="220"/>
      <c r="BG237" s="220"/>
      <c r="BH237" s="220"/>
      <c r="BI237" s="220"/>
      <c r="BJ237" s="220"/>
      <c r="BK237" s="220"/>
      <c r="BL237" s="220"/>
      <c r="BM237" s="220"/>
      <c r="BN237" s="220"/>
      <c r="BO237" s="220"/>
      <c r="BP237" s="220"/>
      <c r="BQ237" s="220"/>
      <c r="BR237" s="220"/>
      <c r="BS237" s="220"/>
      <c r="BT237" s="220"/>
      <c r="BU237" s="220"/>
      <c r="BV237" s="220"/>
      <c r="BW237" s="220"/>
      <c r="BX237" s="220"/>
      <c r="BY237" s="220"/>
      <c r="BZ237" s="220"/>
      <c r="CA237" s="220"/>
      <c r="CB237" s="220"/>
      <c r="CC237" s="220"/>
      <c r="CD237" s="220"/>
      <c r="CE237" s="220"/>
      <c r="CF237" s="220"/>
      <c r="CG237" s="220"/>
      <c r="CH237" s="220"/>
      <c r="CI237" s="220"/>
    </row>
    <row r="238" spans="1:87" ht="15.75" customHeight="1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0"/>
      <c r="AW238" s="220"/>
      <c r="AX238" s="220"/>
      <c r="AY238" s="220"/>
      <c r="AZ238" s="220"/>
      <c r="BA238" s="220"/>
      <c r="BB238" s="220"/>
      <c r="BC238" s="220"/>
      <c r="BD238" s="220"/>
      <c r="BE238" s="220"/>
      <c r="BF238" s="220"/>
      <c r="BG238" s="220"/>
      <c r="BH238" s="220"/>
      <c r="BI238" s="220"/>
      <c r="BJ238" s="220"/>
      <c r="BK238" s="220"/>
      <c r="BL238" s="220"/>
      <c r="BM238" s="220"/>
      <c r="BN238" s="220"/>
      <c r="BO238" s="220"/>
      <c r="BP238" s="220"/>
      <c r="BQ238" s="220"/>
      <c r="BR238" s="220"/>
      <c r="BS238" s="220"/>
      <c r="BT238" s="220"/>
      <c r="BU238" s="220"/>
      <c r="BV238" s="220"/>
      <c r="BW238" s="220"/>
      <c r="BX238" s="220"/>
      <c r="BY238" s="220"/>
      <c r="BZ238" s="220"/>
      <c r="CA238" s="220"/>
      <c r="CB238" s="220"/>
      <c r="CC238" s="220"/>
      <c r="CD238" s="220"/>
      <c r="CE238" s="220"/>
      <c r="CF238" s="220"/>
      <c r="CG238" s="220"/>
      <c r="CH238" s="220"/>
      <c r="CI238" s="220"/>
    </row>
    <row r="239" spans="1:87" ht="15.75" customHeight="1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0"/>
      <c r="AW239" s="220"/>
      <c r="AX239" s="220"/>
      <c r="AY239" s="220"/>
      <c r="AZ239" s="220"/>
      <c r="BA239" s="220"/>
      <c r="BB239" s="220"/>
      <c r="BC239" s="220"/>
      <c r="BD239" s="220"/>
      <c r="BE239" s="220"/>
      <c r="BF239" s="220"/>
      <c r="BG239" s="220"/>
      <c r="BH239" s="220"/>
      <c r="BI239" s="220"/>
      <c r="BJ239" s="220"/>
      <c r="BK239" s="220"/>
      <c r="BL239" s="220"/>
      <c r="BM239" s="220"/>
      <c r="BN239" s="220"/>
      <c r="BO239" s="220"/>
      <c r="BP239" s="220"/>
      <c r="BQ239" s="220"/>
      <c r="BR239" s="220"/>
      <c r="BS239" s="220"/>
      <c r="BT239" s="220"/>
      <c r="BU239" s="220"/>
      <c r="BV239" s="220"/>
      <c r="BW239" s="220"/>
      <c r="BX239" s="220"/>
      <c r="BY239" s="220"/>
      <c r="BZ239" s="220"/>
      <c r="CA239" s="220"/>
      <c r="CB239" s="220"/>
      <c r="CC239" s="220"/>
      <c r="CD239" s="220"/>
      <c r="CE239" s="220"/>
      <c r="CF239" s="220"/>
      <c r="CG239" s="220"/>
      <c r="CH239" s="220"/>
      <c r="CI239" s="220"/>
    </row>
    <row r="240" spans="1:87" ht="15.75" customHeight="1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220"/>
      <c r="BG240" s="220"/>
      <c r="BH240" s="220"/>
      <c r="BI240" s="220"/>
      <c r="BJ240" s="220"/>
      <c r="BK240" s="220"/>
      <c r="BL240" s="220"/>
      <c r="BM240" s="220"/>
      <c r="BN240" s="220"/>
      <c r="BO240" s="220"/>
      <c r="BP240" s="220"/>
      <c r="BQ240" s="220"/>
      <c r="BR240" s="220"/>
      <c r="BS240" s="220"/>
      <c r="BT240" s="220"/>
      <c r="BU240" s="220"/>
      <c r="BV240" s="220"/>
      <c r="BW240" s="220"/>
      <c r="BX240" s="220"/>
      <c r="BY240" s="220"/>
      <c r="BZ240" s="220"/>
      <c r="CA240" s="220"/>
      <c r="CB240" s="220"/>
      <c r="CC240" s="220"/>
      <c r="CD240" s="220"/>
      <c r="CE240" s="220"/>
      <c r="CF240" s="220"/>
      <c r="CG240" s="220"/>
      <c r="CH240" s="220"/>
      <c r="CI240" s="220"/>
    </row>
    <row r="241" spans="1:87" ht="15.75" customHeight="1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220"/>
      <c r="BG241" s="220"/>
      <c r="BH241" s="220"/>
      <c r="BI241" s="220"/>
      <c r="BJ241" s="220"/>
      <c r="BK241" s="220"/>
      <c r="BL241" s="220"/>
      <c r="BM241" s="220"/>
      <c r="BN241" s="220"/>
      <c r="BO241" s="220"/>
      <c r="BP241" s="220"/>
      <c r="BQ241" s="220"/>
      <c r="BR241" s="220"/>
      <c r="BS241" s="220"/>
      <c r="BT241" s="220"/>
      <c r="BU241" s="220"/>
      <c r="BV241" s="220"/>
      <c r="BW241" s="220"/>
      <c r="BX241" s="220"/>
      <c r="BY241" s="220"/>
      <c r="BZ241" s="220"/>
      <c r="CA241" s="220"/>
      <c r="CB241" s="220"/>
      <c r="CC241" s="220"/>
      <c r="CD241" s="220"/>
      <c r="CE241" s="220"/>
      <c r="CF241" s="220"/>
      <c r="CG241" s="220"/>
      <c r="CH241" s="220"/>
      <c r="CI241" s="220"/>
    </row>
    <row r="242" spans="1:87" ht="15.75" customHeight="1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0"/>
      <c r="BN242" s="220"/>
      <c r="BO242" s="220"/>
      <c r="BP242" s="220"/>
      <c r="BQ242" s="220"/>
      <c r="BR242" s="220"/>
      <c r="BS242" s="220"/>
      <c r="BT242" s="220"/>
      <c r="BU242" s="220"/>
      <c r="BV242" s="220"/>
      <c r="BW242" s="220"/>
      <c r="BX242" s="220"/>
      <c r="BY242" s="220"/>
      <c r="BZ242" s="220"/>
      <c r="CA242" s="220"/>
      <c r="CB242" s="220"/>
      <c r="CC242" s="220"/>
      <c r="CD242" s="220"/>
      <c r="CE242" s="220"/>
      <c r="CF242" s="220"/>
      <c r="CG242" s="220"/>
      <c r="CH242" s="220"/>
      <c r="CI242" s="220"/>
    </row>
    <row r="243" spans="1:87" ht="15.75" customHeight="1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0"/>
      <c r="BQ243" s="220"/>
      <c r="BR243" s="220"/>
      <c r="BS243" s="220"/>
      <c r="BT243" s="220"/>
      <c r="BU243" s="220"/>
      <c r="BV243" s="220"/>
      <c r="BW243" s="220"/>
      <c r="BX243" s="220"/>
      <c r="BY243" s="220"/>
      <c r="BZ243" s="220"/>
      <c r="CA243" s="220"/>
      <c r="CB243" s="220"/>
      <c r="CC243" s="220"/>
      <c r="CD243" s="220"/>
      <c r="CE243" s="220"/>
      <c r="CF243" s="220"/>
      <c r="CG243" s="220"/>
      <c r="CH243" s="220"/>
      <c r="CI243" s="220"/>
    </row>
    <row r="244" spans="1:87" ht="15.75" customHeight="1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0"/>
      <c r="BN244" s="220"/>
      <c r="BO244" s="220"/>
      <c r="BP244" s="220"/>
      <c r="BQ244" s="220"/>
      <c r="BR244" s="220"/>
      <c r="BS244" s="220"/>
      <c r="BT244" s="220"/>
      <c r="BU244" s="220"/>
      <c r="BV244" s="220"/>
      <c r="BW244" s="220"/>
      <c r="BX244" s="220"/>
      <c r="BY244" s="220"/>
      <c r="BZ244" s="220"/>
      <c r="CA244" s="220"/>
      <c r="CB244" s="220"/>
      <c r="CC244" s="220"/>
      <c r="CD244" s="220"/>
      <c r="CE244" s="220"/>
      <c r="CF244" s="220"/>
      <c r="CG244" s="220"/>
      <c r="CH244" s="220"/>
      <c r="CI244" s="220"/>
    </row>
    <row r="245" spans="1:87" ht="15.75" customHeight="1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0"/>
      <c r="BN245" s="220"/>
      <c r="BO245" s="220"/>
      <c r="BP245" s="220"/>
      <c r="BQ245" s="220"/>
      <c r="BR245" s="220"/>
      <c r="BS245" s="220"/>
      <c r="BT245" s="220"/>
      <c r="BU245" s="220"/>
      <c r="BV245" s="220"/>
      <c r="BW245" s="220"/>
      <c r="BX245" s="220"/>
      <c r="BY245" s="220"/>
      <c r="BZ245" s="220"/>
      <c r="CA245" s="220"/>
      <c r="CB245" s="220"/>
      <c r="CC245" s="220"/>
      <c r="CD245" s="220"/>
      <c r="CE245" s="220"/>
      <c r="CF245" s="220"/>
      <c r="CG245" s="220"/>
      <c r="CH245" s="220"/>
      <c r="CI245" s="220"/>
    </row>
    <row r="246" spans="1:87" ht="15.75" customHeight="1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0"/>
      <c r="BN246" s="220"/>
      <c r="BO246" s="220"/>
      <c r="BP246" s="220"/>
      <c r="BQ246" s="220"/>
      <c r="BR246" s="220"/>
      <c r="BS246" s="220"/>
      <c r="BT246" s="220"/>
      <c r="BU246" s="220"/>
      <c r="BV246" s="220"/>
      <c r="BW246" s="220"/>
      <c r="BX246" s="220"/>
      <c r="BY246" s="220"/>
      <c r="BZ246" s="220"/>
      <c r="CA246" s="220"/>
      <c r="CB246" s="220"/>
      <c r="CC246" s="220"/>
      <c r="CD246" s="220"/>
      <c r="CE246" s="220"/>
      <c r="CF246" s="220"/>
      <c r="CG246" s="220"/>
      <c r="CH246" s="220"/>
      <c r="CI246" s="220"/>
    </row>
    <row r="247" spans="1:87" ht="15.75" customHeight="1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0"/>
      <c r="BN247" s="220"/>
      <c r="BO247" s="220"/>
      <c r="BP247" s="220"/>
      <c r="BQ247" s="220"/>
      <c r="BR247" s="220"/>
      <c r="BS247" s="220"/>
      <c r="BT247" s="220"/>
      <c r="BU247" s="220"/>
      <c r="BV247" s="220"/>
      <c r="BW247" s="220"/>
      <c r="BX247" s="220"/>
      <c r="BY247" s="220"/>
      <c r="BZ247" s="220"/>
      <c r="CA247" s="220"/>
      <c r="CB247" s="220"/>
      <c r="CC247" s="220"/>
      <c r="CD247" s="220"/>
      <c r="CE247" s="220"/>
      <c r="CF247" s="220"/>
      <c r="CG247" s="220"/>
      <c r="CH247" s="220"/>
      <c r="CI247" s="220"/>
    </row>
    <row r="248" spans="1:87" ht="15.75" customHeight="1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0"/>
      <c r="BN248" s="220"/>
      <c r="BO248" s="220"/>
      <c r="BP248" s="220"/>
      <c r="BQ248" s="220"/>
      <c r="BR248" s="220"/>
      <c r="BS248" s="220"/>
      <c r="BT248" s="220"/>
      <c r="BU248" s="220"/>
      <c r="BV248" s="220"/>
      <c r="BW248" s="220"/>
      <c r="BX248" s="220"/>
      <c r="BY248" s="220"/>
      <c r="BZ248" s="220"/>
      <c r="CA248" s="220"/>
      <c r="CB248" s="220"/>
      <c r="CC248" s="220"/>
      <c r="CD248" s="220"/>
      <c r="CE248" s="220"/>
      <c r="CF248" s="220"/>
      <c r="CG248" s="220"/>
      <c r="CH248" s="220"/>
      <c r="CI248" s="220"/>
    </row>
    <row r="249" spans="1:87" ht="15.75" customHeight="1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20"/>
      <c r="BM249" s="220"/>
      <c r="BN249" s="220"/>
      <c r="BO249" s="220"/>
      <c r="BP249" s="220"/>
      <c r="BQ249" s="220"/>
      <c r="BR249" s="220"/>
      <c r="BS249" s="220"/>
      <c r="BT249" s="220"/>
      <c r="BU249" s="220"/>
      <c r="BV249" s="220"/>
      <c r="BW249" s="220"/>
      <c r="BX249" s="220"/>
      <c r="BY249" s="220"/>
      <c r="BZ249" s="220"/>
      <c r="CA249" s="220"/>
      <c r="CB249" s="220"/>
      <c r="CC249" s="220"/>
      <c r="CD249" s="220"/>
      <c r="CE249" s="220"/>
      <c r="CF249" s="220"/>
      <c r="CG249" s="220"/>
      <c r="CH249" s="220"/>
      <c r="CI249" s="220"/>
    </row>
    <row r="250" spans="1:87" ht="15.75" customHeight="1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220"/>
      <c r="BG250" s="220"/>
      <c r="BH250" s="220"/>
      <c r="BI250" s="220"/>
      <c r="BJ250" s="220"/>
      <c r="BK250" s="220"/>
      <c r="BL250" s="220"/>
      <c r="BM250" s="220"/>
      <c r="BN250" s="220"/>
      <c r="BO250" s="220"/>
      <c r="BP250" s="220"/>
      <c r="BQ250" s="220"/>
      <c r="BR250" s="220"/>
      <c r="BS250" s="220"/>
      <c r="BT250" s="220"/>
      <c r="BU250" s="220"/>
      <c r="BV250" s="220"/>
      <c r="BW250" s="220"/>
      <c r="BX250" s="220"/>
      <c r="BY250" s="220"/>
      <c r="BZ250" s="220"/>
      <c r="CA250" s="220"/>
      <c r="CB250" s="220"/>
      <c r="CC250" s="220"/>
      <c r="CD250" s="220"/>
      <c r="CE250" s="220"/>
      <c r="CF250" s="220"/>
      <c r="CG250" s="220"/>
      <c r="CH250" s="220"/>
      <c r="CI250" s="220"/>
    </row>
    <row r="251" spans="1:87" ht="15.75" customHeight="1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0"/>
      <c r="AW251" s="220"/>
      <c r="AX251" s="220"/>
      <c r="AY251" s="220"/>
      <c r="AZ251" s="220"/>
      <c r="BA251" s="220"/>
      <c r="BB251" s="220"/>
      <c r="BC251" s="220"/>
      <c r="BD251" s="220"/>
      <c r="BE251" s="220"/>
      <c r="BF251" s="220"/>
      <c r="BG251" s="220"/>
      <c r="BH251" s="220"/>
      <c r="BI251" s="220"/>
      <c r="BJ251" s="220"/>
      <c r="BK251" s="220"/>
      <c r="BL251" s="220"/>
      <c r="BM251" s="220"/>
      <c r="BN251" s="220"/>
      <c r="BO251" s="220"/>
      <c r="BP251" s="220"/>
      <c r="BQ251" s="220"/>
      <c r="BR251" s="220"/>
      <c r="BS251" s="220"/>
      <c r="BT251" s="220"/>
      <c r="BU251" s="220"/>
      <c r="BV251" s="220"/>
      <c r="BW251" s="220"/>
      <c r="BX251" s="220"/>
      <c r="BY251" s="220"/>
      <c r="BZ251" s="220"/>
      <c r="CA251" s="220"/>
      <c r="CB251" s="220"/>
      <c r="CC251" s="220"/>
      <c r="CD251" s="220"/>
      <c r="CE251" s="220"/>
      <c r="CF251" s="220"/>
      <c r="CG251" s="220"/>
      <c r="CH251" s="220"/>
      <c r="CI251" s="220"/>
    </row>
    <row r="252" spans="1:87" ht="15.75" customHeight="1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220"/>
      <c r="BN252" s="220"/>
      <c r="BO252" s="220"/>
      <c r="BP252" s="220"/>
      <c r="BQ252" s="220"/>
      <c r="BR252" s="220"/>
      <c r="BS252" s="220"/>
      <c r="BT252" s="220"/>
      <c r="BU252" s="220"/>
      <c r="BV252" s="220"/>
      <c r="BW252" s="220"/>
      <c r="BX252" s="220"/>
      <c r="BY252" s="220"/>
      <c r="BZ252" s="220"/>
      <c r="CA252" s="220"/>
      <c r="CB252" s="220"/>
      <c r="CC252" s="220"/>
      <c r="CD252" s="220"/>
      <c r="CE252" s="220"/>
      <c r="CF252" s="220"/>
      <c r="CG252" s="220"/>
      <c r="CH252" s="220"/>
      <c r="CI252" s="220"/>
    </row>
    <row r="253" spans="1:87" ht="15.75" customHeight="1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0"/>
      <c r="AW253" s="220"/>
      <c r="AX253" s="220"/>
      <c r="AY253" s="220"/>
      <c r="AZ253" s="220"/>
      <c r="BA253" s="220"/>
      <c r="BB253" s="220"/>
      <c r="BC253" s="220"/>
      <c r="BD253" s="220"/>
      <c r="BE253" s="220"/>
      <c r="BF253" s="220"/>
      <c r="BG253" s="220"/>
      <c r="BH253" s="220"/>
      <c r="BI253" s="220"/>
      <c r="BJ253" s="220"/>
      <c r="BK253" s="220"/>
      <c r="BL253" s="220"/>
      <c r="BM253" s="220"/>
      <c r="BN253" s="220"/>
      <c r="BO253" s="220"/>
      <c r="BP253" s="220"/>
      <c r="BQ253" s="220"/>
      <c r="BR253" s="220"/>
      <c r="BS253" s="220"/>
      <c r="BT253" s="220"/>
      <c r="BU253" s="220"/>
      <c r="BV253" s="220"/>
      <c r="BW253" s="220"/>
      <c r="BX253" s="220"/>
      <c r="BY253" s="220"/>
      <c r="BZ253" s="220"/>
      <c r="CA253" s="220"/>
      <c r="CB253" s="220"/>
      <c r="CC253" s="220"/>
      <c r="CD253" s="220"/>
      <c r="CE253" s="220"/>
      <c r="CF253" s="220"/>
      <c r="CG253" s="220"/>
      <c r="CH253" s="220"/>
      <c r="CI253" s="220"/>
    </row>
    <row r="254" spans="1:87" ht="15.75" customHeight="1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0"/>
      <c r="AW254" s="220"/>
      <c r="AX254" s="220"/>
      <c r="AY254" s="220"/>
      <c r="AZ254" s="220"/>
      <c r="BA254" s="220"/>
      <c r="BB254" s="220"/>
      <c r="BC254" s="220"/>
      <c r="BD254" s="220"/>
      <c r="BE254" s="220"/>
      <c r="BF254" s="220"/>
      <c r="BG254" s="220"/>
      <c r="BH254" s="220"/>
      <c r="BI254" s="220"/>
      <c r="BJ254" s="220"/>
      <c r="BK254" s="220"/>
      <c r="BL254" s="220"/>
      <c r="BM254" s="220"/>
      <c r="BN254" s="220"/>
      <c r="BO254" s="220"/>
      <c r="BP254" s="220"/>
      <c r="BQ254" s="220"/>
      <c r="BR254" s="220"/>
      <c r="BS254" s="220"/>
      <c r="BT254" s="220"/>
      <c r="BU254" s="220"/>
      <c r="BV254" s="220"/>
      <c r="BW254" s="220"/>
      <c r="BX254" s="220"/>
      <c r="BY254" s="220"/>
      <c r="BZ254" s="220"/>
      <c r="CA254" s="220"/>
      <c r="CB254" s="220"/>
      <c r="CC254" s="220"/>
      <c r="CD254" s="220"/>
      <c r="CE254" s="220"/>
      <c r="CF254" s="220"/>
      <c r="CG254" s="220"/>
      <c r="CH254" s="220"/>
      <c r="CI254" s="220"/>
    </row>
    <row r="255" spans="1:87" ht="15.75" customHeight="1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0"/>
      <c r="AW255" s="220"/>
      <c r="AX255" s="220"/>
      <c r="AY255" s="220"/>
      <c r="AZ255" s="220"/>
      <c r="BA255" s="220"/>
      <c r="BB255" s="220"/>
      <c r="BC255" s="220"/>
      <c r="BD255" s="220"/>
      <c r="BE255" s="220"/>
      <c r="BF255" s="220"/>
      <c r="BG255" s="220"/>
      <c r="BH255" s="220"/>
      <c r="BI255" s="220"/>
      <c r="BJ255" s="220"/>
      <c r="BK255" s="220"/>
      <c r="BL255" s="220"/>
      <c r="BM255" s="220"/>
      <c r="BN255" s="220"/>
      <c r="BO255" s="220"/>
      <c r="BP255" s="220"/>
      <c r="BQ255" s="220"/>
      <c r="BR255" s="220"/>
      <c r="BS255" s="220"/>
      <c r="BT255" s="220"/>
      <c r="BU255" s="220"/>
      <c r="BV255" s="220"/>
      <c r="BW255" s="220"/>
      <c r="BX255" s="220"/>
      <c r="BY255" s="220"/>
      <c r="BZ255" s="220"/>
      <c r="CA255" s="220"/>
      <c r="CB255" s="220"/>
      <c r="CC255" s="220"/>
      <c r="CD255" s="220"/>
      <c r="CE255" s="220"/>
      <c r="CF255" s="220"/>
      <c r="CG255" s="220"/>
      <c r="CH255" s="220"/>
      <c r="CI255" s="220"/>
    </row>
    <row r="256" spans="1:87" ht="15.75" customHeight="1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0"/>
      <c r="AW256" s="220"/>
      <c r="AX256" s="220"/>
      <c r="AY256" s="220"/>
      <c r="AZ256" s="220"/>
      <c r="BA256" s="220"/>
      <c r="BB256" s="220"/>
      <c r="BC256" s="220"/>
      <c r="BD256" s="220"/>
      <c r="BE256" s="220"/>
      <c r="BF256" s="220"/>
      <c r="BG256" s="220"/>
      <c r="BH256" s="220"/>
      <c r="BI256" s="220"/>
      <c r="BJ256" s="220"/>
      <c r="BK256" s="220"/>
      <c r="BL256" s="220"/>
      <c r="BM256" s="220"/>
      <c r="BN256" s="220"/>
      <c r="BO256" s="220"/>
      <c r="BP256" s="220"/>
      <c r="BQ256" s="220"/>
      <c r="BR256" s="220"/>
      <c r="BS256" s="220"/>
      <c r="BT256" s="220"/>
      <c r="BU256" s="220"/>
      <c r="BV256" s="220"/>
      <c r="BW256" s="220"/>
      <c r="BX256" s="220"/>
      <c r="BY256" s="220"/>
      <c r="BZ256" s="220"/>
      <c r="CA256" s="220"/>
      <c r="CB256" s="220"/>
      <c r="CC256" s="220"/>
      <c r="CD256" s="220"/>
      <c r="CE256" s="220"/>
      <c r="CF256" s="220"/>
      <c r="CG256" s="220"/>
      <c r="CH256" s="220"/>
      <c r="CI256" s="220"/>
    </row>
    <row r="257" spans="1:87" ht="15.75" customHeight="1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0"/>
      <c r="AW257" s="220"/>
      <c r="AX257" s="220"/>
      <c r="AY257" s="220"/>
      <c r="AZ257" s="220"/>
      <c r="BA257" s="220"/>
      <c r="BB257" s="220"/>
      <c r="BC257" s="220"/>
      <c r="BD257" s="220"/>
      <c r="BE257" s="220"/>
      <c r="BF257" s="220"/>
      <c r="BG257" s="220"/>
      <c r="BH257" s="220"/>
      <c r="BI257" s="220"/>
      <c r="BJ257" s="220"/>
      <c r="BK257" s="220"/>
      <c r="BL257" s="220"/>
      <c r="BM257" s="220"/>
      <c r="BN257" s="220"/>
      <c r="BO257" s="220"/>
      <c r="BP257" s="220"/>
      <c r="BQ257" s="220"/>
      <c r="BR257" s="220"/>
      <c r="BS257" s="220"/>
      <c r="BT257" s="220"/>
      <c r="BU257" s="220"/>
      <c r="BV257" s="220"/>
      <c r="BW257" s="220"/>
      <c r="BX257" s="220"/>
      <c r="BY257" s="220"/>
      <c r="BZ257" s="220"/>
      <c r="CA257" s="220"/>
      <c r="CB257" s="220"/>
      <c r="CC257" s="220"/>
      <c r="CD257" s="220"/>
      <c r="CE257" s="220"/>
      <c r="CF257" s="220"/>
      <c r="CG257" s="220"/>
      <c r="CH257" s="220"/>
      <c r="CI257" s="220"/>
    </row>
    <row r="258" spans="1:87" ht="15.75" customHeight="1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220"/>
      <c r="BG258" s="220"/>
      <c r="BH258" s="220"/>
      <c r="BI258" s="220"/>
      <c r="BJ258" s="220"/>
      <c r="BK258" s="220"/>
      <c r="BL258" s="220"/>
      <c r="BM258" s="220"/>
      <c r="BN258" s="220"/>
      <c r="BO258" s="220"/>
      <c r="BP258" s="220"/>
      <c r="BQ258" s="220"/>
      <c r="BR258" s="220"/>
      <c r="BS258" s="220"/>
      <c r="BT258" s="220"/>
      <c r="BU258" s="220"/>
      <c r="BV258" s="220"/>
      <c r="BW258" s="220"/>
      <c r="BX258" s="220"/>
      <c r="BY258" s="220"/>
      <c r="BZ258" s="220"/>
      <c r="CA258" s="220"/>
      <c r="CB258" s="220"/>
      <c r="CC258" s="220"/>
      <c r="CD258" s="220"/>
      <c r="CE258" s="220"/>
      <c r="CF258" s="220"/>
      <c r="CG258" s="220"/>
      <c r="CH258" s="220"/>
      <c r="CI258" s="220"/>
    </row>
    <row r="259" spans="1:87" ht="15.75" customHeight="1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220"/>
      <c r="BG259" s="220"/>
      <c r="BH259" s="220"/>
      <c r="BI259" s="220"/>
      <c r="BJ259" s="220"/>
      <c r="BK259" s="220"/>
      <c r="BL259" s="220"/>
      <c r="BM259" s="220"/>
      <c r="BN259" s="220"/>
      <c r="BO259" s="220"/>
      <c r="BP259" s="220"/>
      <c r="BQ259" s="220"/>
      <c r="BR259" s="220"/>
      <c r="BS259" s="220"/>
      <c r="BT259" s="220"/>
      <c r="BU259" s="220"/>
      <c r="BV259" s="220"/>
      <c r="BW259" s="220"/>
      <c r="BX259" s="220"/>
      <c r="BY259" s="220"/>
      <c r="BZ259" s="220"/>
      <c r="CA259" s="220"/>
      <c r="CB259" s="220"/>
      <c r="CC259" s="220"/>
      <c r="CD259" s="220"/>
      <c r="CE259" s="220"/>
      <c r="CF259" s="220"/>
      <c r="CG259" s="220"/>
      <c r="CH259" s="220"/>
      <c r="CI259" s="220"/>
    </row>
    <row r="260" spans="1:87" ht="15.75" customHeight="1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0"/>
      <c r="BD260" s="220"/>
      <c r="BE260" s="220"/>
      <c r="BF260" s="220"/>
      <c r="BG260" s="220"/>
      <c r="BH260" s="220"/>
      <c r="BI260" s="220"/>
      <c r="BJ260" s="220"/>
      <c r="BK260" s="220"/>
      <c r="BL260" s="220"/>
      <c r="BM260" s="220"/>
      <c r="BN260" s="220"/>
      <c r="BO260" s="220"/>
      <c r="BP260" s="220"/>
      <c r="BQ260" s="220"/>
      <c r="BR260" s="220"/>
      <c r="BS260" s="220"/>
      <c r="BT260" s="220"/>
      <c r="BU260" s="220"/>
      <c r="BV260" s="220"/>
      <c r="BW260" s="220"/>
      <c r="BX260" s="220"/>
      <c r="BY260" s="220"/>
      <c r="BZ260" s="220"/>
      <c r="CA260" s="220"/>
      <c r="CB260" s="220"/>
      <c r="CC260" s="220"/>
      <c r="CD260" s="220"/>
      <c r="CE260" s="220"/>
      <c r="CF260" s="220"/>
      <c r="CG260" s="220"/>
      <c r="CH260" s="220"/>
      <c r="CI260" s="220"/>
    </row>
    <row r="261" spans="1:87" ht="15.75" customHeight="1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220"/>
      <c r="BG261" s="220"/>
      <c r="BH261" s="220"/>
      <c r="BI261" s="220"/>
      <c r="BJ261" s="220"/>
      <c r="BK261" s="220"/>
      <c r="BL261" s="220"/>
      <c r="BM261" s="220"/>
      <c r="BN261" s="220"/>
      <c r="BO261" s="220"/>
      <c r="BP261" s="220"/>
      <c r="BQ261" s="220"/>
      <c r="BR261" s="220"/>
      <c r="BS261" s="220"/>
      <c r="BT261" s="220"/>
      <c r="BU261" s="220"/>
      <c r="BV261" s="220"/>
      <c r="BW261" s="220"/>
      <c r="BX261" s="220"/>
      <c r="BY261" s="220"/>
      <c r="BZ261" s="220"/>
      <c r="CA261" s="220"/>
      <c r="CB261" s="220"/>
      <c r="CC261" s="220"/>
      <c r="CD261" s="220"/>
      <c r="CE261" s="220"/>
      <c r="CF261" s="220"/>
      <c r="CG261" s="220"/>
      <c r="CH261" s="220"/>
      <c r="CI261" s="220"/>
    </row>
    <row r="262" spans="1:87" ht="15.75" customHeight="1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0"/>
      <c r="BN262" s="220"/>
      <c r="BO262" s="220"/>
      <c r="BP262" s="220"/>
      <c r="BQ262" s="220"/>
      <c r="BR262" s="220"/>
      <c r="BS262" s="220"/>
      <c r="BT262" s="220"/>
      <c r="BU262" s="220"/>
      <c r="BV262" s="220"/>
      <c r="BW262" s="220"/>
      <c r="BX262" s="220"/>
      <c r="BY262" s="220"/>
      <c r="BZ262" s="220"/>
      <c r="CA262" s="220"/>
      <c r="CB262" s="220"/>
      <c r="CC262" s="220"/>
      <c r="CD262" s="220"/>
      <c r="CE262" s="220"/>
      <c r="CF262" s="220"/>
      <c r="CG262" s="220"/>
      <c r="CH262" s="220"/>
      <c r="CI262" s="220"/>
    </row>
    <row r="263" spans="1:87" ht="15.75" customHeight="1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0"/>
      <c r="AW263" s="220"/>
      <c r="AX263" s="220"/>
      <c r="AY263" s="220"/>
      <c r="AZ263" s="220"/>
      <c r="BA263" s="220"/>
      <c r="BB263" s="220"/>
      <c r="BC263" s="220"/>
      <c r="BD263" s="220"/>
      <c r="BE263" s="220"/>
      <c r="BF263" s="220"/>
      <c r="BG263" s="220"/>
      <c r="BH263" s="220"/>
      <c r="BI263" s="220"/>
      <c r="BJ263" s="220"/>
      <c r="BK263" s="220"/>
      <c r="BL263" s="220"/>
      <c r="BM263" s="220"/>
      <c r="BN263" s="220"/>
      <c r="BO263" s="220"/>
      <c r="BP263" s="220"/>
      <c r="BQ263" s="220"/>
      <c r="BR263" s="220"/>
      <c r="BS263" s="220"/>
      <c r="BT263" s="220"/>
      <c r="BU263" s="220"/>
      <c r="BV263" s="220"/>
      <c r="BW263" s="220"/>
      <c r="BX263" s="220"/>
      <c r="BY263" s="220"/>
      <c r="BZ263" s="220"/>
      <c r="CA263" s="220"/>
      <c r="CB263" s="220"/>
      <c r="CC263" s="220"/>
      <c r="CD263" s="220"/>
      <c r="CE263" s="220"/>
      <c r="CF263" s="220"/>
      <c r="CG263" s="220"/>
      <c r="CH263" s="220"/>
      <c r="CI263" s="220"/>
    </row>
    <row r="264" spans="1:87" ht="15.75" customHeight="1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0"/>
      <c r="BN264" s="220"/>
      <c r="BO264" s="220"/>
      <c r="BP264" s="220"/>
      <c r="BQ264" s="220"/>
      <c r="BR264" s="220"/>
      <c r="BS264" s="220"/>
      <c r="BT264" s="220"/>
      <c r="BU264" s="220"/>
      <c r="BV264" s="220"/>
      <c r="BW264" s="220"/>
      <c r="BX264" s="220"/>
      <c r="BY264" s="220"/>
      <c r="BZ264" s="220"/>
      <c r="CA264" s="220"/>
      <c r="CB264" s="220"/>
      <c r="CC264" s="220"/>
      <c r="CD264" s="220"/>
      <c r="CE264" s="220"/>
      <c r="CF264" s="220"/>
      <c r="CG264" s="220"/>
      <c r="CH264" s="220"/>
      <c r="CI264" s="220"/>
    </row>
    <row r="265" spans="1:87" ht="15.75" customHeight="1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0"/>
      <c r="AW265" s="220"/>
      <c r="AX265" s="220"/>
      <c r="AY265" s="220"/>
      <c r="AZ265" s="220"/>
      <c r="BA265" s="220"/>
      <c r="BB265" s="220"/>
      <c r="BC265" s="220"/>
      <c r="BD265" s="220"/>
      <c r="BE265" s="220"/>
      <c r="BF265" s="220"/>
      <c r="BG265" s="220"/>
      <c r="BH265" s="220"/>
      <c r="BI265" s="220"/>
      <c r="BJ265" s="220"/>
      <c r="BK265" s="220"/>
      <c r="BL265" s="220"/>
      <c r="BM265" s="220"/>
      <c r="BN265" s="220"/>
      <c r="BO265" s="220"/>
      <c r="BP265" s="220"/>
      <c r="BQ265" s="220"/>
      <c r="BR265" s="220"/>
      <c r="BS265" s="220"/>
      <c r="BT265" s="220"/>
      <c r="BU265" s="220"/>
      <c r="BV265" s="220"/>
      <c r="BW265" s="220"/>
      <c r="BX265" s="220"/>
      <c r="BY265" s="220"/>
      <c r="BZ265" s="220"/>
      <c r="CA265" s="220"/>
      <c r="CB265" s="220"/>
      <c r="CC265" s="220"/>
      <c r="CD265" s="220"/>
      <c r="CE265" s="220"/>
      <c r="CF265" s="220"/>
      <c r="CG265" s="220"/>
      <c r="CH265" s="220"/>
      <c r="CI265" s="220"/>
    </row>
    <row r="266" spans="1:87" ht="15.75" customHeight="1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220"/>
      <c r="BG266" s="220"/>
      <c r="BH266" s="220"/>
      <c r="BI266" s="220"/>
      <c r="BJ266" s="220"/>
      <c r="BK266" s="220"/>
      <c r="BL266" s="220"/>
      <c r="BM266" s="220"/>
      <c r="BN266" s="220"/>
      <c r="BO266" s="220"/>
      <c r="BP266" s="220"/>
      <c r="BQ266" s="220"/>
      <c r="BR266" s="220"/>
      <c r="BS266" s="220"/>
      <c r="BT266" s="220"/>
      <c r="BU266" s="220"/>
      <c r="BV266" s="220"/>
      <c r="BW266" s="220"/>
      <c r="BX266" s="220"/>
      <c r="BY266" s="220"/>
      <c r="BZ266" s="220"/>
      <c r="CA266" s="220"/>
      <c r="CB266" s="220"/>
      <c r="CC266" s="220"/>
      <c r="CD266" s="220"/>
      <c r="CE266" s="220"/>
      <c r="CF266" s="220"/>
      <c r="CG266" s="220"/>
      <c r="CH266" s="220"/>
      <c r="CI266" s="220"/>
    </row>
    <row r="267" spans="1:87" ht="15.75" customHeight="1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0"/>
      <c r="AW267" s="220"/>
      <c r="AX267" s="220"/>
      <c r="AY267" s="220"/>
      <c r="AZ267" s="220"/>
      <c r="BA267" s="220"/>
      <c r="BB267" s="220"/>
      <c r="BC267" s="220"/>
      <c r="BD267" s="220"/>
      <c r="BE267" s="220"/>
      <c r="BF267" s="220"/>
      <c r="BG267" s="220"/>
      <c r="BH267" s="220"/>
      <c r="BI267" s="220"/>
      <c r="BJ267" s="220"/>
      <c r="BK267" s="220"/>
      <c r="BL267" s="220"/>
      <c r="BM267" s="220"/>
      <c r="BN267" s="220"/>
      <c r="BO267" s="220"/>
      <c r="BP267" s="220"/>
      <c r="BQ267" s="220"/>
      <c r="BR267" s="220"/>
      <c r="BS267" s="220"/>
      <c r="BT267" s="220"/>
      <c r="BU267" s="220"/>
      <c r="BV267" s="220"/>
      <c r="BW267" s="220"/>
      <c r="BX267" s="220"/>
      <c r="BY267" s="220"/>
      <c r="BZ267" s="220"/>
      <c r="CA267" s="220"/>
      <c r="CB267" s="220"/>
      <c r="CC267" s="220"/>
      <c r="CD267" s="220"/>
      <c r="CE267" s="220"/>
      <c r="CF267" s="220"/>
      <c r="CG267" s="220"/>
      <c r="CH267" s="220"/>
      <c r="CI267" s="220"/>
    </row>
    <row r="268" spans="1:87" ht="15.75" customHeight="1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0"/>
      <c r="AW268" s="220"/>
      <c r="AX268" s="220"/>
      <c r="AY268" s="220"/>
      <c r="AZ268" s="220"/>
      <c r="BA268" s="220"/>
      <c r="BB268" s="220"/>
      <c r="BC268" s="220"/>
      <c r="BD268" s="220"/>
      <c r="BE268" s="220"/>
      <c r="BF268" s="220"/>
      <c r="BG268" s="220"/>
      <c r="BH268" s="220"/>
      <c r="BI268" s="220"/>
      <c r="BJ268" s="220"/>
      <c r="BK268" s="220"/>
      <c r="BL268" s="220"/>
      <c r="BM268" s="220"/>
      <c r="BN268" s="220"/>
      <c r="BO268" s="220"/>
      <c r="BP268" s="220"/>
      <c r="BQ268" s="220"/>
      <c r="BR268" s="220"/>
      <c r="BS268" s="220"/>
      <c r="BT268" s="220"/>
      <c r="BU268" s="220"/>
      <c r="BV268" s="220"/>
      <c r="BW268" s="220"/>
      <c r="BX268" s="220"/>
      <c r="BY268" s="220"/>
      <c r="BZ268" s="220"/>
      <c r="CA268" s="220"/>
      <c r="CB268" s="220"/>
      <c r="CC268" s="220"/>
      <c r="CD268" s="220"/>
      <c r="CE268" s="220"/>
      <c r="CF268" s="220"/>
      <c r="CG268" s="220"/>
      <c r="CH268" s="220"/>
      <c r="CI268" s="220"/>
    </row>
    <row r="269" spans="1:87" ht="15.75" customHeight="1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0"/>
      <c r="AW269" s="220"/>
      <c r="AX269" s="220"/>
      <c r="AY269" s="220"/>
      <c r="AZ269" s="220"/>
      <c r="BA269" s="220"/>
      <c r="BB269" s="220"/>
      <c r="BC269" s="220"/>
      <c r="BD269" s="220"/>
      <c r="BE269" s="220"/>
      <c r="BF269" s="220"/>
      <c r="BG269" s="220"/>
      <c r="BH269" s="220"/>
      <c r="BI269" s="220"/>
      <c r="BJ269" s="220"/>
      <c r="BK269" s="220"/>
      <c r="BL269" s="220"/>
      <c r="BM269" s="220"/>
      <c r="BN269" s="220"/>
      <c r="BO269" s="220"/>
      <c r="BP269" s="220"/>
      <c r="BQ269" s="220"/>
      <c r="BR269" s="220"/>
      <c r="BS269" s="220"/>
      <c r="BT269" s="220"/>
      <c r="BU269" s="220"/>
      <c r="BV269" s="220"/>
      <c r="BW269" s="220"/>
      <c r="BX269" s="220"/>
      <c r="BY269" s="220"/>
      <c r="BZ269" s="220"/>
      <c r="CA269" s="220"/>
      <c r="CB269" s="220"/>
      <c r="CC269" s="220"/>
      <c r="CD269" s="220"/>
      <c r="CE269" s="220"/>
      <c r="CF269" s="220"/>
      <c r="CG269" s="220"/>
      <c r="CH269" s="220"/>
      <c r="CI269" s="220"/>
    </row>
    <row r="270" spans="1:87" ht="15.75" customHeight="1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0"/>
      <c r="AW270" s="220"/>
      <c r="AX270" s="220"/>
      <c r="AY270" s="220"/>
      <c r="AZ270" s="220"/>
      <c r="BA270" s="220"/>
      <c r="BB270" s="220"/>
      <c r="BC270" s="220"/>
      <c r="BD270" s="220"/>
      <c r="BE270" s="220"/>
      <c r="BF270" s="220"/>
      <c r="BG270" s="220"/>
      <c r="BH270" s="220"/>
      <c r="BI270" s="220"/>
      <c r="BJ270" s="220"/>
      <c r="BK270" s="220"/>
      <c r="BL270" s="220"/>
      <c r="BM270" s="220"/>
      <c r="BN270" s="220"/>
      <c r="BO270" s="220"/>
      <c r="BP270" s="220"/>
      <c r="BQ270" s="220"/>
      <c r="BR270" s="220"/>
      <c r="BS270" s="220"/>
      <c r="BT270" s="220"/>
      <c r="BU270" s="220"/>
      <c r="BV270" s="220"/>
      <c r="BW270" s="220"/>
      <c r="BX270" s="220"/>
      <c r="BY270" s="220"/>
      <c r="BZ270" s="220"/>
      <c r="CA270" s="220"/>
      <c r="CB270" s="220"/>
      <c r="CC270" s="220"/>
      <c r="CD270" s="220"/>
      <c r="CE270" s="220"/>
      <c r="CF270" s="220"/>
      <c r="CG270" s="220"/>
      <c r="CH270" s="220"/>
      <c r="CI270" s="220"/>
    </row>
    <row r="271" spans="1:87" ht="15.75" customHeight="1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0"/>
      <c r="AW271" s="220"/>
      <c r="AX271" s="220"/>
      <c r="AY271" s="220"/>
      <c r="AZ271" s="220"/>
      <c r="BA271" s="220"/>
      <c r="BB271" s="220"/>
      <c r="BC271" s="220"/>
      <c r="BD271" s="220"/>
      <c r="BE271" s="220"/>
      <c r="BF271" s="220"/>
      <c r="BG271" s="220"/>
      <c r="BH271" s="220"/>
      <c r="BI271" s="220"/>
      <c r="BJ271" s="220"/>
      <c r="BK271" s="220"/>
      <c r="BL271" s="220"/>
      <c r="BM271" s="220"/>
      <c r="BN271" s="220"/>
      <c r="BO271" s="220"/>
      <c r="BP271" s="220"/>
      <c r="BQ271" s="220"/>
      <c r="BR271" s="220"/>
      <c r="BS271" s="220"/>
      <c r="BT271" s="220"/>
      <c r="BU271" s="220"/>
      <c r="BV271" s="220"/>
      <c r="BW271" s="220"/>
      <c r="BX271" s="220"/>
      <c r="BY271" s="220"/>
      <c r="BZ271" s="220"/>
      <c r="CA271" s="220"/>
      <c r="CB271" s="220"/>
      <c r="CC271" s="220"/>
      <c r="CD271" s="220"/>
      <c r="CE271" s="220"/>
      <c r="CF271" s="220"/>
      <c r="CG271" s="220"/>
      <c r="CH271" s="220"/>
      <c r="CI271" s="220"/>
    </row>
    <row r="272" spans="1:87" ht="15.75" customHeight="1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0"/>
      <c r="BN272" s="220"/>
      <c r="BO272" s="220"/>
      <c r="BP272" s="220"/>
      <c r="BQ272" s="220"/>
      <c r="BR272" s="220"/>
      <c r="BS272" s="220"/>
      <c r="BT272" s="220"/>
      <c r="BU272" s="220"/>
      <c r="BV272" s="220"/>
      <c r="BW272" s="220"/>
      <c r="BX272" s="220"/>
      <c r="BY272" s="220"/>
      <c r="BZ272" s="220"/>
      <c r="CA272" s="220"/>
      <c r="CB272" s="220"/>
      <c r="CC272" s="220"/>
      <c r="CD272" s="220"/>
      <c r="CE272" s="220"/>
      <c r="CF272" s="220"/>
      <c r="CG272" s="220"/>
      <c r="CH272" s="220"/>
      <c r="CI272" s="220"/>
    </row>
    <row r="273" spans="1:87" ht="15.75" customHeight="1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0"/>
      <c r="BN273" s="220"/>
      <c r="BO273" s="220"/>
      <c r="BP273" s="220"/>
      <c r="BQ273" s="220"/>
      <c r="BR273" s="220"/>
      <c r="BS273" s="220"/>
      <c r="BT273" s="220"/>
      <c r="BU273" s="220"/>
      <c r="BV273" s="220"/>
      <c r="BW273" s="220"/>
      <c r="BX273" s="220"/>
      <c r="BY273" s="220"/>
      <c r="BZ273" s="220"/>
      <c r="CA273" s="220"/>
      <c r="CB273" s="220"/>
      <c r="CC273" s="220"/>
      <c r="CD273" s="220"/>
      <c r="CE273" s="220"/>
      <c r="CF273" s="220"/>
      <c r="CG273" s="220"/>
      <c r="CH273" s="220"/>
      <c r="CI273" s="220"/>
    </row>
    <row r="274" spans="1:87" ht="15.75" customHeight="1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0"/>
      <c r="BN274" s="220"/>
      <c r="BO274" s="220"/>
      <c r="BP274" s="220"/>
      <c r="BQ274" s="220"/>
      <c r="BR274" s="220"/>
      <c r="BS274" s="220"/>
      <c r="BT274" s="220"/>
      <c r="BU274" s="220"/>
      <c r="BV274" s="220"/>
      <c r="BW274" s="220"/>
      <c r="BX274" s="220"/>
      <c r="BY274" s="220"/>
      <c r="BZ274" s="220"/>
      <c r="CA274" s="220"/>
      <c r="CB274" s="220"/>
      <c r="CC274" s="220"/>
      <c r="CD274" s="220"/>
      <c r="CE274" s="220"/>
      <c r="CF274" s="220"/>
      <c r="CG274" s="220"/>
      <c r="CH274" s="220"/>
      <c r="CI274" s="220"/>
    </row>
    <row r="275" spans="1:87" ht="15.75" customHeight="1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0"/>
      <c r="BN275" s="220"/>
      <c r="BO275" s="220"/>
      <c r="BP275" s="220"/>
      <c r="BQ275" s="220"/>
      <c r="BR275" s="220"/>
      <c r="BS275" s="220"/>
      <c r="BT275" s="220"/>
      <c r="BU275" s="220"/>
      <c r="BV275" s="220"/>
      <c r="BW275" s="220"/>
      <c r="BX275" s="220"/>
      <c r="BY275" s="220"/>
      <c r="BZ275" s="220"/>
      <c r="CA275" s="220"/>
      <c r="CB275" s="220"/>
      <c r="CC275" s="220"/>
      <c r="CD275" s="220"/>
      <c r="CE275" s="220"/>
      <c r="CF275" s="220"/>
      <c r="CG275" s="220"/>
      <c r="CH275" s="220"/>
      <c r="CI275" s="220"/>
    </row>
    <row r="276" spans="1:87" ht="15.75" customHeight="1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0"/>
      <c r="BN276" s="220"/>
      <c r="BO276" s="220"/>
      <c r="BP276" s="220"/>
      <c r="BQ276" s="220"/>
      <c r="BR276" s="220"/>
      <c r="BS276" s="220"/>
      <c r="BT276" s="220"/>
      <c r="BU276" s="220"/>
      <c r="BV276" s="220"/>
      <c r="BW276" s="220"/>
      <c r="BX276" s="220"/>
      <c r="BY276" s="220"/>
      <c r="BZ276" s="220"/>
      <c r="CA276" s="220"/>
      <c r="CB276" s="220"/>
      <c r="CC276" s="220"/>
      <c r="CD276" s="220"/>
      <c r="CE276" s="220"/>
      <c r="CF276" s="220"/>
      <c r="CG276" s="220"/>
      <c r="CH276" s="220"/>
      <c r="CI276" s="220"/>
    </row>
    <row r="277" spans="1:87" ht="15.75" customHeight="1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0"/>
      <c r="AW277" s="220"/>
      <c r="AX277" s="220"/>
      <c r="AY277" s="220"/>
      <c r="AZ277" s="220"/>
      <c r="BA277" s="220"/>
      <c r="BB277" s="220"/>
      <c r="BC277" s="220"/>
      <c r="BD277" s="220"/>
      <c r="BE277" s="220"/>
      <c r="BF277" s="220"/>
      <c r="BG277" s="220"/>
      <c r="BH277" s="220"/>
      <c r="BI277" s="220"/>
      <c r="BJ277" s="220"/>
      <c r="BK277" s="220"/>
      <c r="BL277" s="220"/>
      <c r="BM277" s="220"/>
      <c r="BN277" s="220"/>
      <c r="BO277" s="220"/>
      <c r="BP277" s="220"/>
      <c r="BQ277" s="220"/>
      <c r="BR277" s="220"/>
      <c r="BS277" s="220"/>
      <c r="BT277" s="220"/>
      <c r="BU277" s="220"/>
      <c r="BV277" s="220"/>
      <c r="BW277" s="220"/>
      <c r="BX277" s="220"/>
      <c r="BY277" s="220"/>
      <c r="BZ277" s="220"/>
      <c r="CA277" s="220"/>
      <c r="CB277" s="220"/>
      <c r="CC277" s="220"/>
      <c r="CD277" s="220"/>
      <c r="CE277" s="220"/>
      <c r="CF277" s="220"/>
      <c r="CG277" s="220"/>
      <c r="CH277" s="220"/>
      <c r="CI277" s="220"/>
    </row>
    <row r="278" spans="1:87" ht="15.75" customHeight="1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0"/>
      <c r="AW278" s="220"/>
      <c r="AX278" s="220"/>
      <c r="AY278" s="220"/>
      <c r="AZ278" s="220"/>
      <c r="BA278" s="220"/>
      <c r="BB278" s="220"/>
      <c r="BC278" s="220"/>
      <c r="BD278" s="220"/>
      <c r="BE278" s="220"/>
      <c r="BF278" s="220"/>
      <c r="BG278" s="220"/>
      <c r="BH278" s="220"/>
      <c r="BI278" s="220"/>
      <c r="BJ278" s="220"/>
      <c r="BK278" s="220"/>
      <c r="BL278" s="220"/>
      <c r="BM278" s="220"/>
      <c r="BN278" s="220"/>
      <c r="BO278" s="220"/>
      <c r="BP278" s="220"/>
      <c r="BQ278" s="220"/>
      <c r="BR278" s="220"/>
      <c r="BS278" s="220"/>
      <c r="BT278" s="220"/>
      <c r="BU278" s="220"/>
      <c r="BV278" s="220"/>
      <c r="BW278" s="220"/>
      <c r="BX278" s="220"/>
      <c r="BY278" s="220"/>
      <c r="BZ278" s="220"/>
      <c r="CA278" s="220"/>
      <c r="CB278" s="220"/>
      <c r="CC278" s="220"/>
      <c r="CD278" s="220"/>
      <c r="CE278" s="220"/>
      <c r="CF278" s="220"/>
      <c r="CG278" s="220"/>
      <c r="CH278" s="220"/>
      <c r="CI278" s="220"/>
    </row>
    <row r="279" spans="1:87" ht="15.75" customHeight="1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0"/>
      <c r="AW279" s="220"/>
      <c r="AX279" s="220"/>
      <c r="AY279" s="220"/>
      <c r="AZ279" s="220"/>
      <c r="BA279" s="220"/>
      <c r="BB279" s="220"/>
      <c r="BC279" s="220"/>
      <c r="BD279" s="220"/>
      <c r="BE279" s="220"/>
      <c r="BF279" s="220"/>
      <c r="BG279" s="220"/>
      <c r="BH279" s="220"/>
      <c r="BI279" s="220"/>
      <c r="BJ279" s="220"/>
      <c r="BK279" s="220"/>
      <c r="BL279" s="220"/>
      <c r="BM279" s="220"/>
      <c r="BN279" s="220"/>
      <c r="BO279" s="220"/>
      <c r="BP279" s="220"/>
      <c r="BQ279" s="220"/>
      <c r="BR279" s="220"/>
      <c r="BS279" s="220"/>
      <c r="BT279" s="220"/>
      <c r="BU279" s="220"/>
      <c r="BV279" s="220"/>
      <c r="BW279" s="220"/>
      <c r="BX279" s="220"/>
      <c r="BY279" s="220"/>
      <c r="BZ279" s="220"/>
      <c r="CA279" s="220"/>
      <c r="CB279" s="220"/>
      <c r="CC279" s="220"/>
      <c r="CD279" s="220"/>
      <c r="CE279" s="220"/>
      <c r="CF279" s="220"/>
      <c r="CG279" s="220"/>
      <c r="CH279" s="220"/>
      <c r="CI279" s="220"/>
    </row>
    <row r="280" spans="1:87" ht="15.75" customHeight="1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0"/>
      <c r="AW280" s="220"/>
      <c r="AX280" s="220"/>
      <c r="AY280" s="220"/>
      <c r="AZ280" s="220"/>
      <c r="BA280" s="220"/>
      <c r="BB280" s="220"/>
      <c r="BC280" s="220"/>
      <c r="BD280" s="220"/>
      <c r="BE280" s="220"/>
      <c r="BF280" s="220"/>
      <c r="BG280" s="220"/>
      <c r="BH280" s="220"/>
      <c r="BI280" s="220"/>
      <c r="BJ280" s="220"/>
      <c r="BK280" s="220"/>
      <c r="BL280" s="220"/>
      <c r="BM280" s="220"/>
      <c r="BN280" s="220"/>
      <c r="BO280" s="220"/>
      <c r="BP280" s="220"/>
      <c r="BQ280" s="220"/>
      <c r="BR280" s="220"/>
      <c r="BS280" s="220"/>
      <c r="BT280" s="220"/>
      <c r="BU280" s="220"/>
      <c r="BV280" s="220"/>
      <c r="BW280" s="220"/>
      <c r="BX280" s="220"/>
      <c r="BY280" s="220"/>
      <c r="BZ280" s="220"/>
      <c r="CA280" s="220"/>
      <c r="CB280" s="220"/>
      <c r="CC280" s="220"/>
      <c r="CD280" s="220"/>
      <c r="CE280" s="220"/>
      <c r="CF280" s="220"/>
      <c r="CG280" s="220"/>
      <c r="CH280" s="220"/>
      <c r="CI280" s="220"/>
    </row>
    <row r="281" spans="1:87" ht="15.75" customHeight="1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  <c r="AE281" s="220"/>
      <c r="AF281" s="220"/>
      <c r="AG281" s="220"/>
      <c r="AH281" s="220"/>
      <c r="AI281" s="220"/>
      <c r="AJ281" s="220"/>
      <c r="AK281" s="220"/>
      <c r="AL281" s="220"/>
      <c r="AM281" s="220"/>
      <c r="AN281" s="220"/>
      <c r="AO281" s="220"/>
      <c r="AP281" s="220"/>
      <c r="AQ281" s="220"/>
      <c r="AR281" s="220"/>
      <c r="AS281" s="220"/>
      <c r="AT281" s="220"/>
      <c r="AU281" s="220"/>
      <c r="AV281" s="220"/>
      <c r="AW281" s="220"/>
      <c r="AX281" s="220"/>
      <c r="AY281" s="220"/>
      <c r="AZ281" s="220"/>
      <c r="BA281" s="220"/>
      <c r="BB281" s="220"/>
      <c r="BC281" s="220"/>
      <c r="BD281" s="220"/>
      <c r="BE281" s="220"/>
      <c r="BF281" s="220"/>
      <c r="BG281" s="220"/>
      <c r="BH281" s="220"/>
      <c r="BI281" s="220"/>
      <c r="BJ281" s="220"/>
      <c r="BK281" s="220"/>
      <c r="BL281" s="220"/>
      <c r="BM281" s="220"/>
      <c r="BN281" s="220"/>
      <c r="BO281" s="220"/>
      <c r="BP281" s="220"/>
      <c r="BQ281" s="220"/>
      <c r="BR281" s="220"/>
      <c r="BS281" s="220"/>
      <c r="BT281" s="220"/>
      <c r="BU281" s="220"/>
      <c r="BV281" s="220"/>
      <c r="BW281" s="220"/>
      <c r="BX281" s="220"/>
      <c r="BY281" s="220"/>
      <c r="BZ281" s="220"/>
      <c r="CA281" s="220"/>
      <c r="CB281" s="220"/>
      <c r="CC281" s="220"/>
      <c r="CD281" s="220"/>
      <c r="CE281" s="220"/>
      <c r="CF281" s="220"/>
      <c r="CG281" s="220"/>
      <c r="CH281" s="220"/>
      <c r="CI281" s="220"/>
    </row>
    <row r="282" spans="1:87" ht="15.75" customHeight="1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220"/>
      <c r="BG282" s="220"/>
      <c r="BH282" s="220"/>
      <c r="BI282" s="220"/>
      <c r="BJ282" s="220"/>
      <c r="BK282" s="220"/>
      <c r="BL282" s="220"/>
      <c r="BM282" s="220"/>
      <c r="BN282" s="220"/>
      <c r="BO282" s="220"/>
      <c r="BP282" s="220"/>
      <c r="BQ282" s="220"/>
      <c r="BR282" s="220"/>
      <c r="BS282" s="220"/>
      <c r="BT282" s="220"/>
      <c r="BU282" s="220"/>
      <c r="BV282" s="220"/>
      <c r="BW282" s="220"/>
      <c r="BX282" s="220"/>
      <c r="BY282" s="220"/>
      <c r="BZ282" s="220"/>
      <c r="CA282" s="220"/>
      <c r="CB282" s="220"/>
      <c r="CC282" s="220"/>
      <c r="CD282" s="220"/>
      <c r="CE282" s="220"/>
      <c r="CF282" s="220"/>
      <c r="CG282" s="220"/>
      <c r="CH282" s="220"/>
      <c r="CI282" s="220"/>
    </row>
    <row r="283" spans="1:87" ht="15.75" customHeight="1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220"/>
      <c r="BG283" s="220"/>
      <c r="BH283" s="220"/>
      <c r="BI283" s="220"/>
      <c r="BJ283" s="220"/>
      <c r="BK283" s="220"/>
      <c r="BL283" s="220"/>
      <c r="BM283" s="220"/>
      <c r="BN283" s="220"/>
      <c r="BO283" s="220"/>
      <c r="BP283" s="220"/>
      <c r="BQ283" s="220"/>
      <c r="BR283" s="220"/>
      <c r="BS283" s="220"/>
      <c r="BT283" s="220"/>
      <c r="BU283" s="220"/>
      <c r="BV283" s="220"/>
      <c r="BW283" s="220"/>
      <c r="BX283" s="220"/>
      <c r="BY283" s="220"/>
      <c r="BZ283" s="220"/>
      <c r="CA283" s="220"/>
      <c r="CB283" s="220"/>
      <c r="CC283" s="220"/>
      <c r="CD283" s="220"/>
      <c r="CE283" s="220"/>
      <c r="CF283" s="220"/>
      <c r="CG283" s="220"/>
      <c r="CH283" s="220"/>
      <c r="CI283" s="220"/>
    </row>
    <row r="284" spans="1:87" ht="15.75" customHeight="1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20"/>
      <c r="AW284" s="220"/>
      <c r="AX284" s="220"/>
      <c r="AY284" s="220"/>
      <c r="AZ284" s="220"/>
      <c r="BA284" s="220"/>
      <c r="BB284" s="220"/>
      <c r="BC284" s="220"/>
      <c r="BD284" s="220"/>
      <c r="BE284" s="220"/>
      <c r="BF284" s="220"/>
      <c r="BG284" s="220"/>
      <c r="BH284" s="220"/>
      <c r="BI284" s="220"/>
      <c r="BJ284" s="220"/>
      <c r="BK284" s="220"/>
      <c r="BL284" s="220"/>
      <c r="BM284" s="220"/>
      <c r="BN284" s="220"/>
      <c r="BO284" s="220"/>
      <c r="BP284" s="220"/>
      <c r="BQ284" s="220"/>
      <c r="BR284" s="220"/>
      <c r="BS284" s="220"/>
      <c r="BT284" s="220"/>
      <c r="BU284" s="220"/>
      <c r="BV284" s="220"/>
      <c r="BW284" s="220"/>
      <c r="BX284" s="220"/>
      <c r="BY284" s="220"/>
      <c r="BZ284" s="220"/>
      <c r="CA284" s="220"/>
      <c r="CB284" s="220"/>
      <c r="CC284" s="220"/>
      <c r="CD284" s="220"/>
      <c r="CE284" s="220"/>
      <c r="CF284" s="220"/>
      <c r="CG284" s="220"/>
      <c r="CH284" s="220"/>
      <c r="CI284" s="220"/>
    </row>
    <row r="285" spans="1:87" ht="15.75" customHeight="1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0"/>
      <c r="AF285" s="220"/>
      <c r="AG285" s="220"/>
      <c r="AH285" s="220"/>
      <c r="AI285" s="220"/>
      <c r="AJ285" s="220"/>
      <c r="AK285" s="220"/>
      <c r="AL285" s="220"/>
      <c r="AM285" s="220"/>
      <c r="AN285" s="220"/>
      <c r="AO285" s="220"/>
      <c r="AP285" s="220"/>
      <c r="AQ285" s="220"/>
      <c r="AR285" s="220"/>
      <c r="AS285" s="220"/>
      <c r="AT285" s="220"/>
      <c r="AU285" s="220"/>
      <c r="AV285" s="220"/>
      <c r="AW285" s="220"/>
      <c r="AX285" s="220"/>
      <c r="AY285" s="220"/>
      <c r="AZ285" s="220"/>
      <c r="BA285" s="220"/>
      <c r="BB285" s="220"/>
      <c r="BC285" s="220"/>
      <c r="BD285" s="220"/>
      <c r="BE285" s="220"/>
      <c r="BF285" s="220"/>
      <c r="BG285" s="220"/>
      <c r="BH285" s="220"/>
      <c r="BI285" s="220"/>
      <c r="BJ285" s="220"/>
      <c r="BK285" s="220"/>
      <c r="BL285" s="220"/>
      <c r="BM285" s="220"/>
      <c r="BN285" s="220"/>
      <c r="BO285" s="220"/>
      <c r="BP285" s="220"/>
      <c r="BQ285" s="220"/>
      <c r="BR285" s="220"/>
      <c r="BS285" s="220"/>
      <c r="BT285" s="220"/>
      <c r="BU285" s="220"/>
      <c r="BV285" s="220"/>
      <c r="BW285" s="220"/>
      <c r="BX285" s="220"/>
      <c r="BY285" s="220"/>
      <c r="BZ285" s="220"/>
      <c r="CA285" s="220"/>
      <c r="CB285" s="220"/>
      <c r="CC285" s="220"/>
      <c r="CD285" s="220"/>
      <c r="CE285" s="220"/>
      <c r="CF285" s="220"/>
      <c r="CG285" s="220"/>
      <c r="CH285" s="220"/>
      <c r="CI285" s="220"/>
    </row>
    <row r="286" spans="1:87" ht="15.75" customHeight="1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0"/>
      <c r="BN286" s="220"/>
      <c r="BO286" s="220"/>
      <c r="BP286" s="220"/>
      <c r="BQ286" s="220"/>
      <c r="BR286" s="220"/>
      <c r="BS286" s="220"/>
      <c r="BT286" s="220"/>
      <c r="BU286" s="220"/>
      <c r="BV286" s="220"/>
      <c r="BW286" s="220"/>
      <c r="BX286" s="220"/>
      <c r="BY286" s="220"/>
      <c r="BZ286" s="220"/>
      <c r="CA286" s="220"/>
      <c r="CB286" s="220"/>
      <c r="CC286" s="220"/>
      <c r="CD286" s="220"/>
      <c r="CE286" s="220"/>
      <c r="CF286" s="220"/>
      <c r="CG286" s="220"/>
      <c r="CH286" s="220"/>
      <c r="CI286" s="220"/>
    </row>
    <row r="287" spans="1:87" ht="15.75" customHeight="1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0"/>
      <c r="BN287" s="220"/>
      <c r="BO287" s="220"/>
      <c r="BP287" s="220"/>
      <c r="BQ287" s="220"/>
      <c r="BR287" s="220"/>
      <c r="BS287" s="220"/>
      <c r="BT287" s="220"/>
      <c r="BU287" s="220"/>
      <c r="BV287" s="220"/>
      <c r="BW287" s="220"/>
      <c r="BX287" s="220"/>
      <c r="BY287" s="220"/>
      <c r="BZ287" s="220"/>
      <c r="CA287" s="220"/>
      <c r="CB287" s="220"/>
      <c r="CC287" s="220"/>
      <c r="CD287" s="220"/>
      <c r="CE287" s="220"/>
      <c r="CF287" s="220"/>
      <c r="CG287" s="220"/>
      <c r="CH287" s="220"/>
      <c r="CI287" s="220"/>
    </row>
    <row r="288" spans="1:87" ht="15.75" customHeight="1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0"/>
      <c r="BN288" s="220"/>
      <c r="BO288" s="220"/>
      <c r="BP288" s="220"/>
      <c r="BQ288" s="220"/>
      <c r="BR288" s="220"/>
      <c r="BS288" s="220"/>
      <c r="BT288" s="220"/>
      <c r="BU288" s="220"/>
      <c r="BV288" s="220"/>
      <c r="BW288" s="220"/>
      <c r="BX288" s="220"/>
      <c r="BY288" s="220"/>
      <c r="BZ288" s="220"/>
      <c r="CA288" s="220"/>
      <c r="CB288" s="220"/>
      <c r="CC288" s="220"/>
      <c r="CD288" s="220"/>
      <c r="CE288" s="220"/>
      <c r="CF288" s="220"/>
      <c r="CG288" s="220"/>
      <c r="CH288" s="220"/>
      <c r="CI288" s="220"/>
    </row>
    <row r="289" spans="1:87" ht="15.75" customHeight="1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0"/>
      <c r="BN289" s="220"/>
      <c r="BO289" s="220"/>
      <c r="BP289" s="220"/>
      <c r="BQ289" s="220"/>
      <c r="BR289" s="220"/>
      <c r="BS289" s="220"/>
      <c r="BT289" s="220"/>
      <c r="BU289" s="220"/>
      <c r="BV289" s="220"/>
      <c r="BW289" s="220"/>
      <c r="BX289" s="220"/>
      <c r="BY289" s="220"/>
      <c r="BZ289" s="220"/>
      <c r="CA289" s="220"/>
      <c r="CB289" s="220"/>
      <c r="CC289" s="220"/>
      <c r="CD289" s="220"/>
      <c r="CE289" s="220"/>
      <c r="CF289" s="220"/>
      <c r="CG289" s="220"/>
      <c r="CH289" s="220"/>
      <c r="CI289" s="220"/>
    </row>
    <row r="290" spans="1:87" ht="15.75" customHeight="1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0"/>
      <c r="BN290" s="220"/>
      <c r="BO290" s="220"/>
      <c r="BP290" s="220"/>
      <c r="BQ290" s="220"/>
      <c r="BR290" s="220"/>
      <c r="BS290" s="220"/>
      <c r="BT290" s="220"/>
      <c r="BU290" s="220"/>
      <c r="BV290" s="220"/>
      <c r="BW290" s="220"/>
      <c r="BX290" s="220"/>
      <c r="BY290" s="220"/>
      <c r="BZ290" s="220"/>
      <c r="CA290" s="220"/>
      <c r="CB290" s="220"/>
      <c r="CC290" s="220"/>
      <c r="CD290" s="220"/>
      <c r="CE290" s="220"/>
      <c r="CF290" s="220"/>
      <c r="CG290" s="220"/>
      <c r="CH290" s="220"/>
      <c r="CI290" s="220"/>
    </row>
    <row r="291" spans="1:87" ht="15.75" customHeight="1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  <c r="AE291" s="220"/>
      <c r="AF291" s="220"/>
      <c r="AG291" s="220"/>
      <c r="AH291" s="220"/>
      <c r="AI291" s="220"/>
      <c r="AJ291" s="220"/>
      <c r="AK291" s="220"/>
      <c r="AL291" s="220"/>
      <c r="AM291" s="220"/>
      <c r="AN291" s="220"/>
      <c r="AO291" s="220"/>
      <c r="AP291" s="220"/>
      <c r="AQ291" s="220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20"/>
      <c r="BJ291" s="220"/>
      <c r="BK291" s="220"/>
      <c r="BL291" s="220"/>
      <c r="BM291" s="220"/>
      <c r="BN291" s="220"/>
      <c r="BO291" s="220"/>
      <c r="BP291" s="220"/>
      <c r="BQ291" s="220"/>
      <c r="BR291" s="220"/>
      <c r="BS291" s="220"/>
      <c r="BT291" s="220"/>
      <c r="BU291" s="220"/>
      <c r="BV291" s="220"/>
      <c r="BW291" s="220"/>
      <c r="BX291" s="220"/>
      <c r="BY291" s="220"/>
      <c r="BZ291" s="220"/>
      <c r="CA291" s="220"/>
      <c r="CB291" s="220"/>
      <c r="CC291" s="220"/>
      <c r="CD291" s="220"/>
      <c r="CE291" s="220"/>
      <c r="CF291" s="220"/>
      <c r="CG291" s="220"/>
      <c r="CH291" s="220"/>
      <c r="CI291" s="220"/>
    </row>
    <row r="292" spans="1:87" ht="15.75" customHeight="1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  <c r="AE292" s="220"/>
      <c r="AF292" s="220"/>
      <c r="AG292" s="220"/>
      <c r="AH292" s="220"/>
      <c r="AI292" s="220"/>
      <c r="AJ292" s="220"/>
      <c r="AK292" s="220"/>
      <c r="AL292" s="220"/>
      <c r="AM292" s="220"/>
      <c r="AN292" s="220"/>
      <c r="AO292" s="220"/>
      <c r="AP292" s="220"/>
      <c r="AQ292" s="220"/>
      <c r="AR292" s="220"/>
      <c r="AS292" s="220"/>
      <c r="AT292" s="220"/>
      <c r="AU292" s="220"/>
      <c r="AV292" s="220"/>
      <c r="AW292" s="220"/>
      <c r="AX292" s="220"/>
      <c r="AY292" s="220"/>
      <c r="AZ292" s="220"/>
      <c r="BA292" s="220"/>
      <c r="BB292" s="220"/>
      <c r="BC292" s="220"/>
      <c r="BD292" s="220"/>
      <c r="BE292" s="220"/>
      <c r="BF292" s="220"/>
      <c r="BG292" s="220"/>
      <c r="BH292" s="220"/>
      <c r="BI292" s="220"/>
      <c r="BJ292" s="220"/>
      <c r="BK292" s="220"/>
      <c r="BL292" s="220"/>
      <c r="BM292" s="220"/>
      <c r="BN292" s="220"/>
      <c r="BO292" s="220"/>
      <c r="BP292" s="220"/>
      <c r="BQ292" s="220"/>
      <c r="BR292" s="220"/>
      <c r="BS292" s="220"/>
      <c r="BT292" s="220"/>
      <c r="BU292" s="220"/>
      <c r="BV292" s="220"/>
      <c r="BW292" s="220"/>
      <c r="BX292" s="220"/>
      <c r="BY292" s="220"/>
      <c r="BZ292" s="220"/>
      <c r="CA292" s="220"/>
      <c r="CB292" s="220"/>
      <c r="CC292" s="220"/>
      <c r="CD292" s="220"/>
      <c r="CE292" s="220"/>
      <c r="CF292" s="220"/>
      <c r="CG292" s="220"/>
      <c r="CH292" s="220"/>
      <c r="CI292" s="220"/>
    </row>
    <row r="293" spans="1:87" ht="15.75" customHeight="1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  <c r="AE293" s="220"/>
      <c r="AF293" s="220"/>
      <c r="AG293" s="220"/>
      <c r="AH293" s="220"/>
      <c r="AI293" s="220"/>
      <c r="AJ293" s="220"/>
      <c r="AK293" s="220"/>
      <c r="AL293" s="220"/>
      <c r="AM293" s="220"/>
      <c r="AN293" s="220"/>
      <c r="AO293" s="220"/>
      <c r="AP293" s="220"/>
      <c r="AQ293" s="220"/>
      <c r="AR293" s="220"/>
      <c r="AS293" s="220"/>
      <c r="AT293" s="220"/>
      <c r="AU293" s="220"/>
      <c r="AV293" s="220"/>
      <c r="AW293" s="220"/>
      <c r="AX293" s="220"/>
      <c r="AY293" s="220"/>
      <c r="AZ293" s="220"/>
      <c r="BA293" s="220"/>
      <c r="BB293" s="220"/>
      <c r="BC293" s="220"/>
      <c r="BD293" s="220"/>
      <c r="BE293" s="220"/>
      <c r="BF293" s="220"/>
      <c r="BG293" s="220"/>
      <c r="BH293" s="220"/>
      <c r="BI293" s="220"/>
      <c r="BJ293" s="220"/>
      <c r="BK293" s="220"/>
      <c r="BL293" s="220"/>
      <c r="BM293" s="220"/>
      <c r="BN293" s="220"/>
      <c r="BO293" s="220"/>
      <c r="BP293" s="220"/>
      <c r="BQ293" s="220"/>
      <c r="BR293" s="220"/>
      <c r="BS293" s="220"/>
      <c r="BT293" s="220"/>
      <c r="BU293" s="220"/>
      <c r="BV293" s="220"/>
      <c r="BW293" s="220"/>
      <c r="BX293" s="220"/>
      <c r="BY293" s="220"/>
      <c r="BZ293" s="220"/>
      <c r="CA293" s="220"/>
      <c r="CB293" s="220"/>
      <c r="CC293" s="220"/>
      <c r="CD293" s="220"/>
      <c r="CE293" s="220"/>
      <c r="CF293" s="220"/>
      <c r="CG293" s="220"/>
      <c r="CH293" s="220"/>
      <c r="CI293" s="220"/>
    </row>
    <row r="294" spans="1:87" ht="15.75" customHeight="1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220"/>
      <c r="BG294" s="220"/>
      <c r="BH294" s="220"/>
      <c r="BI294" s="220"/>
      <c r="BJ294" s="220"/>
      <c r="BK294" s="220"/>
      <c r="BL294" s="220"/>
      <c r="BM294" s="220"/>
      <c r="BN294" s="220"/>
      <c r="BO294" s="220"/>
      <c r="BP294" s="220"/>
      <c r="BQ294" s="220"/>
      <c r="BR294" s="220"/>
      <c r="BS294" s="220"/>
      <c r="BT294" s="220"/>
      <c r="BU294" s="220"/>
      <c r="BV294" s="220"/>
      <c r="BW294" s="220"/>
      <c r="BX294" s="220"/>
      <c r="BY294" s="220"/>
      <c r="BZ294" s="220"/>
      <c r="CA294" s="220"/>
      <c r="CB294" s="220"/>
      <c r="CC294" s="220"/>
      <c r="CD294" s="220"/>
      <c r="CE294" s="220"/>
      <c r="CF294" s="220"/>
      <c r="CG294" s="220"/>
      <c r="CH294" s="220"/>
      <c r="CI294" s="220"/>
    </row>
    <row r="295" spans="1:87" ht="15.75" customHeight="1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  <c r="AP295" s="220"/>
      <c r="AQ295" s="220"/>
      <c r="AR295" s="220"/>
      <c r="AS295" s="220"/>
      <c r="AT295" s="220"/>
      <c r="AU295" s="220"/>
      <c r="AV295" s="220"/>
      <c r="AW295" s="220"/>
      <c r="AX295" s="220"/>
      <c r="AY295" s="220"/>
      <c r="AZ295" s="220"/>
      <c r="BA295" s="220"/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0"/>
      <c r="BN295" s="220"/>
      <c r="BO295" s="220"/>
      <c r="BP295" s="220"/>
      <c r="BQ295" s="220"/>
      <c r="BR295" s="220"/>
      <c r="BS295" s="220"/>
      <c r="BT295" s="220"/>
      <c r="BU295" s="220"/>
      <c r="BV295" s="220"/>
      <c r="BW295" s="220"/>
      <c r="BX295" s="220"/>
      <c r="BY295" s="220"/>
      <c r="BZ295" s="220"/>
      <c r="CA295" s="220"/>
      <c r="CB295" s="220"/>
      <c r="CC295" s="220"/>
      <c r="CD295" s="220"/>
      <c r="CE295" s="220"/>
      <c r="CF295" s="220"/>
      <c r="CG295" s="220"/>
      <c r="CH295" s="220"/>
      <c r="CI295" s="220"/>
    </row>
    <row r="296" spans="1:87" ht="15.75" customHeight="1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220"/>
      <c r="BG296" s="220"/>
      <c r="BH296" s="220"/>
      <c r="BI296" s="220"/>
      <c r="BJ296" s="220"/>
      <c r="BK296" s="220"/>
      <c r="BL296" s="220"/>
      <c r="BM296" s="220"/>
      <c r="BN296" s="220"/>
      <c r="BO296" s="220"/>
      <c r="BP296" s="220"/>
      <c r="BQ296" s="220"/>
      <c r="BR296" s="220"/>
      <c r="BS296" s="220"/>
      <c r="BT296" s="220"/>
      <c r="BU296" s="220"/>
      <c r="BV296" s="220"/>
      <c r="BW296" s="220"/>
      <c r="BX296" s="220"/>
      <c r="BY296" s="220"/>
      <c r="BZ296" s="220"/>
      <c r="CA296" s="220"/>
      <c r="CB296" s="220"/>
      <c r="CC296" s="220"/>
      <c r="CD296" s="220"/>
      <c r="CE296" s="220"/>
      <c r="CF296" s="220"/>
      <c r="CG296" s="220"/>
      <c r="CH296" s="220"/>
      <c r="CI296" s="220"/>
    </row>
    <row r="297" spans="1:87" ht="15.75" customHeight="1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220"/>
      <c r="BG297" s="220"/>
      <c r="BH297" s="220"/>
      <c r="BI297" s="220"/>
      <c r="BJ297" s="220"/>
      <c r="BK297" s="220"/>
      <c r="BL297" s="220"/>
      <c r="BM297" s="220"/>
      <c r="BN297" s="220"/>
      <c r="BO297" s="220"/>
      <c r="BP297" s="220"/>
      <c r="BQ297" s="220"/>
      <c r="BR297" s="220"/>
      <c r="BS297" s="220"/>
      <c r="BT297" s="220"/>
      <c r="BU297" s="220"/>
      <c r="BV297" s="220"/>
      <c r="BW297" s="220"/>
      <c r="BX297" s="220"/>
      <c r="BY297" s="220"/>
      <c r="BZ297" s="220"/>
      <c r="CA297" s="220"/>
      <c r="CB297" s="220"/>
      <c r="CC297" s="220"/>
      <c r="CD297" s="220"/>
      <c r="CE297" s="220"/>
      <c r="CF297" s="220"/>
      <c r="CG297" s="220"/>
      <c r="CH297" s="220"/>
      <c r="CI297" s="220"/>
    </row>
    <row r="298" spans="1:87" ht="15.75" customHeight="1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220"/>
      <c r="BG298" s="220"/>
      <c r="BH298" s="220"/>
      <c r="BI298" s="220"/>
      <c r="BJ298" s="220"/>
      <c r="BK298" s="220"/>
      <c r="BL298" s="220"/>
      <c r="BM298" s="220"/>
      <c r="BN298" s="220"/>
      <c r="BO298" s="220"/>
      <c r="BP298" s="220"/>
      <c r="BQ298" s="220"/>
      <c r="BR298" s="220"/>
      <c r="BS298" s="220"/>
      <c r="BT298" s="220"/>
      <c r="BU298" s="220"/>
      <c r="BV298" s="220"/>
      <c r="BW298" s="220"/>
      <c r="BX298" s="220"/>
      <c r="BY298" s="220"/>
      <c r="BZ298" s="220"/>
      <c r="CA298" s="220"/>
      <c r="CB298" s="220"/>
      <c r="CC298" s="220"/>
      <c r="CD298" s="220"/>
      <c r="CE298" s="220"/>
      <c r="CF298" s="220"/>
      <c r="CG298" s="220"/>
      <c r="CH298" s="220"/>
      <c r="CI298" s="220"/>
    </row>
    <row r="299" spans="1:87" ht="15.75" customHeight="1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220"/>
      <c r="BG299" s="220"/>
      <c r="BH299" s="220"/>
      <c r="BI299" s="220"/>
      <c r="BJ299" s="220"/>
      <c r="BK299" s="220"/>
      <c r="BL299" s="220"/>
      <c r="BM299" s="220"/>
      <c r="BN299" s="220"/>
      <c r="BO299" s="220"/>
      <c r="BP299" s="220"/>
      <c r="BQ299" s="220"/>
      <c r="BR299" s="220"/>
      <c r="BS299" s="220"/>
      <c r="BT299" s="220"/>
      <c r="BU299" s="220"/>
      <c r="BV299" s="220"/>
      <c r="BW299" s="220"/>
      <c r="BX299" s="220"/>
      <c r="BY299" s="220"/>
      <c r="BZ299" s="220"/>
      <c r="CA299" s="220"/>
      <c r="CB299" s="220"/>
      <c r="CC299" s="220"/>
      <c r="CD299" s="220"/>
      <c r="CE299" s="220"/>
      <c r="CF299" s="220"/>
      <c r="CG299" s="220"/>
      <c r="CH299" s="220"/>
      <c r="CI299" s="220"/>
    </row>
    <row r="300" spans="1:87" ht="15.75" customHeight="1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20"/>
      <c r="BG300" s="220"/>
      <c r="BH300" s="220"/>
      <c r="BI300" s="220"/>
      <c r="BJ300" s="220"/>
      <c r="BK300" s="220"/>
      <c r="BL300" s="220"/>
      <c r="BM300" s="220"/>
      <c r="BN300" s="220"/>
      <c r="BO300" s="220"/>
      <c r="BP300" s="220"/>
      <c r="BQ300" s="220"/>
      <c r="BR300" s="220"/>
      <c r="BS300" s="220"/>
      <c r="BT300" s="220"/>
      <c r="BU300" s="220"/>
      <c r="BV300" s="220"/>
      <c r="BW300" s="220"/>
      <c r="BX300" s="220"/>
      <c r="BY300" s="220"/>
      <c r="BZ300" s="220"/>
      <c r="CA300" s="220"/>
      <c r="CB300" s="220"/>
      <c r="CC300" s="220"/>
      <c r="CD300" s="220"/>
      <c r="CE300" s="220"/>
      <c r="CF300" s="220"/>
      <c r="CG300" s="220"/>
      <c r="CH300" s="220"/>
      <c r="CI300" s="220"/>
    </row>
    <row r="301" spans="1:87" ht="15.75" customHeight="1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220"/>
      <c r="BH301" s="220"/>
      <c r="BI301" s="220"/>
      <c r="BJ301" s="220"/>
      <c r="BK301" s="220"/>
      <c r="BL301" s="220"/>
      <c r="BM301" s="220"/>
      <c r="BN301" s="220"/>
      <c r="BO301" s="220"/>
      <c r="BP301" s="220"/>
      <c r="BQ301" s="220"/>
      <c r="BR301" s="220"/>
      <c r="BS301" s="220"/>
      <c r="BT301" s="220"/>
      <c r="BU301" s="220"/>
      <c r="BV301" s="220"/>
      <c r="BW301" s="220"/>
      <c r="BX301" s="220"/>
      <c r="BY301" s="220"/>
      <c r="BZ301" s="220"/>
      <c r="CA301" s="220"/>
      <c r="CB301" s="220"/>
      <c r="CC301" s="220"/>
      <c r="CD301" s="220"/>
      <c r="CE301" s="220"/>
      <c r="CF301" s="220"/>
      <c r="CG301" s="220"/>
      <c r="CH301" s="220"/>
      <c r="CI301" s="220"/>
    </row>
    <row r="302" spans="1:87" ht="15.75" customHeight="1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220"/>
      <c r="BG302" s="220"/>
      <c r="BH302" s="220"/>
      <c r="BI302" s="220"/>
      <c r="BJ302" s="220"/>
      <c r="BK302" s="220"/>
      <c r="BL302" s="220"/>
      <c r="BM302" s="220"/>
      <c r="BN302" s="220"/>
      <c r="BO302" s="220"/>
      <c r="BP302" s="220"/>
      <c r="BQ302" s="220"/>
      <c r="BR302" s="220"/>
      <c r="BS302" s="220"/>
      <c r="BT302" s="220"/>
      <c r="BU302" s="220"/>
      <c r="BV302" s="220"/>
      <c r="BW302" s="220"/>
      <c r="BX302" s="220"/>
      <c r="BY302" s="220"/>
      <c r="BZ302" s="220"/>
      <c r="CA302" s="220"/>
      <c r="CB302" s="220"/>
      <c r="CC302" s="220"/>
      <c r="CD302" s="220"/>
      <c r="CE302" s="220"/>
      <c r="CF302" s="220"/>
      <c r="CG302" s="220"/>
      <c r="CH302" s="220"/>
      <c r="CI302" s="220"/>
    </row>
    <row r="303" spans="1:87" ht="15.75" customHeight="1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G303" s="220"/>
      <c r="AH303" s="220"/>
      <c r="AI303" s="220"/>
      <c r="AJ303" s="220"/>
      <c r="AK303" s="220"/>
      <c r="AL303" s="220"/>
      <c r="AM303" s="220"/>
      <c r="AN303" s="220"/>
      <c r="AO303" s="220"/>
      <c r="AP303" s="220"/>
      <c r="AQ303" s="220"/>
      <c r="AR303" s="220"/>
      <c r="AS303" s="220"/>
      <c r="AT303" s="220"/>
      <c r="AU303" s="220"/>
      <c r="AV303" s="220"/>
      <c r="AW303" s="220"/>
      <c r="AX303" s="220"/>
      <c r="AY303" s="220"/>
      <c r="AZ303" s="220"/>
      <c r="BA303" s="220"/>
      <c r="BB303" s="220"/>
      <c r="BC303" s="220"/>
      <c r="BD303" s="220"/>
      <c r="BE303" s="220"/>
      <c r="BF303" s="220"/>
      <c r="BG303" s="220"/>
      <c r="BH303" s="220"/>
      <c r="BI303" s="220"/>
      <c r="BJ303" s="220"/>
      <c r="BK303" s="220"/>
      <c r="BL303" s="220"/>
      <c r="BM303" s="220"/>
      <c r="BN303" s="220"/>
      <c r="BO303" s="220"/>
      <c r="BP303" s="220"/>
      <c r="BQ303" s="220"/>
      <c r="BR303" s="220"/>
      <c r="BS303" s="220"/>
      <c r="BT303" s="220"/>
      <c r="BU303" s="220"/>
      <c r="BV303" s="220"/>
      <c r="BW303" s="220"/>
      <c r="BX303" s="220"/>
      <c r="BY303" s="220"/>
      <c r="BZ303" s="220"/>
      <c r="CA303" s="220"/>
      <c r="CB303" s="220"/>
      <c r="CC303" s="220"/>
      <c r="CD303" s="220"/>
      <c r="CE303" s="220"/>
      <c r="CF303" s="220"/>
      <c r="CG303" s="220"/>
      <c r="CH303" s="220"/>
      <c r="CI303" s="220"/>
    </row>
    <row r="304" spans="1:87" ht="15.75" customHeight="1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  <c r="AE304" s="220"/>
      <c r="AF304" s="220"/>
      <c r="AG304" s="220"/>
      <c r="AH304" s="220"/>
      <c r="AI304" s="220"/>
      <c r="AJ304" s="220"/>
      <c r="AK304" s="220"/>
      <c r="AL304" s="220"/>
      <c r="AM304" s="220"/>
      <c r="AN304" s="220"/>
      <c r="AO304" s="220"/>
      <c r="AP304" s="220"/>
      <c r="AQ304" s="220"/>
      <c r="AR304" s="220"/>
      <c r="AS304" s="220"/>
      <c r="AT304" s="220"/>
      <c r="AU304" s="220"/>
      <c r="AV304" s="220"/>
      <c r="AW304" s="220"/>
      <c r="AX304" s="220"/>
      <c r="AY304" s="220"/>
      <c r="AZ304" s="220"/>
      <c r="BA304" s="220"/>
      <c r="BB304" s="220"/>
      <c r="BC304" s="220"/>
      <c r="BD304" s="220"/>
      <c r="BE304" s="220"/>
      <c r="BF304" s="220"/>
      <c r="BG304" s="220"/>
      <c r="BH304" s="220"/>
      <c r="BI304" s="220"/>
      <c r="BJ304" s="220"/>
      <c r="BK304" s="220"/>
      <c r="BL304" s="220"/>
      <c r="BM304" s="220"/>
      <c r="BN304" s="220"/>
      <c r="BO304" s="220"/>
      <c r="BP304" s="220"/>
      <c r="BQ304" s="220"/>
      <c r="BR304" s="220"/>
      <c r="BS304" s="220"/>
      <c r="BT304" s="220"/>
      <c r="BU304" s="220"/>
      <c r="BV304" s="220"/>
      <c r="BW304" s="220"/>
      <c r="BX304" s="220"/>
      <c r="BY304" s="220"/>
      <c r="BZ304" s="220"/>
      <c r="CA304" s="220"/>
      <c r="CB304" s="220"/>
      <c r="CC304" s="220"/>
      <c r="CD304" s="220"/>
      <c r="CE304" s="220"/>
      <c r="CF304" s="220"/>
      <c r="CG304" s="220"/>
      <c r="CH304" s="220"/>
      <c r="CI304" s="220"/>
    </row>
    <row r="305" spans="1:87" ht="15.75" customHeight="1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  <c r="AA305" s="220"/>
      <c r="AB305" s="220"/>
      <c r="AC305" s="220"/>
      <c r="AD305" s="220"/>
      <c r="AE305" s="220"/>
      <c r="AF305" s="220"/>
      <c r="AG305" s="220"/>
      <c r="AH305" s="220"/>
      <c r="AI305" s="220"/>
      <c r="AJ305" s="220"/>
      <c r="AK305" s="220"/>
      <c r="AL305" s="220"/>
      <c r="AM305" s="220"/>
      <c r="AN305" s="220"/>
      <c r="AO305" s="220"/>
      <c r="AP305" s="220"/>
      <c r="AQ305" s="220"/>
      <c r="AR305" s="220"/>
      <c r="AS305" s="220"/>
      <c r="AT305" s="220"/>
      <c r="AU305" s="220"/>
      <c r="AV305" s="220"/>
      <c r="AW305" s="220"/>
      <c r="AX305" s="220"/>
      <c r="AY305" s="220"/>
      <c r="AZ305" s="220"/>
      <c r="BA305" s="220"/>
      <c r="BB305" s="220"/>
      <c r="BC305" s="220"/>
      <c r="BD305" s="220"/>
      <c r="BE305" s="220"/>
      <c r="BF305" s="220"/>
      <c r="BG305" s="220"/>
      <c r="BH305" s="220"/>
      <c r="BI305" s="220"/>
      <c r="BJ305" s="220"/>
      <c r="BK305" s="220"/>
      <c r="BL305" s="220"/>
      <c r="BM305" s="220"/>
      <c r="BN305" s="220"/>
      <c r="BO305" s="220"/>
      <c r="BP305" s="220"/>
      <c r="BQ305" s="220"/>
      <c r="BR305" s="220"/>
      <c r="BS305" s="220"/>
      <c r="BT305" s="220"/>
      <c r="BU305" s="220"/>
      <c r="BV305" s="220"/>
      <c r="BW305" s="220"/>
      <c r="BX305" s="220"/>
      <c r="BY305" s="220"/>
      <c r="BZ305" s="220"/>
      <c r="CA305" s="220"/>
      <c r="CB305" s="220"/>
      <c r="CC305" s="220"/>
      <c r="CD305" s="220"/>
      <c r="CE305" s="220"/>
      <c r="CF305" s="220"/>
      <c r="CG305" s="220"/>
      <c r="CH305" s="220"/>
      <c r="CI305" s="220"/>
    </row>
    <row r="306" spans="1:87" ht="15.75" customHeight="1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G306" s="220"/>
      <c r="AH306" s="220"/>
      <c r="AI306" s="220"/>
      <c r="AJ306" s="220"/>
      <c r="AK306" s="220"/>
      <c r="AL306" s="220"/>
      <c r="AM306" s="220"/>
      <c r="AN306" s="220"/>
      <c r="AO306" s="220"/>
      <c r="AP306" s="220"/>
      <c r="AQ306" s="220"/>
      <c r="AR306" s="220"/>
      <c r="AS306" s="220"/>
      <c r="AT306" s="220"/>
      <c r="AU306" s="220"/>
      <c r="AV306" s="220"/>
      <c r="AW306" s="220"/>
      <c r="AX306" s="220"/>
      <c r="AY306" s="220"/>
      <c r="AZ306" s="220"/>
      <c r="BA306" s="220"/>
      <c r="BB306" s="220"/>
      <c r="BC306" s="220"/>
      <c r="BD306" s="220"/>
      <c r="BE306" s="220"/>
      <c r="BF306" s="220"/>
      <c r="BG306" s="220"/>
      <c r="BH306" s="220"/>
      <c r="BI306" s="220"/>
      <c r="BJ306" s="220"/>
      <c r="BK306" s="220"/>
      <c r="BL306" s="220"/>
      <c r="BM306" s="220"/>
      <c r="BN306" s="220"/>
      <c r="BO306" s="220"/>
      <c r="BP306" s="220"/>
      <c r="BQ306" s="220"/>
      <c r="BR306" s="220"/>
      <c r="BS306" s="220"/>
      <c r="BT306" s="220"/>
      <c r="BU306" s="220"/>
      <c r="BV306" s="220"/>
      <c r="BW306" s="220"/>
      <c r="BX306" s="220"/>
      <c r="BY306" s="220"/>
      <c r="BZ306" s="220"/>
      <c r="CA306" s="220"/>
      <c r="CB306" s="220"/>
      <c r="CC306" s="220"/>
      <c r="CD306" s="220"/>
      <c r="CE306" s="220"/>
      <c r="CF306" s="220"/>
      <c r="CG306" s="220"/>
      <c r="CH306" s="220"/>
      <c r="CI306" s="220"/>
    </row>
    <row r="307" spans="1:87" ht="15.75" customHeight="1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  <c r="AA307" s="220"/>
      <c r="AB307" s="220"/>
      <c r="AC307" s="220"/>
      <c r="AD307" s="220"/>
      <c r="AE307" s="220"/>
      <c r="AF307" s="220"/>
      <c r="AG307" s="220"/>
      <c r="AH307" s="220"/>
      <c r="AI307" s="220"/>
      <c r="AJ307" s="220"/>
      <c r="AK307" s="220"/>
      <c r="AL307" s="220"/>
      <c r="AM307" s="220"/>
      <c r="AN307" s="220"/>
      <c r="AO307" s="220"/>
      <c r="AP307" s="220"/>
      <c r="AQ307" s="220"/>
      <c r="AR307" s="220"/>
      <c r="AS307" s="220"/>
      <c r="AT307" s="220"/>
      <c r="AU307" s="220"/>
      <c r="AV307" s="220"/>
      <c r="AW307" s="220"/>
      <c r="AX307" s="220"/>
      <c r="AY307" s="220"/>
      <c r="AZ307" s="220"/>
      <c r="BA307" s="220"/>
      <c r="BB307" s="220"/>
      <c r="BC307" s="220"/>
      <c r="BD307" s="220"/>
      <c r="BE307" s="220"/>
      <c r="BF307" s="220"/>
      <c r="BG307" s="220"/>
      <c r="BH307" s="220"/>
      <c r="BI307" s="220"/>
      <c r="BJ307" s="220"/>
      <c r="BK307" s="220"/>
      <c r="BL307" s="220"/>
      <c r="BM307" s="220"/>
      <c r="BN307" s="220"/>
      <c r="BO307" s="220"/>
      <c r="BP307" s="220"/>
      <c r="BQ307" s="220"/>
      <c r="BR307" s="220"/>
      <c r="BS307" s="220"/>
      <c r="BT307" s="220"/>
      <c r="BU307" s="220"/>
      <c r="BV307" s="220"/>
      <c r="BW307" s="220"/>
      <c r="BX307" s="220"/>
      <c r="BY307" s="220"/>
      <c r="BZ307" s="220"/>
      <c r="CA307" s="220"/>
      <c r="CB307" s="220"/>
      <c r="CC307" s="220"/>
      <c r="CD307" s="220"/>
      <c r="CE307" s="220"/>
      <c r="CF307" s="220"/>
      <c r="CG307" s="220"/>
      <c r="CH307" s="220"/>
      <c r="CI307" s="220"/>
    </row>
    <row r="308" spans="1:87" ht="15.75" customHeight="1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G308" s="220"/>
      <c r="AH308" s="220"/>
      <c r="AI308" s="220"/>
      <c r="AJ308" s="220"/>
      <c r="AK308" s="220"/>
      <c r="AL308" s="220"/>
      <c r="AM308" s="220"/>
      <c r="AN308" s="220"/>
      <c r="AO308" s="220"/>
      <c r="AP308" s="220"/>
      <c r="AQ308" s="220"/>
      <c r="AR308" s="220"/>
      <c r="AS308" s="220"/>
      <c r="AT308" s="220"/>
      <c r="AU308" s="220"/>
      <c r="AV308" s="220"/>
      <c r="AW308" s="220"/>
      <c r="AX308" s="220"/>
      <c r="AY308" s="220"/>
      <c r="AZ308" s="220"/>
      <c r="BA308" s="220"/>
      <c r="BB308" s="220"/>
      <c r="BC308" s="220"/>
      <c r="BD308" s="220"/>
      <c r="BE308" s="220"/>
      <c r="BF308" s="220"/>
      <c r="BG308" s="220"/>
      <c r="BH308" s="220"/>
      <c r="BI308" s="220"/>
      <c r="BJ308" s="220"/>
      <c r="BK308" s="220"/>
      <c r="BL308" s="220"/>
      <c r="BM308" s="220"/>
      <c r="BN308" s="220"/>
      <c r="BO308" s="220"/>
      <c r="BP308" s="220"/>
      <c r="BQ308" s="220"/>
      <c r="BR308" s="220"/>
      <c r="BS308" s="220"/>
      <c r="BT308" s="220"/>
      <c r="BU308" s="220"/>
      <c r="BV308" s="220"/>
      <c r="BW308" s="220"/>
      <c r="BX308" s="220"/>
      <c r="BY308" s="220"/>
      <c r="BZ308" s="220"/>
      <c r="CA308" s="220"/>
      <c r="CB308" s="220"/>
      <c r="CC308" s="220"/>
      <c r="CD308" s="220"/>
      <c r="CE308" s="220"/>
      <c r="CF308" s="220"/>
      <c r="CG308" s="220"/>
      <c r="CH308" s="220"/>
      <c r="CI308" s="220"/>
    </row>
    <row r="309" spans="1:87" ht="15.75" customHeight="1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  <c r="BA309" s="220"/>
      <c r="BB309" s="220"/>
      <c r="BC309" s="220"/>
      <c r="BD309" s="220"/>
      <c r="BE309" s="220"/>
      <c r="BF309" s="220"/>
      <c r="BG309" s="220"/>
      <c r="BH309" s="220"/>
      <c r="BI309" s="220"/>
      <c r="BJ309" s="220"/>
      <c r="BK309" s="220"/>
      <c r="BL309" s="220"/>
      <c r="BM309" s="220"/>
      <c r="BN309" s="220"/>
      <c r="BO309" s="220"/>
      <c r="BP309" s="220"/>
      <c r="BQ309" s="220"/>
      <c r="BR309" s="220"/>
      <c r="BS309" s="220"/>
      <c r="BT309" s="220"/>
      <c r="BU309" s="220"/>
      <c r="BV309" s="220"/>
      <c r="BW309" s="220"/>
      <c r="BX309" s="220"/>
      <c r="BY309" s="220"/>
      <c r="BZ309" s="220"/>
      <c r="CA309" s="220"/>
      <c r="CB309" s="220"/>
      <c r="CC309" s="220"/>
      <c r="CD309" s="220"/>
      <c r="CE309" s="220"/>
      <c r="CF309" s="220"/>
      <c r="CG309" s="220"/>
      <c r="CH309" s="220"/>
      <c r="CI309" s="220"/>
    </row>
    <row r="310" spans="1:87" ht="15.75" customHeight="1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AY310" s="220"/>
      <c r="AZ310" s="220"/>
      <c r="BA310" s="220"/>
      <c r="BB310" s="220"/>
      <c r="BC310" s="220"/>
      <c r="BD310" s="220"/>
      <c r="BE310" s="220"/>
      <c r="BF310" s="220"/>
      <c r="BG310" s="220"/>
      <c r="BH310" s="220"/>
      <c r="BI310" s="220"/>
      <c r="BJ310" s="220"/>
      <c r="BK310" s="220"/>
      <c r="BL310" s="220"/>
      <c r="BM310" s="220"/>
      <c r="BN310" s="220"/>
      <c r="BO310" s="220"/>
      <c r="BP310" s="220"/>
      <c r="BQ310" s="220"/>
      <c r="BR310" s="220"/>
      <c r="BS310" s="220"/>
      <c r="BT310" s="220"/>
      <c r="BU310" s="220"/>
      <c r="BV310" s="220"/>
      <c r="BW310" s="220"/>
      <c r="BX310" s="220"/>
      <c r="BY310" s="220"/>
      <c r="BZ310" s="220"/>
      <c r="CA310" s="220"/>
      <c r="CB310" s="220"/>
      <c r="CC310" s="220"/>
      <c r="CD310" s="220"/>
      <c r="CE310" s="220"/>
      <c r="CF310" s="220"/>
      <c r="CG310" s="220"/>
      <c r="CH310" s="220"/>
      <c r="CI310" s="220"/>
    </row>
    <row r="311" spans="1:87" ht="15.75" customHeight="1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0"/>
      <c r="BF311" s="220"/>
      <c r="BG311" s="220"/>
      <c r="BH311" s="220"/>
      <c r="BI311" s="220"/>
      <c r="BJ311" s="220"/>
      <c r="BK311" s="220"/>
      <c r="BL311" s="220"/>
      <c r="BM311" s="220"/>
      <c r="BN311" s="220"/>
      <c r="BO311" s="220"/>
      <c r="BP311" s="220"/>
      <c r="BQ311" s="220"/>
      <c r="BR311" s="220"/>
      <c r="BS311" s="220"/>
      <c r="BT311" s="220"/>
      <c r="BU311" s="220"/>
      <c r="BV311" s="220"/>
      <c r="BW311" s="220"/>
      <c r="BX311" s="220"/>
      <c r="BY311" s="220"/>
      <c r="BZ311" s="220"/>
      <c r="CA311" s="220"/>
      <c r="CB311" s="220"/>
      <c r="CC311" s="220"/>
      <c r="CD311" s="220"/>
      <c r="CE311" s="220"/>
      <c r="CF311" s="220"/>
      <c r="CG311" s="220"/>
      <c r="CH311" s="220"/>
      <c r="CI311" s="220"/>
    </row>
    <row r="312" spans="1:87" ht="15.75" customHeight="1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0"/>
      <c r="BF312" s="220"/>
      <c r="BG312" s="220"/>
      <c r="BH312" s="220"/>
      <c r="BI312" s="220"/>
      <c r="BJ312" s="220"/>
      <c r="BK312" s="220"/>
      <c r="BL312" s="220"/>
      <c r="BM312" s="220"/>
      <c r="BN312" s="220"/>
      <c r="BO312" s="220"/>
      <c r="BP312" s="220"/>
      <c r="BQ312" s="220"/>
      <c r="BR312" s="220"/>
      <c r="BS312" s="220"/>
      <c r="BT312" s="220"/>
      <c r="BU312" s="220"/>
      <c r="BV312" s="220"/>
      <c r="BW312" s="220"/>
      <c r="BX312" s="220"/>
      <c r="BY312" s="220"/>
      <c r="BZ312" s="220"/>
      <c r="CA312" s="220"/>
      <c r="CB312" s="220"/>
      <c r="CC312" s="220"/>
      <c r="CD312" s="220"/>
      <c r="CE312" s="220"/>
      <c r="CF312" s="220"/>
      <c r="CG312" s="220"/>
      <c r="CH312" s="220"/>
      <c r="CI312" s="220"/>
    </row>
    <row r="313" spans="1:87" ht="15.75" customHeight="1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220"/>
      <c r="BG313" s="220"/>
      <c r="BH313" s="220"/>
      <c r="BI313" s="220"/>
      <c r="BJ313" s="220"/>
      <c r="BK313" s="220"/>
      <c r="BL313" s="220"/>
      <c r="BM313" s="220"/>
      <c r="BN313" s="220"/>
      <c r="BO313" s="220"/>
      <c r="BP313" s="220"/>
      <c r="BQ313" s="220"/>
      <c r="BR313" s="220"/>
      <c r="BS313" s="220"/>
      <c r="BT313" s="220"/>
      <c r="BU313" s="220"/>
      <c r="BV313" s="220"/>
      <c r="BW313" s="220"/>
      <c r="BX313" s="220"/>
      <c r="BY313" s="220"/>
      <c r="BZ313" s="220"/>
      <c r="CA313" s="220"/>
      <c r="CB313" s="220"/>
      <c r="CC313" s="220"/>
      <c r="CD313" s="220"/>
      <c r="CE313" s="220"/>
      <c r="CF313" s="220"/>
      <c r="CG313" s="220"/>
      <c r="CH313" s="220"/>
      <c r="CI313" s="220"/>
    </row>
    <row r="314" spans="1:87" ht="15.75" customHeight="1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0"/>
      <c r="BN314" s="220"/>
      <c r="BO314" s="220"/>
      <c r="BP314" s="220"/>
      <c r="BQ314" s="220"/>
      <c r="BR314" s="220"/>
      <c r="BS314" s="220"/>
      <c r="BT314" s="220"/>
      <c r="BU314" s="220"/>
      <c r="BV314" s="220"/>
      <c r="BW314" s="220"/>
      <c r="BX314" s="220"/>
      <c r="BY314" s="220"/>
      <c r="BZ314" s="220"/>
      <c r="CA314" s="220"/>
      <c r="CB314" s="220"/>
      <c r="CC314" s="220"/>
      <c r="CD314" s="220"/>
      <c r="CE314" s="220"/>
      <c r="CF314" s="220"/>
      <c r="CG314" s="220"/>
      <c r="CH314" s="220"/>
      <c r="CI314" s="220"/>
    </row>
    <row r="315" spans="1:87" ht="15.75" customHeight="1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0"/>
      <c r="BN315" s="220"/>
      <c r="BO315" s="220"/>
      <c r="BP315" s="220"/>
      <c r="BQ315" s="220"/>
      <c r="BR315" s="220"/>
      <c r="BS315" s="220"/>
      <c r="BT315" s="220"/>
      <c r="BU315" s="220"/>
      <c r="BV315" s="220"/>
      <c r="BW315" s="220"/>
      <c r="BX315" s="220"/>
      <c r="BY315" s="220"/>
      <c r="BZ315" s="220"/>
      <c r="CA315" s="220"/>
      <c r="CB315" s="220"/>
      <c r="CC315" s="220"/>
      <c r="CD315" s="220"/>
      <c r="CE315" s="220"/>
      <c r="CF315" s="220"/>
      <c r="CG315" s="220"/>
      <c r="CH315" s="220"/>
      <c r="CI315" s="220"/>
    </row>
    <row r="316" spans="1:87" ht="15.75" customHeight="1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0"/>
      <c r="BN316" s="220"/>
      <c r="BO316" s="220"/>
      <c r="BP316" s="220"/>
      <c r="BQ316" s="220"/>
      <c r="BR316" s="220"/>
      <c r="BS316" s="220"/>
      <c r="BT316" s="220"/>
      <c r="BU316" s="220"/>
      <c r="BV316" s="220"/>
      <c r="BW316" s="220"/>
      <c r="BX316" s="220"/>
      <c r="BY316" s="220"/>
      <c r="BZ316" s="220"/>
      <c r="CA316" s="220"/>
      <c r="CB316" s="220"/>
      <c r="CC316" s="220"/>
      <c r="CD316" s="220"/>
      <c r="CE316" s="220"/>
      <c r="CF316" s="220"/>
      <c r="CG316" s="220"/>
      <c r="CH316" s="220"/>
      <c r="CI316" s="220"/>
    </row>
    <row r="317" spans="1:87" ht="15.75" customHeight="1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0"/>
      <c r="BN317" s="220"/>
      <c r="BO317" s="220"/>
      <c r="BP317" s="220"/>
      <c r="BQ317" s="220"/>
      <c r="BR317" s="220"/>
      <c r="BS317" s="220"/>
      <c r="BT317" s="220"/>
      <c r="BU317" s="220"/>
      <c r="BV317" s="220"/>
      <c r="BW317" s="220"/>
      <c r="BX317" s="220"/>
      <c r="BY317" s="220"/>
      <c r="BZ317" s="220"/>
      <c r="CA317" s="220"/>
      <c r="CB317" s="220"/>
      <c r="CC317" s="220"/>
      <c r="CD317" s="220"/>
      <c r="CE317" s="220"/>
      <c r="CF317" s="220"/>
      <c r="CG317" s="220"/>
      <c r="CH317" s="220"/>
      <c r="CI317" s="220"/>
    </row>
    <row r="318" spans="1:87" ht="15.75" customHeight="1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0"/>
      <c r="BN318" s="220"/>
      <c r="BO318" s="220"/>
      <c r="BP318" s="220"/>
      <c r="BQ318" s="220"/>
      <c r="BR318" s="220"/>
      <c r="BS318" s="220"/>
      <c r="BT318" s="220"/>
      <c r="BU318" s="220"/>
      <c r="BV318" s="220"/>
      <c r="BW318" s="220"/>
      <c r="BX318" s="220"/>
      <c r="BY318" s="220"/>
      <c r="BZ318" s="220"/>
      <c r="CA318" s="220"/>
      <c r="CB318" s="220"/>
      <c r="CC318" s="220"/>
      <c r="CD318" s="220"/>
      <c r="CE318" s="220"/>
      <c r="CF318" s="220"/>
      <c r="CG318" s="220"/>
      <c r="CH318" s="220"/>
      <c r="CI318" s="220"/>
    </row>
    <row r="319" spans="1:87" ht="15.75" customHeight="1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0"/>
      <c r="BN319" s="220"/>
      <c r="BO319" s="220"/>
      <c r="BP319" s="220"/>
      <c r="BQ319" s="220"/>
      <c r="BR319" s="220"/>
      <c r="BS319" s="220"/>
      <c r="BT319" s="220"/>
      <c r="BU319" s="220"/>
      <c r="BV319" s="220"/>
      <c r="BW319" s="220"/>
      <c r="BX319" s="220"/>
      <c r="BY319" s="220"/>
      <c r="BZ319" s="220"/>
      <c r="CA319" s="220"/>
      <c r="CB319" s="220"/>
      <c r="CC319" s="220"/>
      <c r="CD319" s="220"/>
      <c r="CE319" s="220"/>
      <c r="CF319" s="220"/>
      <c r="CG319" s="220"/>
      <c r="CH319" s="220"/>
      <c r="CI319" s="220"/>
    </row>
    <row r="320" spans="1:87" ht="15.75" customHeight="1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</row>
    <row r="321" spans="1:87" ht="15.75" customHeight="1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20"/>
      <c r="BN321" s="220"/>
      <c r="BO321" s="220"/>
      <c r="BP321" s="220"/>
      <c r="BQ321" s="220"/>
      <c r="BR321" s="220"/>
      <c r="BS321" s="220"/>
      <c r="BT321" s="220"/>
      <c r="BU321" s="220"/>
      <c r="BV321" s="220"/>
      <c r="BW321" s="220"/>
      <c r="BX321" s="220"/>
      <c r="BY321" s="220"/>
      <c r="BZ321" s="220"/>
      <c r="CA321" s="220"/>
      <c r="CB321" s="220"/>
      <c r="CC321" s="220"/>
      <c r="CD321" s="220"/>
      <c r="CE321" s="220"/>
      <c r="CF321" s="220"/>
      <c r="CG321" s="220"/>
      <c r="CH321" s="220"/>
      <c r="CI321" s="220"/>
    </row>
    <row r="322" spans="1:87" ht="15.75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</row>
    <row r="323" spans="1:87" ht="15.75" customHeight="1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20"/>
      <c r="BG323" s="220"/>
      <c r="BH323" s="220"/>
      <c r="BI323" s="220"/>
      <c r="BJ323" s="220"/>
      <c r="BK323" s="220"/>
      <c r="BL323" s="220"/>
      <c r="BM323" s="220"/>
      <c r="BN323" s="220"/>
      <c r="BO323" s="220"/>
      <c r="BP323" s="220"/>
      <c r="BQ323" s="220"/>
      <c r="BR323" s="220"/>
      <c r="BS323" s="220"/>
      <c r="BT323" s="220"/>
      <c r="BU323" s="220"/>
      <c r="BV323" s="220"/>
      <c r="BW323" s="220"/>
      <c r="BX323" s="220"/>
      <c r="BY323" s="220"/>
      <c r="BZ323" s="220"/>
      <c r="CA323" s="220"/>
      <c r="CB323" s="220"/>
      <c r="CC323" s="220"/>
      <c r="CD323" s="220"/>
      <c r="CE323" s="220"/>
      <c r="CF323" s="220"/>
      <c r="CG323" s="220"/>
      <c r="CH323" s="220"/>
      <c r="CI323" s="220"/>
    </row>
    <row r="324" spans="1:87" ht="15.75" customHeight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220"/>
      <c r="BN324" s="220"/>
      <c r="BO324" s="220"/>
      <c r="BP324" s="220"/>
      <c r="BQ324" s="220"/>
      <c r="BR324" s="220"/>
      <c r="BS324" s="220"/>
      <c r="BT324" s="220"/>
      <c r="BU324" s="220"/>
      <c r="BV324" s="220"/>
      <c r="BW324" s="220"/>
      <c r="BX324" s="220"/>
      <c r="BY324" s="220"/>
      <c r="BZ324" s="220"/>
      <c r="CA324" s="220"/>
      <c r="CB324" s="220"/>
      <c r="CC324" s="220"/>
      <c r="CD324" s="220"/>
      <c r="CE324" s="220"/>
      <c r="CF324" s="220"/>
      <c r="CG324" s="220"/>
      <c r="CH324" s="220"/>
      <c r="CI324" s="220"/>
    </row>
    <row r="325" spans="1:87" ht="15.75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220"/>
      <c r="BN325" s="220"/>
      <c r="BO325" s="220"/>
      <c r="BP325" s="220"/>
      <c r="BQ325" s="220"/>
      <c r="BR325" s="220"/>
      <c r="BS325" s="220"/>
      <c r="BT325" s="220"/>
      <c r="BU325" s="220"/>
      <c r="BV325" s="220"/>
      <c r="BW325" s="220"/>
      <c r="BX325" s="220"/>
      <c r="BY325" s="220"/>
      <c r="BZ325" s="220"/>
      <c r="CA325" s="220"/>
      <c r="CB325" s="220"/>
      <c r="CC325" s="220"/>
      <c r="CD325" s="220"/>
      <c r="CE325" s="220"/>
      <c r="CF325" s="220"/>
      <c r="CG325" s="220"/>
      <c r="CH325" s="220"/>
      <c r="CI325" s="220"/>
    </row>
    <row r="326" spans="1:87" ht="15.75" customHeight="1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220"/>
      <c r="BN326" s="220"/>
      <c r="BO326" s="220"/>
      <c r="BP326" s="220"/>
      <c r="BQ326" s="220"/>
      <c r="BR326" s="220"/>
      <c r="BS326" s="220"/>
      <c r="BT326" s="220"/>
      <c r="BU326" s="220"/>
      <c r="BV326" s="220"/>
      <c r="BW326" s="220"/>
      <c r="BX326" s="220"/>
      <c r="BY326" s="220"/>
      <c r="BZ326" s="220"/>
      <c r="CA326" s="220"/>
      <c r="CB326" s="220"/>
      <c r="CC326" s="220"/>
      <c r="CD326" s="220"/>
      <c r="CE326" s="220"/>
      <c r="CF326" s="220"/>
      <c r="CG326" s="220"/>
      <c r="CH326" s="220"/>
      <c r="CI326" s="220"/>
    </row>
    <row r="327" spans="1:87" ht="15.75" customHeight="1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  <c r="AA327" s="220"/>
      <c r="AB327" s="220"/>
      <c r="AC327" s="220"/>
      <c r="AD327" s="220"/>
      <c r="AE327" s="220"/>
      <c r="AF327" s="220"/>
      <c r="AG327" s="220"/>
      <c r="AH327" s="220"/>
      <c r="AI327" s="220"/>
      <c r="AJ327" s="220"/>
      <c r="AK327" s="220"/>
      <c r="AL327" s="220"/>
      <c r="AM327" s="220"/>
      <c r="AN327" s="220"/>
      <c r="AO327" s="220"/>
      <c r="AP327" s="220"/>
      <c r="AQ327" s="220"/>
      <c r="AR327" s="220"/>
      <c r="AS327" s="220"/>
      <c r="AT327" s="220"/>
      <c r="AU327" s="220"/>
      <c r="AV327" s="220"/>
      <c r="AW327" s="220"/>
      <c r="AX327" s="220"/>
      <c r="AY327" s="220"/>
      <c r="AZ327" s="220"/>
      <c r="BA327" s="220"/>
      <c r="BB327" s="220"/>
      <c r="BC327" s="220"/>
      <c r="BD327" s="220"/>
      <c r="BE327" s="220"/>
      <c r="BF327" s="220"/>
      <c r="BG327" s="220"/>
      <c r="BH327" s="220"/>
      <c r="BI327" s="220"/>
      <c r="BJ327" s="220"/>
      <c r="BK327" s="220"/>
      <c r="BL327" s="220"/>
      <c r="BM327" s="220"/>
      <c r="BN327" s="220"/>
      <c r="BO327" s="220"/>
      <c r="BP327" s="220"/>
      <c r="BQ327" s="220"/>
      <c r="BR327" s="220"/>
      <c r="BS327" s="220"/>
      <c r="BT327" s="220"/>
      <c r="BU327" s="220"/>
      <c r="BV327" s="220"/>
      <c r="BW327" s="220"/>
      <c r="BX327" s="220"/>
      <c r="BY327" s="220"/>
      <c r="BZ327" s="220"/>
      <c r="CA327" s="220"/>
      <c r="CB327" s="220"/>
      <c r="CC327" s="220"/>
      <c r="CD327" s="220"/>
      <c r="CE327" s="220"/>
      <c r="CF327" s="220"/>
      <c r="CG327" s="220"/>
      <c r="CH327" s="220"/>
      <c r="CI327" s="220"/>
    </row>
    <row r="328" spans="1:87" ht="15.75" customHeight="1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220"/>
      <c r="BG328" s="220"/>
      <c r="BH328" s="220"/>
      <c r="BI328" s="220"/>
      <c r="BJ328" s="220"/>
      <c r="BK328" s="220"/>
      <c r="BL328" s="220"/>
      <c r="BM328" s="220"/>
      <c r="BN328" s="220"/>
      <c r="BO328" s="220"/>
      <c r="BP328" s="220"/>
      <c r="BQ328" s="220"/>
      <c r="BR328" s="220"/>
      <c r="BS328" s="220"/>
      <c r="BT328" s="220"/>
      <c r="BU328" s="220"/>
      <c r="BV328" s="220"/>
      <c r="BW328" s="220"/>
      <c r="BX328" s="220"/>
      <c r="BY328" s="220"/>
      <c r="BZ328" s="220"/>
      <c r="CA328" s="220"/>
      <c r="CB328" s="220"/>
      <c r="CC328" s="220"/>
      <c r="CD328" s="220"/>
      <c r="CE328" s="220"/>
      <c r="CF328" s="220"/>
      <c r="CG328" s="220"/>
      <c r="CH328" s="220"/>
      <c r="CI328" s="220"/>
    </row>
    <row r="329" spans="1:87" ht="15.75" customHeight="1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220"/>
      <c r="BG329" s="220"/>
      <c r="BH329" s="220"/>
      <c r="BI329" s="220"/>
      <c r="BJ329" s="220"/>
      <c r="BK329" s="220"/>
      <c r="BL329" s="220"/>
      <c r="BM329" s="220"/>
      <c r="BN329" s="220"/>
      <c r="BO329" s="220"/>
      <c r="BP329" s="220"/>
      <c r="BQ329" s="220"/>
      <c r="BR329" s="220"/>
      <c r="BS329" s="220"/>
      <c r="BT329" s="220"/>
      <c r="BU329" s="220"/>
      <c r="BV329" s="220"/>
      <c r="BW329" s="220"/>
      <c r="BX329" s="220"/>
      <c r="BY329" s="220"/>
      <c r="BZ329" s="220"/>
      <c r="CA329" s="220"/>
      <c r="CB329" s="220"/>
      <c r="CC329" s="220"/>
      <c r="CD329" s="220"/>
      <c r="CE329" s="220"/>
      <c r="CF329" s="220"/>
      <c r="CG329" s="220"/>
      <c r="CH329" s="220"/>
      <c r="CI329" s="220"/>
    </row>
    <row r="330" spans="1:87" ht="15.75" customHeight="1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0"/>
      <c r="BN330" s="220"/>
      <c r="BO330" s="220"/>
      <c r="BP330" s="220"/>
      <c r="BQ330" s="220"/>
      <c r="BR330" s="220"/>
      <c r="BS330" s="220"/>
      <c r="BT330" s="220"/>
      <c r="BU330" s="220"/>
      <c r="BV330" s="220"/>
      <c r="BW330" s="220"/>
      <c r="BX330" s="220"/>
      <c r="BY330" s="220"/>
      <c r="BZ330" s="220"/>
      <c r="CA330" s="220"/>
      <c r="CB330" s="220"/>
      <c r="CC330" s="220"/>
      <c r="CD330" s="220"/>
      <c r="CE330" s="220"/>
      <c r="CF330" s="220"/>
      <c r="CG330" s="220"/>
      <c r="CH330" s="220"/>
      <c r="CI330" s="220"/>
    </row>
    <row r="331" spans="1:87" ht="15.75" customHeight="1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0"/>
      <c r="BN331" s="220"/>
      <c r="BO331" s="220"/>
      <c r="BP331" s="220"/>
      <c r="BQ331" s="220"/>
      <c r="BR331" s="220"/>
      <c r="BS331" s="220"/>
      <c r="BT331" s="220"/>
      <c r="BU331" s="220"/>
      <c r="BV331" s="220"/>
      <c r="BW331" s="220"/>
      <c r="BX331" s="220"/>
      <c r="BY331" s="220"/>
      <c r="BZ331" s="220"/>
      <c r="CA331" s="220"/>
      <c r="CB331" s="220"/>
      <c r="CC331" s="220"/>
      <c r="CD331" s="220"/>
      <c r="CE331" s="220"/>
      <c r="CF331" s="220"/>
      <c r="CG331" s="220"/>
      <c r="CH331" s="220"/>
      <c r="CI331" s="220"/>
    </row>
    <row r="332" spans="1:87" ht="15.75" customHeight="1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0"/>
      <c r="BN332" s="220"/>
      <c r="BO332" s="220"/>
      <c r="BP332" s="220"/>
      <c r="BQ332" s="220"/>
      <c r="BR332" s="220"/>
      <c r="BS332" s="220"/>
      <c r="BT332" s="220"/>
      <c r="BU332" s="220"/>
      <c r="BV332" s="220"/>
      <c r="BW332" s="220"/>
      <c r="BX332" s="220"/>
      <c r="BY332" s="220"/>
      <c r="BZ332" s="220"/>
      <c r="CA332" s="220"/>
      <c r="CB332" s="220"/>
      <c r="CC332" s="220"/>
      <c r="CD332" s="220"/>
      <c r="CE332" s="220"/>
      <c r="CF332" s="220"/>
      <c r="CG332" s="220"/>
      <c r="CH332" s="220"/>
      <c r="CI332" s="220"/>
    </row>
    <row r="333" spans="1:87" ht="15.75" customHeight="1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0"/>
      <c r="BN333" s="220"/>
      <c r="BO333" s="220"/>
      <c r="BP333" s="220"/>
      <c r="BQ333" s="220"/>
      <c r="BR333" s="220"/>
      <c r="BS333" s="220"/>
      <c r="BT333" s="220"/>
      <c r="BU333" s="220"/>
      <c r="BV333" s="220"/>
      <c r="BW333" s="220"/>
      <c r="BX333" s="220"/>
      <c r="BY333" s="220"/>
      <c r="BZ333" s="220"/>
      <c r="CA333" s="220"/>
      <c r="CB333" s="220"/>
      <c r="CC333" s="220"/>
      <c r="CD333" s="220"/>
      <c r="CE333" s="220"/>
      <c r="CF333" s="220"/>
      <c r="CG333" s="220"/>
      <c r="CH333" s="220"/>
      <c r="CI333" s="220"/>
    </row>
    <row r="334" spans="1:87" ht="15.75" customHeight="1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0"/>
      <c r="BN334" s="220"/>
      <c r="BO334" s="220"/>
      <c r="BP334" s="220"/>
      <c r="BQ334" s="220"/>
      <c r="BR334" s="220"/>
      <c r="BS334" s="220"/>
      <c r="BT334" s="220"/>
      <c r="BU334" s="220"/>
      <c r="BV334" s="220"/>
      <c r="BW334" s="220"/>
      <c r="BX334" s="220"/>
      <c r="BY334" s="220"/>
      <c r="BZ334" s="220"/>
      <c r="CA334" s="220"/>
      <c r="CB334" s="220"/>
      <c r="CC334" s="220"/>
      <c r="CD334" s="220"/>
      <c r="CE334" s="220"/>
      <c r="CF334" s="220"/>
      <c r="CG334" s="220"/>
      <c r="CH334" s="220"/>
      <c r="CI334" s="220"/>
    </row>
    <row r="335" spans="1:87" ht="15.75" customHeight="1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0"/>
      <c r="BN335" s="220"/>
      <c r="BO335" s="220"/>
      <c r="BP335" s="220"/>
      <c r="BQ335" s="220"/>
      <c r="BR335" s="220"/>
      <c r="BS335" s="220"/>
      <c r="BT335" s="220"/>
      <c r="BU335" s="220"/>
      <c r="BV335" s="220"/>
      <c r="BW335" s="220"/>
      <c r="BX335" s="220"/>
      <c r="BY335" s="220"/>
      <c r="BZ335" s="220"/>
      <c r="CA335" s="220"/>
      <c r="CB335" s="220"/>
      <c r="CC335" s="220"/>
      <c r="CD335" s="220"/>
      <c r="CE335" s="220"/>
      <c r="CF335" s="220"/>
      <c r="CG335" s="220"/>
      <c r="CH335" s="220"/>
      <c r="CI335" s="220"/>
    </row>
    <row r="336" spans="1:87" ht="15.75" customHeight="1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0"/>
      <c r="BN336" s="220"/>
      <c r="BO336" s="220"/>
      <c r="BP336" s="220"/>
      <c r="BQ336" s="220"/>
      <c r="BR336" s="220"/>
      <c r="BS336" s="220"/>
      <c r="BT336" s="220"/>
      <c r="BU336" s="220"/>
      <c r="BV336" s="220"/>
      <c r="BW336" s="220"/>
      <c r="BX336" s="220"/>
      <c r="BY336" s="220"/>
      <c r="BZ336" s="220"/>
      <c r="CA336" s="220"/>
      <c r="CB336" s="220"/>
      <c r="CC336" s="220"/>
      <c r="CD336" s="220"/>
      <c r="CE336" s="220"/>
      <c r="CF336" s="220"/>
      <c r="CG336" s="220"/>
      <c r="CH336" s="220"/>
      <c r="CI336" s="220"/>
    </row>
    <row r="337" spans="1:87" ht="15.75" customHeight="1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0"/>
      <c r="BN337" s="220"/>
      <c r="BO337" s="220"/>
      <c r="BP337" s="220"/>
      <c r="BQ337" s="220"/>
      <c r="BR337" s="220"/>
      <c r="BS337" s="220"/>
      <c r="BT337" s="220"/>
      <c r="BU337" s="220"/>
      <c r="BV337" s="220"/>
      <c r="BW337" s="220"/>
      <c r="BX337" s="220"/>
      <c r="BY337" s="220"/>
      <c r="BZ337" s="220"/>
      <c r="CA337" s="220"/>
      <c r="CB337" s="220"/>
      <c r="CC337" s="220"/>
      <c r="CD337" s="220"/>
      <c r="CE337" s="220"/>
      <c r="CF337" s="220"/>
      <c r="CG337" s="220"/>
      <c r="CH337" s="220"/>
      <c r="CI337" s="220"/>
    </row>
    <row r="338" spans="1:87" ht="15.75" customHeight="1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0"/>
      <c r="BN338" s="220"/>
      <c r="BO338" s="220"/>
      <c r="BP338" s="220"/>
      <c r="BQ338" s="220"/>
      <c r="BR338" s="220"/>
      <c r="BS338" s="220"/>
      <c r="BT338" s="220"/>
      <c r="BU338" s="220"/>
      <c r="BV338" s="220"/>
      <c r="BW338" s="220"/>
      <c r="BX338" s="220"/>
      <c r="BY338" s="220"/>
      <c r="BZ338" s="220"/>
      <c r="CA338" s="220"/>
      <c r="CB338" s="220"/>
      <c r="CC338" s="220"/>
      <c r="CD338" s="220"/>
      <c r="CE338" s="220"/>
      <c r="CF338" s="220"/>
      <c r="CG338" s="220"/>
      <c r="CH338" s="220"/>
      <c r="CI338" s="220"/>
    </row>
    <row r="339" spans="1:87" ht="15.75" customHeight="1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20"/>
      <c r="BN339" s="220"/>
      <c r="BO339" s="220"/>
      <c r="BP339" s="220"/>
      <c r="BQ339" s="220"/>
      <c r="BR339" s="220"/>
      <c r="BS339" s="220"/>
      <c r="BT339" s="220"/>
      <c r="BU339" s="220"/>
      <c r="BV339" s="220"/>
      <c r="BW339" s="220"/>
      <c r="BX339" s="220"/>
      <c r="BY339" s="220"/>
      <c r="BZ339" s="220"/>
      <c r="CA339" s="220"/>
      <c r="CB339" s="220"/>
      <c r="CC339" s="220"/>
      <c r="CD339" s="220"/>
      <c r="CE339" s="220"/>
      <c r="CF339" s="220"/>
      <c r="CG339" s="220"/>
      <c r="CH339" s="220"/>
      <c r="CI339" s="220"/>
    </row>
    <row r="340" spans="1:87" ht="15.75" customHeight="1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20"/>
      <c r="BG340" s="220"/>
      <c r="BH340" s="220"/>
      <c r="BI340" s="220"/>
      <c r="BJ340" s="220"/>
      <c r="BK340" s="220"/>
      <c r="BL340" s="220"/>
      <c r="BM340" s="220"/>
      <c r="BN340" s="220"/>
      <c r="BO340" s="220"/>
      <c r="BP340" s="220"/>
      <c r="BQ340" s="220"/>
      <c r="BR340" s="220"/>
      <c r="BS340" s="220"/>
      <c r="BT340" s="220"/>
      <c r="BU340" s="220"/>
      <c r="BV340" s="220"/>
      <c r="BW340" s="220"/>
      <c r="BX340" s="220"/>
      <c r="BY340" s="220"/>
      <c r="BZ340" s="220"/>
      <c r="CA340" s="220"/>
      <c r="CB340" s="220"/>
      <c r="CC340" s="220"/>
      <c r="CD340" s="220"/>
      <c r="CE340" s="220"/>
      <c r="CF340" s="220"/>
      <c r="CG340" s="220"/>
      <c r="CH340" s="220"/>
      <c r="CI340" s="220"/>
    </row>
    <row r="341" spans="1:87" ht="15.75" customHeight="1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220"/>
      <c r="BN341" s="220"/>
      <c r="BO341" s="220"/>
      <c r="BP341" s="220"/>
      <c r="BQ341" s="220"/>
      <c r="BR341" s="220"/>
      <c r="BS341" s="220"/>
      <c r="BT341" s="220"/>
      <c r="BU341" s="220"/>
      <c r="BV341" s="220"/>
      <c r="BW341" s="220"/>
      <c r="BX341" s="220"/>
      <c r="BY341" s="220"/>
      <c r="BZ341" s="220"/>
      <c r="CA341" s="220"/>
      <c r="CB341" s="220"/>
      <c r="CC341" s="220"/>
      <c r="CD341" s="220"/>
      <c r="CE341" s="220"/>
      <c r="CF341" s="220"/>
      <c r="CG341" s="220"/>
      <c r="CH341" s="220"/>
      <c r="CI341" s="220"/>
    </row>
    <row r="342" spans="1:87" ht="15.75" customHeight="1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0"/>
      <c r="BN342" s="220"/>
      <c r="BO342" s="220"/>
      <c r="BP342" s="220"/>
      <c r="BQ342" s="220"/>
      <c r="BR342" s="220"/>
      <c r="BS342" s="220"/>
      <c r="BT342" s="220"/>
      <c r="BU342" s="220"/>
      <c r="BV342" s="220"/>
      <c r="BW342" s="220"/>
      <c r="BX342" s="220"/>
      <c r="BY342" s="220"/>
      <c r="BZ342" s="220"/>
      <c r="CA342" s="220"/>
      <c r="CB342" s="220"/>
      <c r="CC342" s="220"/>
      <c r="CD342" s="220"/>
      <c r="CE342" s="220"/>
      <c r="CF342" s="220"/>
      <c r="CG342" s="220"/>
      <c r="CH342" s="220"/>
      <c r="CI342" s="220"/>
    </row>
    <row r="343" spans="1:87" ht="15.75" customHeight="1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0"/>
      <c r="BN343" s="220"/>
      <c r="BO343" s="220"/>
      <c r="BP343" s="220"/>
      <c r="BQ343" s="220"/>
      <c r="BR343" s="220"/>
      <c r="BS343" s="220"/>
      <c r="BT343" s="220"/>
      <c r="BU343" s="220"/>
      <c r="BV343" s="220"/>
      <c r="BW343" s="220"/>
      <c r="BX343" s="220"/>
      <c r="BY343" s="220"/>
      <c r="BZ343" s="220"/>
      <c r="CA343" s="220"/>
      <c r="CB343" s="220"/>
      <c r="CC343" s="220"/>
      <c r="CD343" s="220"/>
      <c r="CE343" s="220"/>
      <c r="CF343" s="220"/>
      <c r="CG343" s="220"/>
      <c r="CH343" s="220"/>
      <c r="CI343" s="220"/>
    </row>
    <row r="344" spans="1:87" ht="15.75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0"/>
      <c r="BN344" s="220"/>
      <c r="BO344" s="220"/>
      <c r="BP344" s="220"/>
      <c r="BQ344" s="220"/>
      <c r="BR344" s="220"/>
      <c r="BS344" s="220"/>
      <c r="BT344" s="220"/>
      <c r="BU344" s="220"/>
      <c r="BV344" s="220"/>
      <c r="BW344" s="220"/>
      <c r="BX344" s="220"/>
      <c r="BY344" s="220"/>
      <c r="BZ344" s="220"/>
      <c r="CA344" s="220"/>
      <c r="CB344" s="220"/>
      <c r="CC344" s="220"/>
      <c r="CD344" s="220"/>
      <c r="CE344" s="220"/>
      <c r="CF344" s="220"/>
      <c r="CG344" s="220"/>
      <c r="CH344" s="220"/>
      <c r="CI344" s="220"/>
    </row>
    <row r="345" spans="1:87" ht="15.75" customHeight="1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220"/>
      <c r="BN345" s="220"/>
      <c r="BO345" s="220"/>
      <c r="BP345" s="220"/>
      <c r="BQ345" s="220"/>
      <c r="BR345" s="220"/>
      <c r="BS345" s="220"/>
      <c r="BT345" s="220"/>
      <c r="BU345" s="220"/>
      <c r="BV345" s="220"/>
      <c r="BW345" s="220"/>
      <c r="BX345" s="220"/>
      <c r="BY345" s="220"/>
      <c r="BZ345" s="220"/>
      <c r="CA345" s="220"/>
      <c r="CB345" s="220"/>
      <c r="CC345" s="220"/>
      <c r="CD345" s="220"/>
      <c r="CE345" s="220"/>
      <c r="CF345" s="220"/>
      <c r="CG345" s="220"/>
      <c r="CH345" s="220"/>
      <c r="CI345" s="220"/>
    </row>
    <row r="346" spans="1:87" ht="15.75" customHeight="1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20"/>
      <c r="BG346" s="220"/>
      <c r="BH346" s="220"/>
      <c r="BI346" s="220"/>
      <c r="BJ346" s="220"/>
      <c r="BK346" s="220"/>
      <c r="BL346" s="220"/>
      <c r="BM346" s="220"/>
      <c r="BN346" s="220"/>
      <c r="BO346" s="220"/>
      <c r="BP346" s="220"/>
      <c r="BQ346" s="220"/>
      <c r="BR346" s="220"/>
      <c r="BS346" s="220"/>
      <c r="BT346" s="220"/>
      <c r="BU346" s="220"/>
      <c r="BV346" s="220"/>
      <c r="BW346" s="220"/>
      <c r="BX346" s="220"/>
      <c r="BY346" s="220"/>
      <c r="BZ346" s="220"/>
      <c r="CA346" s="220"/>
      <c r="CB346" s="220"/>
      <c r="CC346" s="220"/>
      <c r="CD346" s="220"/>
      <c r="CE346" s="220"/>
      <c r="CF346" s="220"/>
      <c r="CG346" s="220"/>
      <c r="CH346" s="220"/>
      <c r="CI346" s="220"/>
    </row>
    <row r="347" spans="1:87" ht="15.75" customHeight="1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  <c r="AE347" s="220"/>
      <c r="AF347" s="220"/>
      <c r="AG347" s="220"/>
      <c r="AH347" s="220"/>
      <c r="AI347" s="220"/>
      <c r="AJ347" s="220"/>
      <c r="AK347" s="220"/>
      <c r="AL347" s="220"/>
      <c r="AM347" s="220"/>
      <c r="AN347" s="220"/>
      <c r="AO347" s="220"/>
      <c r="AP347" s="220"/>
      <c r="AQ347" s="220"/>
      <c r="AR347" s="220"/>
      <c r="AS347" s="220"/>
      <c r="AT347" s="220"/>
      <c r="AU347" s="220"/>
      <c r="AV347" s="220"/>
      <c r="AW347" s="220"/>
      <c r="AX347" s="220"/>
      <c r="AY347" s="220"/>
      <c r="AZ347" s="220"/>
      <c r="BA347" s="220"/>
      <c r="BB347" s="220"/>
      <c r="BC347" s="220"/>
      <c r="BD347" s="220"/>
      <c r="BE347" s="220"/>
      <c r="BF347" s="220"/>
      <c r="BG347" s="220"/>
      <c r="BH347" s="220"/>
      <c r="BI347" s="220"/>
      <c r="BJ347" s="220"/>
      <c r="BK347" s="220"/>
      <c r="BL347" s="220"/>
      <c r="BM347" s="220"/>
      <c r="BN347" s="220"/>
      <c r="BO347" s="220"/>
      <c r="BP347" s="220"/>
      <c r="BQ347" s="220"/>
      <c r="BR347" s="220"/>
      <c r="BS347" s="220"/>
      <c r="BT347" s="220"/>
      <c r="BU347" s="220"/>
      <c r="BV347" s="220"/>
      <c r="BW347" s="220"/>
      <c r="BX347" s="220"/>
      <c r="BY347" s="220"/>
      <c r="BZ347" s="220"/>
      <c r="CA347" s="220"/>
      <c r="CB347" s="220"/>
      <c r="CC347" s="220"/>
      <c r="CD347" s="220"/>
      <c r="CE347" s="220"/>
      <c r="CF347" s="220"/>
      <c r="CG347" s="220"/>
      <c r="CH347" s="220"/>
      <c r="CI347" s="220"/>
    </row>
    <row r="348" spans="1:87" ht="15.75" customHeight="1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  <c r="AE348" s="220"/>
      <c r="AF348" s="220"/>
      <c r="AG348" s="220"/>
      <c r="AH348" s="220"/>
      <c r="AI348" s="220"/>
      <c r="AJ348" s="220"/>
      <c r="AK348" s="220"/>
      <c r="AL348" s="220"/>
      <c r="AM348" s="220"/>
      <c r="AN348" s="220"/>
      <c r="AO348" s="220"/>
      <c r="AP348" s="220"/>
      <c r="AQ348" s="220"/>
      <c r="AR348" s="220"/>
      <c r="AS348" s="220"/>
      <c r="AT348" s="220"/>
      <c r="AU348" s="220"/>
      <c r="AV348" s="220"/>
      <c r="AW348" s="220"/>
      <c r="AX348" s="220"/>
      <c r="AY348" s="220"/>
      <c r="AZ348" s="220"/>
      <c r="BA348" s="220"/>
      <c r="BB348" s="220"/>
      <c r="BC348" s="220"/>
      <c r="BD348" s="220"/>
      <c r="BE348" s="220"/>
      <c r="BF348" s="220"/>
      <c r="BG348" s="220"/>
      <c r="BH348" s="220"/>
      <c r="BI348" s="220"/>
      <c r="BJ348" s="220"/>
      <c r="BK348" s="220"/>
      <c r="BL348" s="220"/>
      <c r="BM348" s="220"/>
      <c r="BN348" s="220"/>
      <c r="BO348" s="220"/>
      <c r="BP348" s="220"/>
      <c r="BQ348" s="220"/>
      <c r="BR348" s="220"/>
      <c r="BS348" s="220"/>
      <c r="BT348" s="220"/>
      <c r="BU348" s="220"/>
      <c r="BV348" s="220"/>
      <c r="BW348" s="220"/>
      <c r="BX348" s="220"/>
      <c r="BY348" s="220"/>
      <c r="BZ348" s="220"/>
      <c r="CA348" s="220"/>
      <c r="CB348" s="220"/>
      <c r="CC348" s="220"/>
      <c r="CD348" s="220"/>
      <c r="CE348" s="220"/>
      <c r="CF348" s="220"/>
      <c r="CG348" s="220"/>
      <c r="CH348" s="220"/>
      <c r="CI348" s="220"/>
    </row>
    <row r="349" spans="1:87" ht="15.75" customHeight="1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20"/>
      <c r="AH349" s="220"/>
      <c r="AI349" s="220"/>
      <c r="AJ349" s="220"/>
      <c r="AK349" s="220"/>
      <c r="AL349" s="220"/>
      <c r="AM349" s="220"/>
      <c r="AN349" s="220"/>
      <c r="AO349" s="220"/>
      <c r="AP349" s="220"/>
      <c r="AQ349" s="220"/>
      <c r="AR349" s="220"/>
      <c r="AS349" s="220"/>
      <c r="AT349" s="220"/>
      <c r="AU349" s="220"/>
      <c r="AV349" s="220"/>
      <c r="AW349" s="220"/>
      <c r="AX349" s="220"/>
      <c r="AY349" s="220"/>
      <c r="AZ349" s="220"/>
      <c r="BA349" s="220"/>
      <c r="BB349" s="220"/>
      <c r="BC349" s="220"/>
      <c r="BD349" s="220"/>
      <c r="BE349" s="220"/>
      <c r="BF349" s="220"/>
      <c r="BG349" s="220"/>
      <c r="BH349" s="220"/>
      <c r="BI349" s="220"/>
      <c r="BJ349" s="220"/>
      <c r="BK349" s="220"/>
      <c r="BL349" s="220"/>
      <c r="BM349" s="220"/>
      <c r="BN349" s="220"/>
      <c r="BO349" s="220"/>
      <c r="BP349" s="220"/>
      <c r="BQ349" s="220"/>
      <c r="BR349" s="220"/>
      <c r="BS349" s="220"/>
      <c r="BT349" s="220"/>
      <c r="BU349" s="220"/>
      <c r="BV349" s="220"/>
      <c r="BW349" s="220"/>
      <c r="BX349" s="220"/>
      <c r="BY349" s="220"/>
      <c r="BZ349" s="220"/>
      <c r="CA349" s="220"/>
      <c r="CB349" s="220"/>
      <c r="CC349" s="220"/>
      <c r="CD349" s="220"/>
      <c r="CE349" s="220"/>
      <c r="CF349" s="220"/>
      <c r="CG349" s="220"/>
      <c r="CH349" s="220"/>
      <c r="CI349" s="220"/>
    </row>
    <row r="350" spans="1:87" ht="15.75" customHeight="1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  <c r="AE350" s="220"/>
      <c r="AF350" s="220"/>
      <c r="AG350" s="220"/>
      <c r="AH350" s="220"/>
      <c r="AI350" s="220"/>
      <c r="AJ350" s="220"/>
      <c r="AK350" s="220"/>
      <c r="AL350" s="220"/>
      <c r="AM350" s="220"/>
      <c r="AN350" s="220"/>
      <c r="AO350" s="220"/>
      <c r="AP350" s="220"/>
      <c r="AQ350" s="220"/>
      <c r="AR350" s="220"/>
      <c r="AS350" s="220"/>
      <c r="AT350" s="220"/>
      <c r="AU350" s="220"/>
      <c r="AV350" s="220"/>
      <c r="AW350" s="220"/>
      <c r="AX350" s="220"/>
      <c r="AY350" s="220"/>
      <c r="AZ350" s="220"/>
      <c r="BA350" s="220"/>
      <c r="BB350" s="220"/>
      <c r="BC350" s="220"/>
      <c r="BD350" s="220"/>
      <c r="BE350" s="220"/>
      <c r="BF350" s="220"/>
      <c r="BG350" s="220"/>
      <c r="BH350" s="220"/>
      <c r="BI350" s="220"/>
      <c r="BJ350" s="220"/>
      <c r="BK350" s="220"/>
      <c r="BL350" s="220"/>
      <c r="BM350" s="220"/>
      <c r="BN350" s="220"/>
      <c r="BO350" s="220"/>
      <c r="BP350" s="220"/>
      <c r="BQ350" s="220"/>
      <c r="BR350" s="220"/>
      <c r="BS350" s="220"/>
      <c r="BT350" s="220"/>
      <c r="BU350" s="220"/>
      <c r="BV350" s="220"/>
      <c r="BW350" s="220"/>
      <c r="BX350" s="220"/>
      <c r="BY350" s="220"/>
      <c r="BZ350" s="220"/>
      <c r="CA350" s="220"/>
      <c r="CB350" s="220"/>
      <c r="CC350" s="220"/>
      <c r="CD350" s="220"/>
      <c r="CE350" s="220"/>
      <c r="CF350" s="220"/>
      <c r="CG350" s="220"/>
      <c r="CH350" s="220"/>
      <c r="CI350" s="220"/>
    </row>
    <row r="351" spans="1:87" ht="15.75" customHeight="1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  <c r="AE351" s="220"/>
      <c r="AF351" s="220"/>
      <c r="AG351" s="220"/>
      <c r="AH351" s="220"/>
      <c r="AI351" s="220"/>
      <c r="AJ351" s="220"/>
      <c r="AK351" s="220"/>
      <c r="AL351" s="220"/>
      <c r="AM351" s="220"/>
      <c r="AN351" s="220"/>
      <c r="AO351" s="220"/>
      <c r="AP351" s="220"/>
      <c r="AQ351" s="220"/>
      <c r="AR351" s="220"/>
      <c r="AS351" s="220"/>
      <c r="AT351" s="220"/>
      <c r="AU351" s="220"/>
      <c r="AV351" s="220"/>
      <c r="AW351" s="220"/>
      <c r="AX351" s="220"/>
      <c r="AY351" s="220"/>
      <c r="AZ351" s="220"/>
      <c r="BA351" s="220"/>
      <c r="BB351" s="220"/>
      <c r="BC351" s="220"/>
      <c r="BD351" s="220"/>
      <c r="BE351" s="220"/>
      <c r="BF351" s="220"/>
      <c r="BG351" s="220"/>
      <c r="BH351" s="220"/>
      <c r="BI351" s="220"/>
      <c r="BJ351" s="220"/>
      <c r="BK351" s="220"/>
      <c r="BL351" s="220"/>
      <c r="BM351" s="220"/>
      <c r="BN351" s="220"/>
      <c r="BO351" s="220"/>
      <c r="BP351" s="220"/>
      <c r="BQ351" s="220"/>
      <c r="BR351" s="220"/>
      <c r="BS351" s="220"/>
      <c r="BT351" s="220"/>
      <c r="BU351" s="220"/>
      <c r="BV351" s="220"/>
      <c r="BW351" s="220"/>
      <c r="BX351" s="220"/>
      <c r="BY351" s="220"/>
      <c r="BZ351" s="220"/>
      <c r="CA351" s="220"/>
      <c r="CB351" s="220"/>
      <c r="CC351" s="220"/>
      <c r="CD351" s="220"/>
      <c r="CE351" s="220"/>
      <c r="CF351" s="220"/>
      <c r="CG351" s="220"/>
      <c r="CH351" s="220"/>
      <c r="CI351" s="220"/>
    </row>
    <row r="352" spans="1:87" ht="15.75" customHeight="1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/>
      <c r="AM352" s="220"/>
      <c r="AN352" s="220"/>
      <c r="AO352" s="220"/>
      <c r="AP352" s="220"/>
      <c r="AQ352" s="220"/>
      <c r="AR352" s="220"/>
      <c r="AS352" s="220"/>
      <c r="AT352" s="220"/>
      <c r="AU352" s="220"/>
      <c r="AV352" s="220"/>
      <c r="AW352" s="220"/>
      <c r="AX352" s="220"/>
      <c r="AY352" s="220"/>
      <c r="AZ352" s="220"/>
      <c r="BA352" s="220"/>
      <c r="BB352" s="220"/>
      <c r="BC352" s="220"/>
      <c r="BD352" s="220"/>
      <c r="BE352" s="220"/>
      <c r="BF352" s="220"/>
      <c r="BG352" s="220"/>
      <c r="BH352" s="220"/>
      <c r="BI352" s="220"/>
      <c r="BJ352" s="220"/>
      <c r="BK352" s="220"/>
      <c r="BL352" s="220"/>
      <c r="BM352" s="220"/>
      <c r="BN352" s="220"/>
      <c r="BO352" s="220"/>
      <c r="BP352" s="220"/>
      <c r="BQ352" s="220"/>
      <c r="BR352" s="220"/>
      <c r="BS352" s="220"/>
      <c r="BT352" s="220"/>
      <c r="BU352" s="220"/>
      <c r="BV352" s="220"/>
      <c r="BW352" s="220"/>
      <c r="BX352" s="220"/>
      <c r="BY352" s="220"/>
      <c r="BZ352" s="220"/>
      <c r="CA352" s="220"/>
      <c r="CB352" s="220"/>
      <c r="CC352" s="220"/>
      <c r="CD352" s="220"/>
      <c r="CE352" s="220"/>
      <c r="CF352" s="220"/>
      <c r="CG352" s="220"/>
      <c r="CH352" s="220"/>
      <c r="CI352" s="220"/>
    </row>
    <row r="353" spans="1:87" ht="15.75" customHeight="1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220"/>
      <c r="AQ353" s="220"/>
      <c r="AR353" s="220"/>
      <c r="AS353" s="220"/>
      <c r="AT353" s="220"/>
      <c r="AU353" s="220"/>
      <c r="AV353" s="220"/>
      <c r="AW353" s="220"/>
      <c r="AX353" s="220"/>
      <c r="AY353" s="220"/>
      <c r="AZ353" s="220"/>
      <c r="BA353" s="220"/>
      <c r="BB353" s="220"/>
      <c r="BC353" s="220"/>
      <c r="BD353" s="220"/>
      <c r="BE353" s="220"/>
      <c r="BF353" s="220"/>
      <c r="BG353" s="220"/>
      <c r="BH353" s="220"/>
      <c r="BI353" s="220"/>
      <c r="BJ353" s="220"/>
      <c r="BK353" s="220"/>
      <c r="BL353" s="220"/>
      <c r="BM353" s="220"/>
      <c r="BN353" s="220"/>
      <c r="BO353" s="220"/>
      <c r="BP353" s="220"/>
      <c r="BQ353" s="220"/>
      <c r="BR353" s="220"/>
      <c r="BS353" s="220"/>
      <c r="BT353" s="220"/>
      <c r="BU353" s="220"/>
      <c r="BV353" s="220"/>
      <c r="BW353" s="220"/>
      <c r="BX353" s="220"/>
      <c r="BY353" s="220"/>
      <c r="BZ353" s="220"/>
      <c r="CA353" s="220"/>
      <c r="CB353" s="220"/>
      <c r="CC353" s="220"/>
      <c r="CD353" s="220"/>
      <c r="CE353" s="220"/>
      <c r="CF353" s="220"/>
      <c r="CG353" s="220"/>
      <c r="CH353" s="220"/>
      <c r="CI353" s="220"/>
    </row>
    <row r="354" spans="1:87" ht="15.75" customHeight="1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/>
      <c r="AM354" s="220"/>
      <c r="AN354" s="220"/>
      <c r="AO354" s="220"/>
      <c r="AP354" s="220"/>
      <c r="AQ354" s="220"/>
      <c r="AR354" s="220"/>
      <c r="AS354" s="220"/>
      <c r="AT354" s="220"/>
      <c r="AU354" s="220"/>
      <c r="AV354" s="220"/>
      <c r="AW354" s="220"/>
      <c r="AX354" s="220"/>
      <c r="AY354" s="220"/>
      <c r="AZ354" s="220"/>
      <c r="BA354" s="220"/>
      <c r="BB354" s="220"/>
      <c r="BC354" s="220"/>
      <c r="BD354" s="220"/>
      <c r="BE354" s="220"/>
      <c r="BF354" s="220"/>
      <c r="BG354" s="220"/>
      <c r="BH354" s="220"/>
      <c r="BI354" s="220"/>
      <c r="BJ354" s="220"/>
      <c r="BK354" s="220"/>
      <c r="BL354" s="220"/>
      <c r="BM354" s="220"/>
      <c r="BN354" s="220"/>
      <c r="BO354" s="220"/>
      <c r="BP354" s="220"/>
      <c r="BQ354" s="220"/>
      <c r="BR354" s="220"/>
      <c r="BS354" s="220"/>
      <c r="BT354" s="220"/>
      <c r="BU354" s="220"/>
      <c r="BV354" s="220"/>
      <c r="BW354" s="220"/>
      <c r="BX354" s="220"/>
      <c r="BY354" s="220"/>
      <c r="BZ354" s="220"/>
      <c r="CA354" s="220"/>
      <c r="CB354" s="220"/>
      <c r="CC354" s="220"/>
      <c r="CD354" s="220"/>
      <c r="CE354" s="220"/>
      <c r="CF354" s="220"/>
      <c r="CG354" s="220"/>
      <c r="CH354" s="220"/>
      <c r="CI354" s="220"/>
    </row>
    <row r="355" spans="1:87" ht="15.75" customHeight="1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/>
      <c r="AM355" s="220"/>
      <c r="AN355" s="220"/>
      <c r="AO355" s="220"/>
      <c r="AP355" s="220"/>
      <c r="AQ355" s="220"/>
      <c r="AR355" s="220"/>
      <c r="AS355" s="220"/>
      <c r="AT355" s="220"/>
      <c r="AU355" s="220"/>
      <c r="AV355" s="220"/>
      <c r="AW355" s="220"/>
      <c r="AX355" s="220"/>
      <c r="AY355" s="220"/>
      <c r="AZ355" s="220"/>
      <c r="BA355" s="220"/>
      <c r="BB355" s="220"/>
      <c r="BC355" s="220"/>
      <c r="BD355" s="220"/>
      <c r="BE355" s="220"/>
      <c r="BF355" s="220"/>
      <c r="BG355" s="220"/>
      <c r="BH355" s="220"/>
      <c r="BI355" s="220"/>
      <c r="BJ355" s="220"/>
      <c r="BK355" s="220"/>
      <c r="BL355" s="220"/>
      <c r="BM355" s="220"/>
      <c r="BN355" s="220"/>
      <c r="BO355" s="220"/>
      <c r="BP355" s="220"/>
      <c r="BQ355" s="220"/>
      <c r="BR355" s="220"/>
      <c r="BS355" s="220"/>
      <c r="BT355" s="220"/>
      <c r="BU355" s="220"/>
      <c r="BV355" s="220"/>
      <c r="BW355" s="220"/>
      <c r="BX355" s="220"/>
      <c r="BY355" s="220"/>
      <c r="BZ355" s="220"/>
      <c r="CA355" s="220"/>
      <c r="CB355" s="220"/>
      <c r="CC355" s="220"/>
      <c r="CD355" s="220"/>
      <c r="CE355" s="220"/>
      <c r="CF355" s="220"/>
      <c r="CG355" s="220"/>
      <c r="CH355" s="220"/>
      <c r="CI355" s="220"/>
    </row>
    <row r="356" spans="1:87" ht="15.75" customHeight="1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20"/>
      <c r="AW356" s="220"/>
      <c r="AX356" s="220"/>
      <c r="AY356" s="220"/>
      <c r="AZ356" s="220"/>
      <c r="BA356" s="220"/>
      <c r="BB356" s="220"/>
      <c r="BC356" s="220"/>
      <c r="BD356" s="220"/>
      <c r="BE356" s="220"/>
      <c r="BF356" s="220"/>
      <c r="BG356" s="220"/>
      <c r="BH356" s="220"/>
      <c r="BI356" s="220"/>
      <c r="BJ356" s="220"/>
      <c r="BK356" s="220"/>
      <c r="BL356" s="220"/>
      <c r="BM356" s="220"/>
      <c r="BN356" s="220"/>
      <c r="BO356" s="220"/>
      <c r="BP356" s="220"/>
      <c r="BQ356" s="220"/>
      <c r="BR356" s="220"/>
      <c r="BS356" s="220"/>
      <c r="BT356" s="220"/>
      <c r="BU356" s="220"/>
      <c r="BV356" s="220"/>
      <c r="BW356" s="220"/>
      <c r="BX356" s="220"/>
      <c r="BY356" s="220"/>
      <c r="BZ356" s="220"/>
      <c r="CA356" s="220"/>
      <c r="CB356" s="220"/>
      <c r="CC356" s="220"/>
      <c r="CD356" s="220"/>
      <c r="CE356" s="220"/>
      <c r="CF356" s="220"/>
      <c r="CG356" s="220"/>
      <c r="CH356" s="220"/>
      <c r="CI356" s="220"/>
    </row>
    <row r="357" spans="1:87" ht="15.75" customHeight="1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  <c r="AP357" s="220"/>
      <c r="AQ357" s="220"/>
      <c r="AR357" s="220"/>
      <c r="AS357" s="220"/>
      <c r="AT357" s="220"/>
      <c r="AU357" s="220"/>
      <c r="AV357" s="220"/>
      <c r="AW357" s="220"/>
      <c r="AX357" s="220"/>
      <c r="AY357" s="220"/>
      <c r="AZ357" s="220"/>
      <c r="BA357" s="220"/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0"/>
      <c r="BN357" s="220"/>
      <c r="BO357" s="220"/>
      <c r="BP357" s="220"/>
      <c r="BQ357" s="220"/>
      <c r="BR357" s="220"/>
      <c r="BS357" s="220"/>
      <c r="BT357" s="220"/>
      <c r="BU357" s="220"/>
      <c r="BV357" s="220"/>
      <c r="BW357" s="220"/>
      <c r="BX357" s="220"/>
      <c r="BY357" s="220"/>
      <c r="BZ357" s="220"/>
      <c r="CA357" s="220"/>
      <c r="CB357" s="220"/>
      <c r="CC357" s="220"/>
      <c r="CD357" s="220"/>
      <c r="CE357" s="220"/>
      <c r="CF357" s="220"/>
      <c r="CG357" s="220"/>
      <c r="CH357" s="220"/>
      <c r="CI357" s="220"/>
    </row>
    <row r="358" spans="1:87" ht="15.75" customHeight="1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220"/>
      <c r="BH358" s="220"/>
      <c r="BI358" s="220"/>
      <c r="BJ358" s="220"/>
      <c r="BK358" s="220"/>
      <c r="BL358" s="220"/>
      <c r="BM358" s="220"/>
      <c r="BN358" s="220"/>
      <c r="BO358" s="220"/>
      <c r="BP358" s="220"/>
      <c r="BQ358" s="220"/>
      <c r="BR358" s="220"/>
      <c r="BS358" s="220"/>
      <c r="BT358" s="220"/>
      <c r="BU358" s="220"/>
      <c r="BV358" s="220"/>
      <c r="BW358" s="220"/>
      <c r="BX358" s="220"/>
      <c r="BY358" s="220"/>
      <c r="BZ358" s="220"/>
      <c r="CA358" s="220"/>
      <c r="CB358" s="220"/>
      <c r="CC358" s="220"/>
      <c r="CD358" s="220"/>
      <c r="CE358" s="220"/>
      <c r="CF358" s="220"/>
      <c r="CG358" s="220"/>
      <c r="CH358" s="220"/>
      <c r="CI358" s="220"/>
    </row>
    <row r="359" spans="1:87" ht="15.75" customHeight="1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  <c r="AP359" s="220"/>
      <c r="AQ359" s="220"/>
      <c r="AR359" s="220"/>
      <c r="AS359" s="220"/>
      <c r="AT359" s="220"/>
      <c r="AU359" s="220"/>
      <c r="AV359" s="220"/>
      <c r="AW359" s="220"/>
      <c r="AX359" s="220"/>
      <c r="AY359" s="220"/>
      <c r="AZ359" s="220"/>
      <c r="BA359" s="220"/>
      <c r="BB359" s="220"/>
      <c r="BC359" s="220"/>
      <c r="BD359" s="220"/>
      <c r="BE359" s="220"/>
      <c r="BF359" s="220"/>
      <c r="BG359" s="220"/>
      <c r="BH359" s="220"/>
      <c r="BI359" s="220"/>
      <c r="BJ359" s="220"/>
      <c r="BK359" s="220"/>
      <c r="BL359" s="220"/>
      <c r="BM359" s="220"/>
      <c r="BN359" s="220"/>
      <c r="BO359" s="220"/>
      <c r="BP359" s="220"/>
      <c r="BQ359" s="220"/>
      <c r="BR359" s="220"/>
      <c r="BS359" s="220"/>
      <c r="BT359" s="220"/>
      <c r="BU359" s="220"/>
      <c r="BV359" s="220"/>
      <c r="BW359" s="220"/>
      <c r="BX359" s="220"/>
      <c r="BY359" s="220"/>
      <c r="BZ359" s="220"/>
      <c r="CA359" s="220"/>
      <c r="CB359" s="220"/>
      <c r="CC359" s="220"/>
      <c r="CD359" s="220"/>
      <c r="CE359" s="220"/>
      <c r="CF359" s="220"/>
      <c r="CG359" s="220"/>
      <c r="CH359" s="220"/>
      <c r="CI359" s="220"/>
    </row>
    <row r="360" spans="1:87" ht="15.75" customHeight="1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  <c r="AP360" s="220"/>
      <c r="AQ360" s="220"/>
      <c r="AR360" s="220"/>
      <c r="AS360" s="220"/>
      <c r="AT360" s="220"/>
      <c r="AU360" s="220"/>
      <c r="AV360" s="220"/>
      <c r="AW360" s="220"/>
      <c r="AX360" s="220"/>
      <c r="AY360" s="220"/>
      <c r="AZ360" s="220"/>
      <c r="BA360" s="220"/>
      <c r="BB360" s="220"/>
      <c r="BC360" s="220"/>
      <c r="BD360" s="220"/>
      <c r="BE360" s="220"/>
      <c r="BF360" s="220"/>
      <c r="BG360" s="220"/>
      <c r="BH360" s="220"/>
      <c r="BI360" s="220"/>
      <c r="BJ360" s="220"/>
      <c r="BK360" s="220"/>
      <c r="BL360" s="220"/>
      <c r="BM360" s="220"/>
      <c r="BN360" s="220"/>
      <c r="BO360" s="220"/>
      <c r="BP360" s="220"/>
      <c r="BQ360" s="220"/>
      <c r="BR360" s="220"/>
      <c r="BS360" s="220"/>
      <c r="BT360" s="220"/>
      <c r="BU360" s="220"/>
      <c r="BV360" s="220"/>
      <c r="BW360" s="220"/>
      <c r="BX360" s="220"/>
      <c r="BY360" s="220"/>
      <c r="BZ360" s="220"/>
      <c r="CA360" s="220"/>
      <c r="CB360" s="220"/>
      <c r="CC360" s="220"/>
      <c r="CD360" s="220"/>
      <c r="CE360" s="220"/>
      <c r="CF360" s="220"/>
      <c r="CG360" s="220"/>
      <c r="CH360" s="220"/>
      <c r="CI360" s="220"/>
    </row>
    <row r="361" spans="1:87" ht="15.75" customHeight="1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  <c r="AA361" s="220"/>
      <c r="AB361" s="220"/>
      <c r="AC361" s="220"/>
      <c r="AD361" s="220"/>
      <c r="AE361" s="220"/>
      <c r="AF361" s="220"/>
      <c r="AG361" s="220"/>
      <c r="AH361" s="220"/>
      <c r="AI361" s="220"/>
      <c r="AJ361" s="220"/>
      <c r="AK361" s="220"/>
      <c r="AL361" s="220"/>
      <c r="AM361" s="220"/>
      <c r="AN361" s="220"/>
      <c r="AO361" s="220"/>
      <c r="AP361" s="220"/>
      <c r="AQ361" s="220"/>
      <c r="AR361" s="220"/>
      <c r="AS361" s="220"/>
      <c r="AT361" s="220"/>
      <c r="AU361" s="220"/>
      <c r="AV361" s="220"/>
      <c r="AW361" s="220"/>
      <c r="AX361" s="220"/>
      <c r="AY361" s="220"/>
      <c r="AZ361" s="220"/>
      <c r="BA361" s="220"/>
      <c r="BB361" s="220"/>
      <c r="BC361" s="220"/>
      <c r="BD361" s="220"/>
      <c r="BE361" s="220"/>
      <c r="BF361" s="220"/>
      <c r="BG361" s="220"/>
      <c r="BH361" s="220"/>
      <c r="BI361" s="220"/>
      <c r="BJ361" s="220"/>
      <c r="BK361" s="220"/>
      <c r="BL361" s="220"/>
      <c r="BM361" s="220"/>
      <c r="BN361" s="220"/>
      <c r="BO361" s="220"/>
      <c r="BP361" s="220"/>
      <c r="BQ361" s="220"/>
      <c r="BR361" s="220"/>
      <c r="BS361" s="220"/>
      <c r="BT361" s="220"/>
      <c r="BU361" s="220"/>
      <c r="BV361" s="220"/>
      <c r="BW361" s="220"/>
      <c r="BX361" s="220"/>
      <c r="BY361" s="220"/>
      <c r="BZ361" s="220"/>
      <c r="CA361" s="220"/>
      <c r="CB361" s="220"/>
      <c r="CC361" s="220"/>
      <c r="CD361" s="220"/>
      <c r="CE361" s="220"/>
      <c r="CF361" s="220"/>
      <c r="CG361" s="220"/>
      <c r="CH361" s="220"/>
      <c r="CI361" s="220"/>
    </row>
    <row r="362" spans="1:87" ht="15.75" customHeight="1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  <c r="AA362" s="220"/>
      <c r="AB362" s="220"/>
      <c r="AC362" s="220"/>
      <c r="AD362" s="220"/>
      <c r="AE362" s="220"/>
      <c r="AF362" s="220"/>
      <c r="AG362" s="220"/>
      <c r="AH362" s="220"/>
      <c r="AI362" s="220"/>
      <c r="AJ362" s="220"/>
      <c r="AK362" s="220"/>
      <c r="AL362" s="220"/>
      <c r="AM362" s="220"/>
      <c r="AN362" s="220"/>
      <c r="AO362" s="220"/>
      <c r="AP362" s="220"/>
      <c r="AQ362" s="220"/>
      <c r="AR362" s="220"/>
      <c r="AS362" s="220"/>
      <c r="AT362" s="220"/>
      <c r="AU362" s="220"/>
      <c r="AV362" s="220"/>
      <c r="AW362" s="220"/>
      <c r="AX362" s="220"/>
      <c r="AY362" s="220"/>
      <c r="AZ362" s="220"/>
      <c r="BA362" s="220"/>
      <c r="BB362" s="220"/>
      <c r="BC362" s="220"/>
      <c r="BD362" s="220"/>
      <c r="BE362" s="220"/>
      <c r="BF362" s="220"/>
      <c r="BG362" s="220"/>
      <c r="BH362" s="220"/>
      <c r="BI362" s="220"/>
      <c r="BJ362" s="220"/>
      <c r="BK362" s="220"/>
      <c r="BL362" s="220"/>
      <c r="BM362" s="220"/>
      <c r="BN362" s="220"/>
      <c r="BO362" s="220"/>
      <c r="BP362" s="220"/>
      <c r="BQ362" s="220"/>
      <c r="BR362" s="220"/>
      <c r="BS362" s="220"/>
      <c r="BT362" s="220"/>
      <c r="BU362" s="220"/>
      <c r="BV362" s="220"/>
      <c r="BW362" s="220"/>
      <c r="BX362" s="220"/>
      <c r="BY362" s="220"/>
      <c r="BZ362" s="220"/>
      <c r="CA362" s="220"/>
      <c r="CB362" s="220"/>
      <c r="CC362" s="220"/>
      <c r="CD362" s="220"/>
      <c r="CE362" s="220"/>
      <c r="CF362" s="220"/>
      <c r="CG362" s="220"/>
      <c r="CH362" s="220"/>
      <c r="CI362" s="220"/>
    </row>
    <row r="363" spans="1:87" ht="15.75" customHeight="1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  <c r="AA363" s="220"/>
      <c r="AB363" s="220"/>
      <c r="AC363" s="220"/>
      <c r="AD363" s="220"/>
      <c r="AE363" s="220"/>
      <c r="AF363" s="220"/>
      <c r="AG363" s="220"/>
      <c r="AH363" s="220"/>
      <c r="AI363" s="220"/>
      <c r="AJ363" s="220"/>
      <c r="AK363" s="220"/>
      <c r="AL363" s="220"/>
      <c r="AM363" s="220"/>
      <c r="AN363" s="220"/>
      <c r="AO363" s="220"/>
      <c r="AP363" s="220"/>
      <c r="AQ363" s="220"/>
      <c r="AR363" s="220"/>
      <c r="AS363" s="220"/>
      <c r="AT363" s="220"/>
      <c r="AU363" s="220"/>
      <c r="AV363" s="220"/>
      <c r="AW363" s="220"/>
      <c r="AX363" s="220"/>
      <c r="AY363" s="220"/>
      <c r="AZ363" s="220"/>
      <c r="BA363" s="220"/>
      <c r="BB363" s="220"/>
      <c r="BC363" s="220"/>
      <c r="BD363" s="220"/>
      <c r="BE363" s="220"/>
      <c r="BF363" s="220"/>
      <c r="BG363" s="220"/>
      <c r="BH363" s="220"/>
      <c r="BI363" s="220"/>
      <c r="BJ363" s="220"/>
      <c r="BK363" s="220"/>
      <c r="BL363" s="220"/>
      <c r="BM363" s="220"/>
      <c r="BN363" s="220"/>
      <c r="BO363" s="220"/>
      <c r="BP363" s="220"/>
      <c r="BQ363" s="220"/>
      <c r="BR363" s="220"/>
      <c r="BS363" s="220"/>
      <c r="BT363" s="220"/>
      <c r="BU363" s="220"/>
      <c r="BV363" s="220"/>
      <c r="BW363" s="220"/>
      <c r="BX363" s="220"/>
      <c r="BY363" s="220"/>
      <c r="BZ363" s="220"/>
      <c r="CA363" s="220"/>
      <c r="CB363" s="220"/>
      <c r="CC363" s="220"/>
      <c r="CD363" s="220"/>
      <c r="CE363" s="220"/>
      <c r="CF363" s="220"/>
      <c r="CG363" s="220"/>
      <c r="CH363" s="220"/>
      <c r="CI363" s="220"/>
    </row>
    <row r="364" spans="1:87" ht="15.75" customHeight="1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  <c r="AE364" s="220"/>
      <c r="AF364" s="220"/>
      <c r="AG364" s="220"/>
      <c r="AH364" s="220"/>
      <c r="AI364" s="220"/>
      <c r="AJ364" s="220"/>
      <c r="AK364" s="220"/>
      <c r="AL364" s="220"/>
      <c r="AM364" s="220"/>
      <c r="AN364" s="220"/>
      <c r="AO364" s="220"/>
      <c r="AP364" s="220"/>
      <c r="AQ364" s="220"/>
      <c r="AR364" s="220"/>
      <c r="AS364" s="220"/>
      <c r="AT364" s="220"/>
      <c r="AU364" s="220"/>
      <c r="AV364" s="220"/>
      <c r="AW364" s="220"/>
      <c r="AX364" s="220"/>
      <c r="AY364" s="220"/>
      <c r="AZ364" s="220"/>
      <c r="BA364" s="220"/>
      <c r="BB364" s="220"/>
      <c r="BC364" s="220"/>
      <c r="BD364" s="220"/>
      <c r="BE364" s="220"/>
      <c r="BF364" s="220"/>
      <c r="BG364" s="220"/>
      <c r="BH364" s="220"/>
      <c r="BI364" s="220"/>
      <c r="BJ364" s="220"/>
      <c r="BK364" s="220"/>
      <c r="BL364" s="220"/>
      <c r="BM364" s="220"/>
      <c r="BN364" s="220"/>
      <c r="BO364" s="220"/>
      <c r="BP364" s="220"/>
      <c r="BQ364" s="220"/>
      <c r="BR364" s="220"/>
      <c r="BS364" s="220"/>
      <c r="BT364" s="220"/>
      <c r="BU364" s="220"/>
      <c r="BV364" s="220"/>
      <c r="BW364" s="220"/>
      <c r="BX364" s="220"/>
      <c r="BY364" s="220"/>
      <c r="BZ364" s="220"/>
      <c r="CA364" s="220"/>
      <c r="CB364" s="220"/>
      <c r="CC364" s="220"/>
      <c r="CD364" s="220"/>
      <c r="CE364" s="220"/>
      <c r="CF364" s="220"/>
      <c r="CG364" s="220"/>
      <c r="CH364" s="220"/>
      <c r="CI364" s="220"/>
    </row>
    <row r="365" spans="1:87" ht="15.75" customHeight="1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  <c r="AA365" s="220"/>
      <c r="AB365" s="220"/>
      <c r="AC365" s="220"/>
      <c r="AD365" s="220"/>
      <c r="AE365" s="220"/>
      <c r="AF365" s="220"/>
      <c r="AG365" s="220"/>
      <c r="AH365" s="220"/>
      <c r="AI365" s="220"/>
      <c r="AJ365" s="220"/>
      <c r="AK365" s="220"/>
      <c r="AL365" s="220"/>
      <c r="AM365" s="220"/>
      <c r="AN365" s="220"/>
      <c r="AO365" s="220"/>
      <c r="AP365" s="220"/>
      <c r="AQ365" s="220"/>
      <c r="AR365" s="220"/>
      <c r="AS365" s="220"/>
      <c r="AT365" s="220"/>
      <c r="AU365" s="220"/>
      <c r="AV365" s="220"/>
      <c r="AW365" s="220"/>
      <c r="AX365" s="220"/>
      <c r="AY365" s="220"/>
      <c r="AZ365" s="220"/>
      <c r="BA365" s="220"/>
      <c r="BB365" s="220"/>
      <c r="BC365" s="220"/>
      <c r="BD365" s="220"/>
      <c r="BE365" s="220"/>
      <c r="BF365" s="220"/>
      <c r="BG365" s="220"/>
      <c r="BH365" s="220"/>
      <c r="BI365" s="220"/>
      <c r="BJ365" s="220"/>
      <c r="BK365" s="220"/>
      <c r="BL365" s="220"/>
      <c r="BM365" s="220"/>
      <c r="BN365" s="220"/>
      <c r="BO365" s="220"/>
      <c r="BP365" s="220"/>
      <c r="BQ365" s="220"/>
      <c r="BR365" s="220"/>
      <c r="BS365" s="220"/>
      <c r="BT365" s="220"/>
      <c r="BU365" s="220"/>
      <c r="BV365" s="220"/>
      <c r="BW365" s="220"/>
      <c r="BX365" s="220"/>
      <c r="BY365" s="220"/>
      <c r="BZ365" s="220"/>
      <c r="CA365" s="220"/>
      <c r="CB365" s="220"/>
      <c r="CC365" s="220"/>
      <c r="CD365" s="220"/>
      <c r="CE365" s="220"/>
      <c r="CF365" s="220"/>
      <c r="CG365" s="220"/>
      <c r="CH365" s="220"/>
      <c r="CI365" s="220"/>
    </row>
    <row r="366" spans="1:87" ht="15.75" customHeight="1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  <c r="AA366" s="220"/>
      <c r="AB366" s="220"/>
      <c r="AC366" s="220"/>
      <c r="AD366" s="220"/>
      <c r="AE366" s="220"/>
      <c r="AF366" s="220"/>
      <c r="AG366" s="220"/>
      <c r="AH366" s="220"/>
      <c r="AI366" s="220"/>
      <c r="AJ366" s="220"/>
      <c r="AK366" s="220"/>
      <c r="AL366" s="220"/>
      <c r="AM366" s="220"/>
      <c r="AN366" s="220"/>
      <c r="AO366" s="220"/>
      <c r="AP366" s="220"/>
      <c r="AQ366" s="220"/>
      <c r="AR366" s="220"/>
      <c r="AS366" s="220"/>
      <c r="AT366" s="220"/>
      <c r="AU366" s="220"/>
      <c r="AV366" s="220"/>
      <c r="AW366" s="220"/>
      <c r="AX366" s="220"/>
      <c r="AY366" s="220"/>
      <c r="AZ366" s="220"/>
      <c r="BA366" s="220"/>
      <c r="BB366" s="220"/>
      <c r="BC366" s="220"/>
      <c r="BD366" s="220"/>
      <c r="BE366" s="220"/>
      <c r="BF366" s="220"/>
      <c r="BG366" s="220"/>
      <c r="BH366" s="220"/>
      <c r="BI366" s="220"/>
      <c r="BJ366" s="220"/>
      <c r="BK366" s="220"/>
      <c r="BL366" s="220"/>
      <c r="BM366" s="220"/>
      <c r="BN366" s="220"/>
      <c r="BO366" s="220"/>
      <c r="BP366" s="220"/>
      <c r="BQ366" s="220"/>
      <c r="BR366" s="220"/>
      <c r="BS366" s="220"/>
      <c r="BT366" s="220"/>
      <c r="BU366" s="220"/>
      <c r="BV366" s="220"/>
      <c r="BW366" s="220"/>
      <c r="BX366" s="220"/>
      <c r="BY366" s="220"/>
      <c r="BZ366" s="220"/>
      <c r="CA366" s="220"/>
      <c r="CB366" s="220"/>
      <c r="CC366" s="220"/>
      <c r="CD366" s="220"/>
      <c r="CE366" s="220"/>
      <c r="CF366" s="220"/>
      <c r="CG366" s="220"/>
      <c r="CH366" s="220"/>
      <c r="CI366" s="220"/>
    </row>
    <row r="367" spans="1:87" ht="15.75" customHeight="1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  <c r="AE367" s="220"/>
      <c r="AF367" s="220"/>
      <c r="AG367" s="220"/>
      <c r="AH367" s="220"/>
      <c r="AI367" s="220"/>
      <c r="AJ367" s="220"/>
      <c r="AK367" s="220"/>
      <c r="AL367" s="220"/>
      <c r="AM367" s="220"/>
      <c r="AN367" s="220"/>
      <c r="AO367" s="220"/>
      <c r="AP367" s="220"/>
      <c r="AQ367" s="220"/>
      <c r="AR367" s="220"/>
      <c r="AS367" s="220"/>
      <c r="AT367" s="220"/>
      <c r="AU367" s="220"/>
      <c r="AV367" s="220"/>
      <c r="AW367" s="220"/>
      <c r="AX367" s="220"/>
      <c r="AY367" s="220"/>
      <c r="AZ367" s="220"/>
      <c r="BA367" s="220"/>
      <c r="BB367" s="220"/>
      <c r="BC367" s="220"/>
      <c r="BD367" s="220"/>
      <c r="BE367" s="220"/>
      <c r="BF367" s="220"/>
      <c r="BG367" s="220"/>
      <c r="BH367" s="220"/>
      <c r="BI367" s="220"/>
      <c r="BJ367" s="220"/>
      <c r="BK367" s="220"/>
      <c r="BL367" s="220"/>
      <c r="BM367" s="220"/>
      <c r="BN367" s="220"/>
      <c r="BO367" s="220"/>
      <c r="BP367" s="220"/>
      <c r="BQ367" s="220"/>
      <c r="BR367" s="220"/>
      <c r="BS367" s="220"/>
      <c r="BT367" s="220"/>
      <c r="BU367" s="220"/>
      <c r="BV367" s="220"/>
      <c r="BW367" s="220"/>
      <c r="BX367" s="220"/>
      <c r="BY367" s="220"/>
      <c r="BZ367" s="220"/>
      <c r="CA367" s="220"/>
      <c r="CB367" s="220"/>
      <c r="CC367" s="220"/>
      <c r="CD367" s="220"/>
      <c r="CE367" s="220"/>
      <c r="CF367" s="220"/>
      <c r="CG367" s="220"/>
      <c r="CH367" s="220"/>
      <c r="CI367" s="220"/>
    </row>
    <row r="368" spans="1:87" ht="15.75" customHeight="1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  <c r="AA368" s="220"/>
      <c r="AB368" s="220"/>
      <c r="AC368" s="220"/>
      <c r="AD368" s="220"/>
      <c r="AE368" s="220"/>
      <c r="AF368" s="220"/>
      <c r="AG368" s="220"/>
      <c r="AH368" s="220"/>
      <c r="AI368" s="220"/>
      <c r="AJ368" s="220"/>
      <c r="AK368" s="220"/>
      <c r="AL368" s="220"/>
      <c r="AM368" s="220"/>
      <c r="AN368" s="220"/>
      <c r="AO368" s="220"/>
      <c r="AP368" s="220"/>
      <c r="AQ368" s="220"/>
      <c r="AR368" s="220"/>
      <c r="AS368" s="220"/>
      <c r="AT368" s="220"/>
      <c r="AU368" s="220"/>
      <c r="AV368" s="220"/>
      <c r="AW368" s="220"/>
      <c r="AX368" s="220"/>
      <c r="AY368" s="220"/>
      <c r="AZ368" s="220"/>
      <c r="BA368" s="220"/>
      <c r="BB368" s="220"/>
      <c r="BC368" s="220"/>
      <c r="BD368" s="220"/>
      <c r="BE368" s="220"/>
      <c r="BF368" s="220"/>
      <c r="BG368" s="220"/>
      <c r="BH368" s="220"/>
      <c r="BI368" s="220"/>
      <c r="BJ368" s="220"/>
      <c r="BK368" s="220"/>
      <c r="BL368" s="220"/>
      <c r="BM368" s="220"/>
      <c r="BN368" s="220"/>
      <c r="BO368" s="220"/>
      <c r="BP368" s="220"/>
      <c r="BQ368" s="220"/>
      <c r="BR368" s="220"/>
      <c r="BS368" s="220"/>
      <c r="BT368" s="220"/>
      <c r="BU368" s="220"/>
      <c r="BV368" s="220"/>
      <c r="BW368" s="220"/>
      <c r="BX368" s="220"/>
      <c r="BY368" s="220"/>
      <c r="BZ368" s="220"/>
      <c r="CA368" s="220"/>
      <c r="CB368" s="220"/>
      <c r="CC368" s="220"/>
      <c r="CD368" s="220"/>
      <c r="CE368" s="220"/>
      <c r="CF368" s="220"/>
      <c r="CG368" s="220"/>
      <c r="CH368" s="220"/>
      <c r="CI368" s="220"/>
    </row>
    <row r="369" spans="1:87" ht="15.75" customHeight="1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  <c r="AA369" s="220"/>
      <c r="AB369" s="220"/>
      <c r="AC369" s="220"/>
      <c r="AD369" s="220"/>
      <c r="AE369" s="220"/>
      <c r="AF369" s="220"/>
      <c r="AG369" s="220"/>
      <c r="AH369" s="220"/>
      <c r="AI369" s="220"/>
      <c r="AJ369" s="220"/>
      <c r="AK369" s="220"/>
      <c r="AL369" s="220"/>
      <c r="AM369" s="220"/>
      <c r="AN369" s="220"/>
      <c r="AO369" s="220"/>
      <c r="AP369" s="220"/>
      <c r="AQ369" s="220"/>
      <c r="AR369" s="220"/>
      <c r="AS369" s="220"/>
      <c r="AT369" s="220"/>
      <c r="AU369" s="220"/>
      <c r="AV369" s="220"/>
      <c r="AW369" s="220"/>
      <c r="AX369" s="220"/>
      <c r="AY369" s="220"/>
      <c r="AZ369" s="220"/>
      <c r="BA369" s="220"/>
      <c r="BB369" s="220"/>
      <c r="BC369" s="220"/>
      <c r="BD369" s="220"/>
      <c r="BE369" s="220"/>
      <c r="BF369" s="220"/>
      <c r="BG369" s="220"/>
      <c r="BH369" s="220"/>
      <c r="BI369" s="220"/>
      <c r="BJ369" s="220"/>
      <c r="BK369" s="220"/>
      <c r="BL369" s="220"/>
      <c r="BM369" s="220"/>
      <c r="BN369" s="220"/>
      <c r="BO369" s="220"/>
      <c r="BP369" s="220"/>
      <c r="BQ369" s="220"/>
      <c r="BR369" s="220"/>
      <c r="BS369" s="220"/>
      <c r="BT369" s="220"/>
      <c r="BU369" s="220"/>
      <c r="BV369" s="220"/>
      <c r="BW369" s="220"/>
      <c r="BX369" s="220"/>
      <c r="BY369" s="220"/>
      <c r="BZ369" s="220"/>
      <c r="CA369" s="220"/>
      <c r="CB369" s="220"/>
      <c r="CC369" s="220"/>
      <c r="CD369" s="220"/>
      <c r="CE369" s="220"/>
      <c r="CF369" s="220"/>
      <c r="CG369" s="220"/>
      <c r="CH369" s="220"/>
      <c r="CI369" s="220"/>
    </row>
    <row r="370" spans="1:87" ht="15.75" customHeight="1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  <c r="AP370" s="220"/>
      <c r="AQ370" s="220"/>
      <c r="AR370" s="220"/>
      <c r="AS370" s="220"/>
      <c r="AT370" s="220"/>
      <c r="AU370" s="220"/>
      <c r="AV370" s="220"/>
      <c r="AW370" s="220"/>
      <c r="AX370" s="220"/>
      <c r="AY370" s="220"/>
      <c r="AZ370" s="220"/>
      <c r="BA370" s="220"/>
      <c r="BB370" s="220"/>
      <c r="BC370" s="220"/>
      <c r="BD370" s="220"/>
      <c r="BE370" s="220"/>
      <c r="BF370" s="220"/>
      <c r="BG370" s="220"/>
      <c r="BH370" s="220"/>
      <c r="BI370" s="220"/>
      <c r="BJ370" s="220"/>
      <c r="BK370" s="220"/>
      <c r="BL370" s="220"/>
      <c r="BM370" s="220"/>
      <c r="BN370" s="220"/>
      <c r="BO370" s="220"/>
      <c r="BP370" s="220"/>
      <c r="BQ370" s="220"/>
      <c r="BR370" s="220"/>
      <c r="BS370" s="220"/>
      <c r="BT370" s="220"/>
      <c r="BU370" s="220"/>
      <c r="BV370" s="220"/>
      <c r="BW370" s="220"/>
      <c r="BX370" s="220"/>
      <c r="BY370" s="220"/>
      <c r="BZ370" s="220"/>
      <c r="CA370" s="220"/>
      <c r="CB370" s="220"/>
      <c r="CC370" s="220"/>
      <c r="CD370" s="220"/>
      <c r="CE370" s="220"/>
      <c r="CF370" s="220"/>
      <c r="CG370" s="220"/>
      <c r="CH370" s="220"/>
      <c r="CI370" s="220"/>
    </row>
    <row r="371" spans="1:87" ht="15.75" customHeight="1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  <c r="AP371" s="220"/>
      <c r="AQ371" s="220"/>
      <c r="AR371" s="220"/>
      <c r="AS371" s="220"/>
      <c r="AT371" s="220"/>
      <c r="AU371" s="220"/>
      <c r="AV371" s="220"/>
      <c r="AW371" s="220"/>
      <c r="AX371" s="220"/>
      <c r="AY371" s="220"/>
      <c r="AZ371" s="220"/>
      <c r="BA371" s="220"/>
      <c r="BB371" s="220"/>
      <c r="BC371" s="220"/>
      <c r="BD371" s="220"/>
      <c r="BE371" s="220"/>
      <c r="BF371" s="220"/>
      <c r="BG371" s="220"/>
      <c r="BH371" s="220"/>
      <c r="BI371" s="220"/>
      <c r="BJ371" s="220"/>
      <c r="BK371" s="220"/>
      <c r="BL371" s="220"/>
      <c r="BM371" s="220"/>
      <c r="BN371" s="220"/>
      <c r="BO371" s="220"/>
      <c r="BP371" s="220"/>
      <c r="BQ371" s="220"/>
      <c r="BR371" s="220"/>
      <c r="BS371" s="220"/>
      <c r="BT371" s="220"/>
      <c r="BU371" s="220"/>
      <c r="BV371" s="220"/>
      <c r="BW371" s="220"/>
      <c r="BX371" s="220"/>
      <c r="BY371" s="220"/>
      <c r="BZ371" s="220"/>
      <c r="CA371" s="220"/>
      <c r="CB371" s="220"/>
      <c r="CC371" s="220"/>
      <c r="CD371" s="220"/>
      <c r="CE371" s="220"/>
      <c r="CF371" s="220"/>
      <c r="CG371" s="220"/>
      <c r="CH371" s="220"/>
      <c r="CI371" s="220"/>
    </row>
    <row r="372" spans="1:87" ht="15.75" customHeight="1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  <c r="AP372" s="220"/>
      <c r="AQ372" s="220"/>
      <c r="AR372" s="220"/>
      <c r="AS372" s="220"/>
      <c r="AT372" s="220"/>
      <c r="AU372" s="220"/>
      <c r="AV372" s="220"/>
      <c r="AW372" s="220"/>
      <c r="AX372" s="220"/>
      <c r="AY372" s="220"/>
      <c r="AZ372" s="220"/>
      <c r="BA372" s="220"/>
      <c r="BB372" s="220"/>
      <c r="BC372" s="220"/>
      <c r="BD372" s="220"/>
      <c r="BE372" s="220"/>
      <c r="BF372" s="220"/>
      <c r="BG372" s="220"/>
      <c r="BH372" s="220"/>
      <c r="BI372" s="220"/>
      <c r="BJ372" s="220"/>
      <c r="BK372" s="220"/>
      <c r="BL372" s="220"/>
      <c r="BM372" s="220"/>
      <c r="BN372" s="220"/>
      <c r="BO372" s="220"/>
      <c r="BP372" s="220"/>
      <c r="BQ372" s="220"/>
      <c r="BR372" s="220"/>
      <c r="BS372" s="220"/>
      <c r="BT372" s="220"/>
      <c r="BU372" s="220"/>
      <c r="BV372" s="220"/>
      <c r="BW372" s="220"/>
      <c r="BX372" s="220"/>
      <c r="BY372" s="220"/>
      <c r="BZ372" s="220"/>
      <c r="CA372" s="220"/>
      <c r="CB372" s="220"/>
      <c r="CC372" s="220"/>
      <c r="CD372" s="220"/>
      <c r="CE372" s="220"/>
      <c r="CF372" s="220"/>
      <c r="CG372" s="220"/>
      <c r="CH372" s="220"/>
      <c r="CI372" s="220"/>
    </row>
    <row r="373" spans="1:87" ht="15.75" customHeight="1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  <c r="AP373" s="220"/>
      <c r="AQ373" s="220"/>
      <c r="AR373" s="220"/>
      <c r="AS373" s="220"/>
      <c r="AT373" s="220"/>
      <c r="AU373" s="220"/>
      <c r="AV373" s="220"/>
      <c r="AW373" s="220"/>
      <c r="AX373" s="220"/>
      <c r="AY373" s="220"/>
      <c r="AZ373" s="220"/>
      <c r="BA373" s="220"/>
      <c r="BB373" s="220"/>
      <c r="BC373" s="220"/>
      <c r="BD373" s="220"/>
      <c r="BE373" s="220"/>
      <c r="BF373" s="220"/>
      <c r="BG373" s="220"/>
      <c r="BH373" s="220"/>
      <c r="BI373" s="220"/>
      <c r="BJ373" s="220"/>
      <c r="BK373" s="220"/>
      <c r="BL373" s="220"/>
      <c r="BM373" s="220"/>
      <c r="BN373" s="220"/>
      <c r="BO373" s="220"/>
      <c r="BP373" s="220"/>
      <c r="BQ373" s="220"/>
      <c r="BR373" s="220"/>
      <c r="BS373" s="220"/>
      <c r="BT373" s="220"/>
      <c r="BU373" s="220"/>
      <c r="BV373" s="220"/>
      <c r="BW373" s="220"/>
      <c r="BX373" s="220"/>
      <c r="BY373" s="220"/>
      <c r="BZ373" s="220"/>
      <c r="CA373" s="220"/>
      <c r="CB373" s="220"/>
      <c r="CC373" s="220"/>
      <c r="CD373" s="220"/>
      <c r="CE373" s="220"/>
      <c r="CF373" s="220"/>
      <c r="CG373" s="220"/>
      <c r="CH373" s="220"/>
      <c r="CI373" s="220"/>
    </row>
    <row r="374" spans="1:87" ht="15.75" customHeight="1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  <c r="AP374" s="220"/>
      <c r="AQ374" s="220"/>
      <c r="AR374" s="220"/>
      <c r="AS374" s="220"/>
      <c r="AT374" s="220"/>
      <c r="AU374" s="220"/>
      <c r="AV374" s="220"/>
      <c r="AW374" s="220"/>
      <c r="AX374" s="220"/>
      <c r="AY374" s="220"/>
      <c r="AZ374" s="220"/>
      <c r="BA374" s="220"/>
      <c r="BB374" s="220"/>
      <c r="BC374" s="220"/>
      <c r="BD374" s="220"/>
      <c r="BE374" s="220"/>
      <c r="BF374" s="220"/>
      <c r="BG374" s="220"/>
      <c r="BH374" s="220"/>
      <c r="BI374" s="220"/>
      <c r="BJ374" s="220"/>
      <c r="BK374" s="220"/>
      <c r="BL374" s="220"/>
      <c r="BM374" s="220"/>
      <c r="BN374" s="220"/>
      <c r="BO374" s="220"/>
      <c r="BP374" s="220"/>
      <c r="BQ374" s="220"/>
      <c r="BR374" s="220"/>
      <c r="BS374" s="220"/>
      <c r="BT374" s="220"/>
      <c r="BU374" s="220"/>
      <c r="BV374" s="220"/>
      <c r="BW374" s="220"/>
      <c r="BX374" s="220"/>
      <c r="BY374" s="220"/>
      <c r="BZ374" s="220"/>
      <c r="CA374" s="220"/>
      <c r="CB374" s="220"/>
      <c r="CC374" s="220"/>
      <c r="CD374" s="220"/>
      <c r="CE374" s="220"/>
      <c r="CF374" s="220"/>
      <c r="CG374" s="220"/>
      <c r="CH374" s="220"/>
      <c r="CI374" s="220"/>
    </row>
    <row r="375" spans="1:87" ht="15.75" customHeight="1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/>
      <c r="AM375" s="220"/>
      <c r="AN375" s="220"/>
      <c r="AO375" s="220"/>
      <c r="AP375" s="220"/>
      <c r="AQ375" s="220"/>
      <c r="AR375" s="220"/>
      <c r="AS375" s="220"/>
      <c r="AT375" s="220"/>
      <c r="AU375" s="220"/>
      <c r="AV375" s="220"/>
      <c r="AW375" s="220"/>
      <c r="AX375" s="220"/>
      <c r="AY375" s="220"/>
      <c r="AZ375" s="220"/>
      <c r="BA375" s="220"/>
      <c r="BB375" s="220"/>
      <c r="BC375" s="220"/>
      <c r="BD375" s="220"/>
      <c r="BE375" s="220"/>
      <c r="BF375" s="220"/>
      <c r="BG375" s="220"/>
      <c r="BH375" s="220"/>
      <c r="BI375" s="220"/>
      <c r="BJ375" s="220"/>
      <c r="BK375" s="220"/>
      <c r="BL375" s="220"/>
      <c r="BM375" s="220"/>
      <c r="BN375" s="220"/>
      <c r="BO375" s="220"/>
      <c r="BP375" s="220"/>
      <c r="BQ375" s="220"/>
      <c r="BR375" s="220"/>
      <c r="BS375" s="220"/>
      <c r="BT375" s="220"/>
      <c r="BU375" s="220"/>
      <c r="BV375" s="220"/>
      <c r="BW375" s="220"/>
      <c r="BX375" s="220"/>
      <c r="BY375" s="220"/>
      <c r="BZ375" s="220"/>
      <c r="CA375" s="220"/>
      <c r="CB375" s="220"/>
      <c r="CC375" s="220"/>
      <c r="CD375" s="220"/>
      <c r="CE375" s="220"/>
      <c r="CF375" s="220"/>
      <c r="CG375" s="220"/>
      <c r="CH375" s="220"/>
      <c r="CI375" s="220"/>
    </row>
    <row r="376" spans="1:87" ht="15.75" customHeight="1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/>
      <c r="AM376" s="220"/>
      <c r="AN376" s="220"/>
      <c r="AO376" s="220"/>
      <c r="AP376" s="220"/>
      <c r="AQ376" s="220"/>
      <c r="AR376" s="220"/>
      <c r="AS376" s="220"/>
      <c r="AT376" s="220"/>
      <c r="AU376" s="220"/>
      <c r="AV376" s="220"/>
      <c r="AW376" s="220"/>
      <c r="AX376" s="220"/>
      <c r="AY376" s="220"/>
      <c r="AZ376" s="220"/>
      <c r="BA376" s="220"/>
      <c r="BB376" s="220"/>
      <c r="BC376" s="220"/>
      <c r="BD376" s="220"/>
      <c r="BE376" s="220"/>
      <c r="BF376" s="220"/>
      <c r="BG376" s="220"/>
      <c r="BH376" s="220"/>
      <c r="BI376" s="220"/>
      <c r="BJ376" s="220"/>
      <c r="BK376" s="220"/>
      <c r="BL376" s="220"/>
      <c r="BM376" s="220"/>
      <c r="BN376" s="220"/>
      <c r="BO376" s="220"/>
      <c r="BP376" s="220"/>
      <c r="BQ376" s="220"/>
      <c r="BR376" s="220"/>
      <c r="BS376" s="220"/>
      <c r="BT376" s="220"/>
      <c r="BU376" s="220"/>
      <c r="BV376" s="220"/>
      <c r="BW376" s="220"/>
      <c r="BX376" s="220"/>
      <c r="BY376" s="220"/>
      <c r="BZ376" s="220"/>
      <c r="CA376" s="220"/>
      <c r="CB376" s="220"/>
      <c r="CC376" s="220"/>
      <c r="CD376" s="220"/>
      <c r="CE376" s="220"/>
      <c r="CF376" s="220"/>
      <c r="CG376" s="220"/>
      <c r="CH376" s="220"/>
      <c r="CI376" s="220"/>
    </row>
    <row r="377" spans="1:87" ht="15.75" customHeight="1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/>
      <c r="AM377" s="220"/>
      <c r="AN377" s="220"/>
      <c r="AO377" s="220"/>
      <c r="AP377" s="220"/>
      <c r="AQ377" s="220"/>
      <c r="AR377" s="220"/>
      <c r="AS377" s="220"/>
      <c r="AT377" s="220"/>
      <c r="AU377" s="220"/>
      <c r="AV377" s="220"/>
      <c r="AW377" s="220"/>
      <c r="AX377" s="220"/>
      <c r="AY377" s="220"/>
      <c r="AZ377" s="220"/>
      <c r="BA377" s="220"/>
      <c r="BB377" s="220"/>
      <c r="BC377" s="220"/>
      <c r="BD377" s="220"/>
      <c r="BE377" s="220"/>
      <c r="BF377" s="220"/>
      <c r="BG377" s="220"/>
      <c r="BH377" s="220"/>
      <c r="BI377" s="220"/>
      <c r="BJ377" s="220"/>
      <c r="BK377" s="220"/>
      <c r="BL377" s="220"/>
      <c r="BM377" s="220"/>
      <c r="BN377" s="220"/>
      <c r="BO377" s="220"/>
      <c r="BP377" s="220"/>
      <c r="BQ377" s="220"/>
      <c r="BR377" s="220"/>
      <c r="BS377" s="220"/>
      <c r="BT377" s="220"/>
      <c r="BU377" s="220"/>
      <c r="BV377" s="220"/>
      <c r="BW377" s="220"/>
      <c r="BX377" s="220"/>
      <c r="BY377" s="220"/>
      <c r="BZ377" s="220"/>
      <c r="CA377" s="220"/>
      <c r="CB377" s="220"/>
      <c r="CC377" s="220"/>
      <c r="CD377" s="220"/>
      <c r="CE377" s="220"/>
      <c r="CF377" s="220"/>
      <c r="CG377" s="220"/>
      <c r="CH377" s="220"/>
      <c r="CI377" s="220"/>
    </row>
    <row r="378" spans="1:87" ht="15.75" customHeight="1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/>
      <c r="AM378" s="220"/>
      <c r="AN378" s="220"/>
      <c r="AO378" s="220"/>
      <c r="AP378" s="220"/>
      <c r="AQ378" s="220"/>
      <c r="AR378" s="220"/>
      <c r="AS378" s="220"/>
      <c r="AT378" s="220"/>
      <c r="AU378" s="220"/>
      <c r="AV378" s="220"/>
      <c r="AW378" s="220"/>
      <c r="AX378" s="220"/>
      <c r="AY378" s="220"/>
      <c r="AZ378" s="220"/>
      <c r="BA378" s="220"/>
      <c r="BB378" s="220"/>
      <c r="BC378" s="220"/>
      <c r="BD378" s="220"/>
      <c r="BE378" s="220"/>
      <c r="BF378" s="220"/>
      <c r="BG378" s="220"/>
      <c r="BH378" s="220"/>
      <c r="BI378" s="220"/>
      <c r="BJ378" s="220"/>
      <c r="BK378" s="220"/>
      <c r="BL378" s="220"/>
      <c r="BM378" s="220"/>
      <c r="BN378" s="220"/>
      <c r="BO378" s="220"/>
      <c r="BP378" s="220"/>
      <c r="BQ378" s="220"/>
      <c r="BR378" s="220"/>
      <c r="BS378" s="220"/>
      <c r="BT378" s="220"/>
      <c r="BU378" s="220"/>
      <c r="BV378" s="220"/>
      <c r="BW378" s="220"/>
      <c r="BX378" s="220"/>
      <c r="BY378" s="220"/>
      <c r="BZ378" s="220"/>
      <c r="CA378" s="220"/>
      <c r="CB378" s="220"/>
      <c r="CC378" s="220"/>
      <c r="CD378" s="220"/>
      <c r="CE378" s="220"/>
      <c r="CF378" s="220"/>
      <c r="CG378" s="220"/>
      <c r="CH378" s="220"/>
      <c r="CI378" s="220"/>
    </row>
    <row r="379" spans="1:87" ht="15.75" customHeight="1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/>
      <c r="AM379" s="220"/>
      <c r="AN379" s="220"/>
      <c r="AO379" s="220"/>
      <c r="AP379" s="220"/>
      <c r="AQ379" s="220"/>
      <c r="AR379" s="220"/>
      <c r="AS379" s="220"/>
      <c r="AT379" s="220"/>
      <c r="AU379" s="220"/>
      <c r="AV379" s="220"/>
      <c r="AW379" s="220"/>
      <c r="AX379" s="220"/>
      <c r="AY379" s="220"/>
      <c r="AZ379" s="220"/>
      <c r="BA379" s="220"/>
      <c r="BB379" s="220"/>
      <c r="BC379" s="220"/>
      <c r="BD379" s="220"/>
      <c r="BE379" s="220"/>
      <c r="BF379" s="220"/>
      <c r="BG379" s="220"/>
      <c r="BH379" s="220"/>
      <c r="BI379" s="220"/>
      <c r="BJ379" s="220"/>
      <c r="BK379" s="220"/>
      <c r="BL379" s="220"/>
      <c r="BM379" s="220"/>
      <c r="BN379" s="220"/>
      <c r="BO379" s="220"/>
      <c r="BP379" s="220"/>
      <c r="BQ379" s="220"/>
      <c r="BR379" s="220"/>
      <c r="BS379" s="220"/>
      <c r="BT379" s="220"/>
      <c r="BU379" s="220"/>
      <c r="BV379" s="220"/>
      <c r="BW379" s="220"/>
      <c r="BX379" s="220"/>
      <c r="BY379" s="220"/>
      <c r="BZ379" s="220"/>
      <c r="CA379" s="220"/>
      <c r="CB379" s="220"/>
      <c r="CC379" s="220"/>
      <c r="CD379" s="220"/>
      <c r="CE379" s="220"/>
      <c r="CF379" s="220"/>
      <c r="CG379" s="220"/>
      <c r="CH379" s="220"/>
      <c r="CI379" s="220"/>
    </row>
    <row r="380" spans="1:87" ht="15.75" customHeight="1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  <c r="AP380" s="220"/>
      <c r="AQ380" s="220"/>
      <c r="AR380" s="220"/>
      <c r="AS380" s="220"/>
      <c r="AT380" s="220"/>
      <c r="AU380" s="220"/>
      <c r="AV380" s="220"/>
      <c r="AW380" s="220"/>
      <c r="AX380" s="220"/>
      <c r="AY380" s="220"/>
      <c r="AZ380" s="220"/>
      <c r="BA380" s="220"/>
      <c r="BB380" s="220"/>
      <c r="BC380" s="220"/>
      <c r="BD380" s="220"/>
      <c r="BE380" s="220"/>
      <c r="BF380" s="220"/>
      <c r="BG380" s="220"/>
      <c r="BH380" s="220"/>
      <c r="BI380" s="220"/>
      <c r="BJ380" s="220"/>
      <c r="BK380" s="220"/>
      <c r="BL380" s="220"/>
      <c r="BM380" s="220"/>
      <c r="BN380" s="220"/>
      <c r="BO380" s="220"/>
      <c r="BP380" s="220"/>
      <c r="BQ380" s="220"/>
      <c r="BR380" s="220"/>
      <c r="BS380" s="220"/>
      <c r="BT380" s="220"/>
      <c r="BU380" s="220"/>
      <c r="BV380" s="220"/>
      <c r="BW380" s="220"/>
      <c r="BX380" s="220"/>
      <c r="BY380" s="220"/>
      <c r="BZ380" s="220"/>
      <c r="CA380" s="220"/>
      <c r="CB380" s="220"/>
      <c r="CC380" s="220"/>
      <c r="CD380" s="220"/>
      <c r="CE380" s="220"/>
      <c r="CF380" s="220"/>
      <c r="CG380" s="220"/>
      <c r="CH380" s="220"/>
      <c r="CI380" s="220"/>
    </row>
    <row r="381" spans="1:87" ht="15.75" customHeight="1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  <c r="AA381" s="220"/>
      <c r="AB381" s="220"/>
      <c r="AC381" s="220"/>
      <c r="AD381" s="220"/>
      <c r="AE381" s="220"/>
      <c r="AF381" s="220"/>
      <c r="AG381" s="220"/>
      <c r="AH381" s="220"/>
      <c r="AI381" s="220"/>
      <c r="AJ381" s="220"/>
      <c r="AK381" s="220"/>
      <c r="AL381" s="220"/>
      <c r="AM381" s="220"/>
      <c r="AN381" s="220"/>
      <c r="AO381" s="220"/>
      <c r="AP381" s="220"/>
      <c r="AQ381" s="220"/>
      <c r="AR381" s="220"/>
      <c r="AS381" s="220"/>
      <c r="AT381" s="220"/>
      <c r="AU381" s="220"/>
      <c r="AV381" s="220"/>
      <c r="AW381" s="220"/>
      <c r="AX381" s="220"/>
      <c r="AY381" s="220"/>
      <c r="AZ381" s="220"/>
      <c r="BA381" s="220"/>
      <c r="BB381" s="220"/>
      <c r="BC381" s="220"/>
      <c r="BD381" s="220"/>
      <c r="BE381" s="220"/>
      <c r="BF381" s="220"/>
      <c r="BG381" s="220"/>
      <c r="BH381" s="220"/>
      <c r="BI381" s="220"/>
      <c r="BJ381" s="220"/>
      <c r="BK381" s="220"/>
      <c r="BL381" s="220"/>
      <c r="BM381" s="220"/>
      <c r="BN381" s="220"/>
      <c r="BO381" s="220"/>
      <c r="BP381" s="220"/>
      <c r="BQ381" s="220"/>
      <c r="BR381" s="220"/>
      <c r="BS381" s="220"/>
      <c r="BT381" s="220"/>
      <c r="BU381" s="220"/>
      <c r="BV381" s="220"/>
      <c r="BW381" s="220"/>
      <c r="BX381" s="220"/>
      <c r="BY381" s="220"/>
      <c r="BZ381" s="220"/>
      <c r="CA381" s="220"/>
      <c r="CB381" s="220"/>
      <c r="CC381" s="220"/>
      <c r="CD381" s="220"/>
      <c r="CE381" s="220"/>
      <c r="CF381" s="220"/>
      <c r="CG381" s="220"/>
      <c r="CH381" s="220"/>
      <c r="CI381" s="220"/>
    </row>
    <row r="382" spans="1:87" ht="15.75" customHeight="1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  <c r="AP382" s="220"/>
      <c r="AQ382" s="220"/>
      <c r="AR382" s="220"/>
      <c r="AS382" s="220"/>
      <c r="AT382" s="220"/>
      <c r="AU382" s="220"/>
      <c r="AV382" s="220"/>
      <c r="AW382" s="220"/>
      <c r="AX382" s="220"/>
      <c r="AY382" s="220"/>
      <c r="AZ382" s="220"/>
      <c r="BA382" s="220"/>
      <c r="BB382" s="220"/>
      <c r="BC382" s="220"/>
      <c r="BD382" s="220"/>
      <c r="BE382" s="220"/>
      <c r="BF382" s="220"/>
      <c r="BG382" s="220"/>
      <c r="BH382" s="220"/>
      <c r="BI382" s="220"/>
      <c r="BJ382" s="220"/>
      <c r="BK382" s="220"/>
      <c r="BL382" s="220"/>
      <c r="BM382" s="220"/>
      <c r="BN382" s="220"/>
      <c r="BO382" s="220"/>
      <c r="BP382" s="220"/>
      <c r="BQ382" s="220"/>
      <c r="BR382" s="220"/>
      <c r="BS382" s="220"/>
      <c r="BT382" s="220"/>
      <c r="BU382" s="220"/>
      <c r="BV382" s="220"/>
      <c r="BW382" s="220"/>
      <c r="BX382" s="220"/>
      <c r="BY382" s="220"/>
      <c r="BZ382" s="220"/>
      <c r="CA382" s="220"/>
      <c r="CB382" s="220"/>
      <c r="CC382" s="220"/>
      <c r="CD382" s="220"/>
      <c r="CE382" s="220"/>
      <c r="CF382" s="220"/>
      <c r="CG382" s="220"/>
      <c r="CH382" s="220"/>
      <c r="CI382" s="220"/>
    </row>
    <row r="383" spans="1:87" ht="15.75" customHeight="1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  <c r="AA383" s="220"/>
      <c r="AB383" s="220"/>
      <c r="AC383" s="220"/>
      <c r="AD383" s="220"/>
      <c r="AE383" s="220"/>
      <c r="AF383" s="220"/>
      <c r="AG383" s="220"/>
      <c r="AH383" s="220"/>
      <c r="AI383" s="220"/>
      <c r="AJ383" s="220"/>
      <c r="AK383" s="220"/>
      <c r="AL383" s="220"/>
      <c r="AM383" s="220"/>
      <c r="AN383" s="220"/>
      <c r="AO383" s="220"/>
      <c r="AP383" s="220"/>
      <c r="AQ383" s="220"/>
      <c r="AR383" s="220"/>
      <c r="AS383" s="220"/>
      <c r="AT383" s="220"/>
      <c r="AU383" s="220"/>
      <c r="AV383" s="220"/>
      <c r="AW383" s="220"/>
      <c r="AX383" s="220"/>
      <c r="AY383" s="220"/>
      <c r="AZ383" s="220"/>
      <c r="BA383" s="220"/>
      <c r="BB383" s="220"/>
      <c r="BC383" s="220"/>
      <c r="BD383" s="220"/>
      <c r="BE383" s="220"/>
      <c r="BF383" s="220"/>
      <c r="BG383" s="220"/>
      <c r="BH383" s="220"/>
      <c r="BI383" s="220"/>
      <c r="BJ383" s="220"/>
      <c r="BK383" s="220"/>
      <c r="BL383" s="220"/>
      <c r="BM383" s="220"/>
      <c r="BN383" s="220"/>
      <c r="BO383" s="220"/>
      <c r="BP383" s="220"/>
      <c r="BQ383" s="220"/>
      <c r="BR383" s="220"/>
      <c r="BS383" s="220"/>
      <c r="BT383" s="220"/>
      <c r="BU383" s="220"/>
      <c r="BV383" s="220"/>
      <c r="BW383" s="220"/>
      <c r="BX383" s="220"/>
      <c r="BY383" s="220"/>
      <c r="BZ383" s="220"/>
      <c r="CA383" s="220"/>
      <c r="CB383" s="220"/>
      <c r="CC383" s="220"/>
      <c r="CD383" s="220"/>
      <c r="CE383" s="220"/>
      <c r="CF383" s="220"/>
      <c r="CG383" s="220"/>
      <c r="CH383" s="220"/>
      <c r="CI383" s="220"/>
    </row>
    <row r="384" spans="1:87" ht="15.75" customHeight="1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20"/>
      <c r="BN384" s="220"/>
      <c r="BO384" s="220"/>
      <c r="BP384" s="220"/>
      <c r="BQ384" s="220"/>
      <c r="BR384" s="220"/>
      <c r="BS384" s="220"/>
      <c r="BT384" s="220"/>
      <c r="BU384" s="220"/>
      <c r="BV384" s="220"/>
      <c r="BW384" s="220"/>
      <c r="BX384" s="220"/>
      <c r="BY384" s="220"/>
      <c r="BZ384" s="220"/>
      <c r="CA384" s="220"/>
      <c r="CB384" s="220"/>
      <c r="CC384" s="220"/>
      <c r="CD384" s="220"/>
      <c r="CE384" s="220"/>
      <c r="CF384" s="220"/>
      <c r="CG384" s="220"/>
      <c r="CH384" s="220"/>
      <c r="CI384" s="220"/>
    </row>
    <row r="385" spans="1:87" ht="15.75" customHeight="1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0"/>
      <c r="BN385" s="220"/>
      <c r="BO385" s="220"/>
      <c r="BP385" s="220"/>
      <c r="BQ385" s="220"/>
      <c r="BR385" s="220"/>
      <c r="BS385" s="220"/>
      <c r="BT385" s="220"/>
      <c r="BU385" s="220"/>
      <c r="BV385" s="220"/>
      <c r="BW385" s="220"/>
      <c r="BX385" s="220"/>
      <c r="BY385" s="220"/>
      <c r="BZ385" s="220"/>
      <c r="CA385" s="220"/>
      <c r="CB385" s="220"/>
      <c r="CC385" s="220"/>
      <c r="CD385" s="220"/>
      <c r="CE385" s="220"/>
      <c r="CF385" s="220"/>
      <c r="CG385" s="220"/>
      <c r="CH385" s="220"/>
      <c r="CI385" s="220"/>
    </row>
    <row r="386" spans="1:87" ht="15.75" customHeight="1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20"/>
      <c r="BN386" s="220"/>
      <c r="BO386" s="220"/>
      <c r="BP386" s="220"/>
      <c r="BQ386" s="220"/>
      <c r="BR386" s="220"/>
      <c r="BS386" s="220"/>
      <c r="BT386" s="220"/>
      <c r="BU386" s="220"/>
      <c r="BV386" s="220"/>
      <c r="BW386" s="220"/>
      <c r="BX386" s="220"/>
      <c r="BY386" s="220"/>
      <c r="BZ386" s="220"/>
      <c r="CA386" s="220"/>
      <c r="CB386" s="220"/>
      <c r="CC386" s="220"/>
      <c r="CD386" s="220"/>
      <c r="CE386" s="220"/>
      <c r="CF386" s="220"/>
      <c r="CG386" s="220"/>
      <c r="CH386" s="220"/>
      <c r="CI386" s="220"/>
    </row>
    <row r="387" spans="1:87" ht="15.75" customHeight="1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20"/>
      <c r="BN387" s="220"/>
      <c r="BO387" s="220"/>
      <c r="BP387" s="220"/>
      <c r="BQ387" s="220"/>
      <c r="BR387" s="220"/>
      <c r="BS387" s="220"/>
      <c r="BT387" s="220"/>
      <c r="BU387" s="220"/>
      <c r="BV387" s="220"/>
      <c r="BW387" s="220"/>
      <c r="BX387" s="220"/>
      <c r="BY387" s="220"/>
      <c r="BZ387" s="220"/>
      <c r="CA387" s="220"/>
      <c r="CB387" s="220"/>
      <c r="CC387" s="220"/>
      <c r="CD387" s="220"/>
      <c r="CE387" s="220"/>
      <c r="CF387" s="220"/>
      <c r="CG387" s="220"/>
      <c r="CH387" s="220"/>
      <c r="CI387" s="220"/>
    </row>
    <row r="388" spans="1:87" ht="15.75" customHeight="1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0"/>
      <c r="BN388" s="220"/>
      <c r="BO388" s="220"/>
      <c r="BP388" s="220"/>
      <c r="BQ388" s="220"/>
      <c r="BR388" s="220"/>
      <c r="BS388" s="220"/>
      <c r="BT388" s="220"/>
      <c r="BU388" s="220"/>
      <c r="BV388" s="220"/>
      <c r="BW388" s="220"/>
      <c r="BX388" s="220"/>
      <c r="BY388" s="220"/>
      <c r="BZ388" s="220"/>
      <c r="CA388" s="220"/>
      <c r="CB388" s="220"/>
      <c r="CC388" s="220"/>
      <c r="CD388" s="220"/>
      <c r="CE388" s="220"/>
      <c r="CF388" s="220"/>
      <c r="CG388" s="220"/>
      <c r="CH388" s="220"/>
      <c r="CI388" s="220"/>
    </row>
    <row r="389" spans="1:87" ht="15.75" customHeight="1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/>
      <c r="AM389" s="220"/>
      <c r="AN389" s="220"/>
      <c r="AO389" s="220"/>
      <c r="AP389" s="220"/>
      <c r="AQ389" s="220"/>
      <c r="AR389" s="220"/>
      <c r="AS389" s="220"/>
      <c r="AT389" s="220"/>
      <c r="AU389" s="220"/>
      <c r="AV389" s="220"/>
      <c r="AW389" s="220"/>
      <c r="AX389" s="220"/>
      <c r="AY389" s="220"/>
      <c r="AZ389" s="220"/>
      <c r="BA389" s="220"/>
      <c r="BB389" s="220"/>
      <c r="BC389" s="220"/>
      <c r="BD389" s="220"/>
      <c r="BE389" s="220"/>
      <c r="BF389" s="220"/>
      <c r="BG389" s="220"/>
      <c r="BH389" s="220"/>
      <c r="BI389" s="220"/>
      <c r="BJ389" s="220"/>
      <c r="BK389" s="220"/>
      <c r="BL389" s="220"/>
      <c r="BM389" s="220"/>
      <c r="BN389" s="220"/>
      <c r="BO389" s="220"/>
      <c r="BP389" s="220"/>
      <c r="BQ389" s="220"/>
      <c r="BR389" s="220"/>
      <c r="BS389" s="220"/>
      <c r="BT389" s="220"/>
      <c r="BU389" s="220"/>
      <c r="BV389" s="220"/>
      <c r="BW389" s="220"/>
      <c r="BX389" s="220"/>
      <c r="BY389" s="220"/>
      <c r="BZ389" s="220"/>
      <c r="CA389" s="220"/>
      <c r="CB389" s="220"/>
      <c r="CC389" s="220"/>
      <c r="CD389" s="220"/>
      <c r="CE389" s="220"/>
      <c r="CF389" s="220"/>
      <c r="CG389" s="220"/>
      <c r="CH389" s="220"/>
      <c r="CI389" s="220"/>
    </row>
    <row r="390" spans="1:87" ht="15.75" customHeight="1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  <c r="AE390" s="220"/>
      <c r="AF390" s="220"/>
      <c r="AG390" s="220"/>
      <c r="AH390" s="220"/>
      <c r="AI390" s="220"/>
      <c r="AJ390" s="220"/>
      <c r="AK390" s="220"/>
      <c r="AL390" s="220"/>
      <c r="AM390" s="220"/>
      <c r="AN390" s="220"/>
      <c r="AO390" s="220"/>
      <c r="AP390" s="220"/>
      <c r="AQ390" s="220"/>
      <c r="AR390" s="220"/>
      <c r="AS390" s="220"/>
      <c r="AT390" s="220"/>
      <c r="AU390" s="220"/>
      <c r="AV390" s="220"/>
      <c r="AW390" s="220"/>
      <c r="AX390" s="220"/>
      <c r="AY390" s="220"/>
      <c r="AZ390" s="220"/>
      <c r="BA390" s="220"/>
      <c r="BB390" s="220"/>
      <c r="BC390" s="220"/>
      <c r="BD390" s="220"/>
      <c r="BE390" s="220"/>
      <c r="BF390" s="220"/>
      <c r="BG390" s="220"/>
      <c r="BH390" s="220"/>
      <c r="BI390" s="220"/>
      <c r="BJ390" s="220"/>
      <c r="BK390" s="220"/>
      <c r="BL390" s="220"/>
      <c r="BM390" s="220"/>
      <c r="BN390" s="220"/>
      <c r="BO390" s="220"/>
      <c r="BP390" s="220"/>
      <c r="BQ390" s="220"/>
      <c r="BR390" s="220"/>
      <c r="BS390" s="220"/>
      <c r="BT390" s="220"/>
      <c r="BU390" s="220"/>
      <c r="BV390" s="220"/>
      <c r="BW390" s="220"/>
      <c r="BX390" s="220"/>
      <c r="BY390" s="220"/>
      <c r="BZ390" s="220"/>
      <c r="CA390" s="220"/>
      <c r="CB390" s="220"/>
      <c r="CC390" s="220"/>
      <c r="CD390" s="220"/>
      <c r="CE390" s="220"/>
      <c r="CF390" s="220"/>
      <c r="CG390" s="220"/>
      <c r="CH390" s="220"/>
      <c r="CI390" s="220"/>
    </row>
    <row r="391" spans="1:87" ht="15.75" customHeight="1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/>
      <c r="AM391" s="220"/>
      <c r="AN391" s="220"/>
      <c r="AO391" s="220"/>
      <c r="AP391" s="220"/>
      <c r="AQ391" s="220"/>
      <c r="AR391" s="220"/>
      <c r="AS391" s="220"/>
      <c r="AT391" s="220"/>
      <c r="AU391" s="220"/>
      <c r="AV391" s="220"/>
      <c r="AW391" s="220"/>
      <c r="AX391" s="220"/>
      <c r="AY391" s="220"/>
      <c r="AZ391" s="220"/>
      <c r="BA391" s="220"/>
      <c r="BB391" s="220"/>
      <c r="BC391" s="220"/>
      <c r="BD391" s="220"/>
      <c r="BE391" s="220"/>
      <c r="BF391" s="220"/>
      <c r="BG391" s="220"/>
      <c r="BH391" s="220"/>
      <c r="BI391" s="220"/>
      <c r="BJ391" s="220"/>
      <c r="BK391" s="220"/>
      <c r="BL391" s="220"/>
      <c r="BM391" s="220"/>
      <c r="BN391" s="220"/>
      <c r="BO391" s="220"/>
      <c r="BP391" s="220"/>
      <c r="BQ391" s="220"/>
      <c r="BR391" s="220"/>
      <c r="BS391" s="220"/>
      <c r="BT391" s="220"/>
      <c r="BU391" s="220"/>
      <c r="BV391" s="220"/>
      <c r="BW391" s="220"/>
      <c r="BX391" s="220"/>
      <c r="BY391" s="220"/>
      <c r="BZ391" s="220"/>
      <c r="CA391" s="220"/>
      <c r="CB391" s="220"/>
      <c r="CC391" s="220"/>
      <c r="CD391" s="220"/>
      <c r="CE391" s="220"/>
      <c r="CF391" s="220"/>
      <c r="CG391" s="220"/>
      <c r="CH391" s="220"/>
      <c r="CI391" s="220"/>
    </row>
    <row r="392" spans="1:87" ht="15.75" customHeight="1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  <c r="AE392" s="220"/>
      <c r="AF392" s="220"/>
      <c r="AG392" s="220"/>
      <c r="AH392" s="220"/>
      <c r="AI392" s="220"/>
      <c r="AJ392" s="220"/>
      <c r="AK392" s="220"/>
      <c r="AL392" s="220"/>
      <c r="AM392" s="220"/>
      <c r="AN392" s="220"/>
      <c r="AO392" s="220"/>
      <c r="AP392" s="220"/>
      <c r="AQ392" s="220"/>
      <c r="AR392" s="220"/>
      <c r="AS392" s="220"/>
      <c r="AT392" s="220"/>
      <c r="AU392" s="220"/>
      <c r="AV392" s="220"/>
      <c r="AW392" s="220"/>
      <c r="AX392" s="220"/>
      <c r="AY392" s="220"/>
      <c r="AZ392" s="220"/>
      <c r="BA392" s="220"/>
      <c r="BB392" s="220"/>
      <c r="BC392" s="220"/>
      <c r="BD392" s="220"/>
      <c r="BE392" s="220"/>
      <c r="BF392" s="220"/>
      <c r="BG392" s="220"/>
      <c r="BH392" s="220"/>
      <c r="BI392" s="220"/>
      <c r="BJ392" s="220"/>
      <c r="BK392" s="220"/>
      <c r="BL392" s="220"/>
      <c r="BM392" s="220"/>
      <c r="BN392" s="220"/>
      <c r="BO392" s="220"/>
      <c r="BP392" s="220"/>
      <c r="BQ392" s="220"/>
      <c r="BR392" s="220"/>
      <c r="BS392" s="220"/>
      <c r="BT392" s="220"/>
      <c r="BU392" s="220"/>
      <c r="BV392" s="220"/>
      <c r="BW392" s="220"/>
      <c r="BX392" s="220"/>
      <c r="BY392" s="220"/>
      <c r="BZ392" s="220"/>
      <c r="CA392" s="220"/>
      <c r="CB392" s="220"/>
      <c r="CC392" s="220"/>
      <c r="CD392" s="220"/>
      <c r="CE392" s="220"/>
      <c r="CF392" s="220"/>
      <c r="CG392" s="220"/>
      <c r="CH392" s="220"/>
      <c r="CI392" s="220"/>
    </row>
    <row r="393" spans="1:87" ht="15.75" customHeight="1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  <c r="AA393" s="220"/>
      <c r="AB393" s="220"/>
      <c r="AC393" s="220"/>
      <c r="AD393" s="220"/>
      <c r="AE393" s="220"/>
      <c r="AF393" s="220"/>
      <c r="AG393" s="220"/>
      <c r="AH393" s="220"/>
      <c r="AI393" s="220"/>
      <c r="AJ393" s="220"/>
      <c r="AK393" s="220"/>
      <c r="AL393" s="220"/>
      <c r="AM393" s="220"/>
      <c r="AN393" s="220"/>
      <c r="AO393" s="220"/>
      <c r="AP393" s="220"/>
      <c r="AQ393" s="220"/>
      <c r="AR393" s="220"/>
      <c r="AS393" s="220"/>
      <c r="AT393" s="220"/>
      <c r="AU393" s="220"/>
      <c r="AV393" s="220"/>
      <c r="AW393" s="220"/>
      <c r="AX393" s="220"/>
      <c r="AY393" s="220"/>
      <c r="AZ393" s="220"/>
      <c r="BA393" s="220"/>
      <c r="BB393" s="220"/>
      <c r="BC393" s="220"/>
      <c r="BD393" s="220"/>
      <c r="BE393" s="220"/>
      <c r="BF393" s="220"/>
      <c r="BG393" s="220"/>
      <c r="BH393" s="220"/>
      <c r="BI393" s="220"/>
      <c r="BJ393" s="220"/>
      <c r="BK393" s="220"/>
      <c r="BL393" s="220"/>
      <c r="BM393" s="220"/>
      <c r="BN393" s="220"/>
      <c r="BO393" s="220"/>
      <c r="BP393" s="220"/>
      <c r="BQ393" s="220"/>
      <c r="BR393" s="220"/>
      <c r="BS393" s="220"/>
      <c r="BT393" s="220"/>
      <c r="BU393" s="220"/>
      <c r="BV393" s="220"/>
      <c r="BW393" s="220"/>
      <c r="BX393" s="220"/>
      <c r="BY393" s="220"/>
      <c r="BZ393" s="220"/>
      <c r="CA393" s="220"/>
      <c r="CB393" s="220"/>
      <c r="CC393" s="220"/>
      <c r="CD393" s="220"/>
      <c r="CE393" s="220"/>
      <c r="CF393" s="220"/>
      <c r="CG393" s="220"/>
      <c r="CH393" s="220"/>
      <c r="CI393" s="220"/>
    </row>
    <row r="394" spans="1:87" ht="15.75" customHeight="1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  <c r="AA394" s="220"/>
      <c r="AB394" s="220"/>
      <c r="AC394" s="220"/>
      <c r="AD394" s="220"/>
      <c r="AE394" s="220"/>
      <c r="AF394" s="220"/>
      <c r="AG394" s="220"/>
      <c r="AH394" s="220"/>
      <c r="AI394" s="220"/>
      <c r="AJ394" s="220"/>
      <c r="AK394" s="220"/>
      <c r="AL394" s="220"/>
      <c r="AM394" s="220"/>
      <c r="AN394" s="220"/>
      <c r="AO394" s="220"/>
      <c r="AP394" s="220"/>
      <c r="AQ394" s="220"/>
      <c r="AR394" s="220"/>
      <c r="AS394" s="220"/>
      <c r="AT394" s="220"/>
      <c r="AU394" s="220"/>
      <c r="AV394" s="220"/>
      <c r="AW394" s="220"/>
      <c r="AX394" s="220"/>
      <c r="AY394" s="220"/>
      <c r="AZ394" s="220"/>
      <c r="BA394" s="220"/>
      <c r="BB394" s="220"/>
      <c r="BC394" s="220"/>
      <c r="BD394" s="220"/>
      <c r="BE394" s="220"/>
      <c r="BF394" s="220"/>
      <c r="BG394" s="220"/>
      <c r="BH394" s="220"/>
      <c r="BI394" s="220"/>
      <c r="BJ394" s="220"/>
      <c r="BK394" s="220"/>
      <c r="BL394" s="220"/>
      <c r="BM394" s="220"/>
      <c r="BN394" s="220"/>
      <c r="BO394" s="220"/>
      <c r="BP394" s="220"/>
      <c r="BQ394" s="220"/>
      <c r="BR394" s="220"/>
      <c r="BS394" s="220"/>
      <c r="BT394" s="220"/>
      <c r="BU394" s="220"/>
      <c r="BV394" s="220"/>
      <c r="BW394" s="220"/>
      <c r="BX394" s="220"/>
      <c r="BY394" s="220"/>
      <c r="BZ394" s="220"/>
      <c r="CA394" s="220"/>
      <c r="CB394" s="220"/>
      <c r="CC394" s="220"/>
      <c r="CD394" s="220"/>
      <c r="CE394" s="220"/>
      <c r="CF394" s="220"/>
      <c r="CG394" s="220"/>
      <c r="CH394" s="220"/>
      <c r="CI394" s="220"/>
    </row>
    <row r="395" spans="1:87" ht="15.75" customHeight="1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  <c r="AA395" s="220"/>
      <c r="AB395" s="220"/>
      <c r="AC395" s="220"/>
      <c r="AD395" s="220"/>
      <c r="AE395" s="220"/>
      <c r="AF395" s="220"/>
      <c r="AG395" s="220"/>
      <c r="AH395" s="220"/>
      <c r="AI395" s="220"/>
      <c r="AJ395" s="220"/>
      <c r="AK395" s="220"/>
      <c r="AL395" s="220"/>
      <c r="AM395" s="220"/>
      <c r="AN395" s="220"/>
      <c r="AO395" s="220"/>
      <c r="AP395" s="220"/>
      <c r="AQ395" s="220"/>
      <c r="AR395" s="220"/>
      <c r="AS395" s="220"/>
      <c r="AT395" s="220"/>
      <c r="AU395" s="220"/>
      <c r="AV395" s="220"/>
      <c r="AW395" s="220"/>
      <c r="AX395" s="220"/>
      <c r="AY395" s="220"/>
      <c r="AZ395" s="220"/>
      <c r="BA395" s="220"/>
      <c r="BB395" s="220"/>
      <c r="BC395" s="220"/>
      <c r="BD395" s="220"/>
      <c r="BE395" s="220"/>
      <c r="BF395" s="220"/>
      <c r="BG395" s="220"/>
      <c r="BH395" s="220"/>
      <c r="BI395" s="220"/>
      <c r="BJ395" s="220"/>
      <c r="BK395" s="220"/>
      <c r="BL395" s="220"/>
      <c r="BM395" s="220"/>
      <c r="BN395" s="220"/>
      <c r="BO395" s="220"/>
      <c r="BP395" s="220"/>
      <c r="BQ395" s="220"/>
      <c r="BR395" s="220"/>
      <c r="BS395" s="220"/>
      <c r="BT395" s="220"/>
      <c r="BU395" s="220"/>
      <c r="BV395" s="220"/>
      <c r="BW395" s="220"/>
      <c r="BX395" s="220"/>
      <c r="BY395" s="220"/>
      <c r="BZ395" s="220"/>
      <c r="CA395" s="220"/>
      <c r="CB395" s="220"/>
      <c r="CC395" s="220"/>
      <c r="CD395" s="220"/>
      <c r="CE395" s="220"/>
      <c r="CF395" s="220"/>
      <c r="CG395" s="220"/>
      <c r="CH395" s="220"/>
      <c r="CI395" s="220"/>
    </row>
    <row r="396" spans="1:87" ht="15.75" customHeight="1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  <c r="AA396" s="220"/>
      <c r="AB396" s="220"/>
      <c r="AC396" s="220"/>
      <c r="AD396" s="220"/>
      <c r="AE396" s="220"/>
      <c r="AF396" s="220"/>
      <c r="AG396" s="220"/>
      <c r="AH396" s="220"/>
      <c r="AI396" s="220"/>
      <c r="AJ396" s="220"/>
      <c r="AK396" s="220"/>
      <c r="AL396" s="220"/>
      <c r="AM396" s="220"/>
      <c r="AN396" s="220"/>
      <c r="AO396" s="220"/>
      <c r="AP396" s="220"/>
      <c r="AQ396" s="220"/>
      <c r="AR396" s="220"/>
      <c r="AS396" s="220"/>
      <c r="AT396" s="220"/>
      <c r="AU396" s="220"/>
      <c r="AV396" s="220"/>
      <c r="AW396" s="220"/>
      <c r="AX396" s="220"/>
      <c r="AY396" s="220"/>
      <c r="AZ396" s="220"/>
      <c r="BA396" s="220"/>
      <c r="BB396" s="220"/>
      <c r="BC396" s="220"/>
      <c r="BD396" s="220"/>
      <c r="BE396" s="220"/>
      <c r="BF396" s="220"/>
      <c r="BG396" s="220"/>
      <c r="BH396" s="220"/>
      <c r="BI396" s="220"/>
      <c r="BJ396" s="220"/>
      <c r="BK396" s="220"/>
      <c r="BL396" s="220"/>
      <c r="BM396" s="220"/>
      <c r="BN396" s="220"/>
      <c r="BO396" s="220"/>
      <c r="BP396" s="220"/>
      <c r="BQ396" s="220"/>
      <c r="BR396" s="220"/>
      <c r="BS396" s="220"/>
      <c r="BT396" s="220"/>
      <c r="BU396" s="220"/>
      <c r="BV396" s="220"/>
      <c r="BW396" s="220"/>
      <c r="BX396" s="220"/>
      <c r="BY396" s="220"/>
      <c r="BZ396" s="220"/>
      <c r="CA396" s="220"/>
      <c r="CB396" s="220"/>
      <c r="CC396" s="220"/>
      <c r="CD396" s="220"/>
      <c r="CE396" s="220"/>
      <c r="CF396" s="220"/>
      <c r="CG396" s="220"/>
      <c r="CH396" s="220"/>
      <c r="CI396" s="220"/>
    </row>
    <row r="397" spans="1:87" ht="15.75" customHeight="1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  <c r="AA397" s="220"/>
      <c r="AB397" s="220"/>
      <c r="AC397" s="220"/>
      <c r="AD397" s="220"/>
      <c r="AE397" s="220"/>
      <c r="AF397" s="220"/>
      <c r="AG397" s="220"/>
      <c r="AH397" s="220"/>
      <c r="AI397" s="220"/>
      <c r="AJ397" s="220"/>
      <c r="AK397" s="220"/>
      <c r="AL397" s="220"/>
      <c r="AM397" s="220"/>
      <c r="AN397" s="220"/>
      <c r="AO397" s="220"/>
      <c r="AP397" s="220"/>
      <c r="AQ397" s="220"/>
      <c r="AR397" s="220"/>
      <c r="AS397" s="220"/>
      <c r="AT397" s="220"/>
      <c r="AU397" s="220"/>
      <c r="AV397" s="220"/>
      <c r="AW397" s="220"/>
      <c r="AX397" s="220"/>
      <c r="AY397" s="220"/>
      <c r="AZ397" s="220"/>
      <c r="BA397" s="220"/>
      <c r="BB397" s="220"/>
      <c r="BC397" s="220"/>
      <c r="BD397" s="220"/>
      <c r="BE397" s="220"/>
      <c r="BF397" s="220"/>
      <c r="BG397" s="220"/>
      <c r="BH397" s="220"/>
      <c r="BI397" s="220"/>
      <c r="BJ397" s="220"/>
      <c r="BK397" s="220"/>
      <c r="BL397" s="220"/>
      <c r="BM397" s="220"/>
      <c r="BN397" s="220"/>
      <c r="BO397" s="220"/>
      <c r="BP397" s="220"/>
      <c r="BQ397" s="220"/>
      <c r="BR397" s="220"/>
      <c r="BS397" s="220"/>
      <c r="BT397" s="220"/>
      <c r="BU397" s="220"/>
      <c r="BV397" s="220"/>
      <c r="BW397" s="220"/>
      <c r="BX397" s="220"/>
      <c r="BY397" s="220"/>
      <c r="BZ397" s="220"/>
      <c r="CA397" s="220"/>
      <c r="CB397" s="220"/>
      <c r="CC397" s="220"/>
      <c r="CD397" s="220"/>
      <c r="CE397" s="220"/>
      <c r="CF397" s="220"/>
      <c r="CG397" s="220"/>
      <c r="CH397" s="220"/>
      <c r="CI397" s="220"/>
    </row>
    <row r="398" spans="1:87" ht="15.75" customHeight="1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  <c r="AP398" s="220"/>
      <c r="AQ398" s="220"/>
      <c r="AR398" s="220"/>
      <c r="AS398" s="220"/>
      <c r="AT398" s="220"/>
      <c r="AU398" s="220"/>
      <c r="AV398" s="220"/>
      <c r="AW398" s="220"/>
      <c r="AX398" s="220"/>
      <c r="AY398" s="220"/>
      <c r="AZ398" s="220"/>
      <c r="BA398" s="220"/>
      <c r="BB398" s="220"/>
      <c r="BC398" s="220"/>
      <c r="BD398" s="220"/>
      <c r="BE398" s="220"/>
      <c r="BF398" s="220"/>
      <c r="BG398" s="220"/>
      <c r="BH398" s="220"/>
      <c r="BI398" s="220"/>
      <c r="BJ398" s="220"/>
      <c r="BK398" s="220"/>
      <c r="BL398" s="220"/>
      <c r="BM398" s="220"/>
      <c r="BN398" s="220"/>
      <c r="BO398" s="220"/>
      <c r="BP398" s="220"/>
      <c r="BQ398" s="220"/>
      <c r="BR398" s="220"/>
      <c r="BS398" s="220"/>
      <c r="BT398" s="220"/>
      <c r="BU398" s="220"/>
      <c r="BV398" s="220"/>
      <c r="BW398" s="220"/>
      <c r="BX398" s="220"/>
      <c r="BY398" s="220"/>
      <c r="BZ398" s="220"/>
      <c r="CA398" s="220"/>
      <c r="CB398" s="220"/>
      <c r="CC398" s="220"/>
      <c r="CD398" s="220"/>
      <c r="CE398" s="220"/>
      <c r="CF398" s="220"/>
      <c r="CG398" s="220"/>
      <c r="CH398" s="220"/>
      <c r="CI398" s="220"/>
    </row>
    <row r="399" spans="1:87" ht="15.75" customHeight="1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  <c r="AP399" s="220"/>
      <c r="AQ399" s="220"/>
      <c r="AR399" s="220"/>
      <c r="AS399" s="220"/>
      <c r="AT399" s="220"/>
      <c r="AU399" s="220"/>
      <c r="AV399" s="220"/>
      <c r="AW399" s="220"/>
      <c r="AX399" s="220"/>
      <c r="AY399" s="220"/>
      <c r="AZ399" s="220"/>
      <c r="BA399" s="220"/>
      <c r="BB399" s="220"/>
      <c r="BC399" s="220"/>
      <c r="BD399" s="220"/>
      <c r="BE399" s="220"/>
      <c r="BF399" s="220"/>
      <c r="BG399" s="220"/>
      <c r="BH399" s="220"/>
      <c r="BI399" s="220"/>
      <c r="BJ399" s="220"/>
      <c r="BK399" s="220"/>
      <c r="BL399" s="220"/>
      <c r="BM399" s="220"/>
      <c r="BN399" s="220"/>
      <c r="BO399" s="220"/>
      <c r="BP399" s="220"/>
      <c r="BQ399" s="220"/>
      <c r="BR399" s="220"/>
      <c r="BS399" s="220"/>
      <c r="BT399" s="220"/>
      <c r="BU399" s="220"/>
      <c r="BV399" s="220"/>
      <c r="BW399" s="220"/>
      <c r="BX399" s="220"/>
      <c r="BY399" s="220"/>
      <c r="BZ399" s="220"/>
      <c r="CA399" s="220"/>
      <c r="CB399" s="220"/>
      <c r="CC399" s="220"/>
      <c r="CD399" s="220"/>
      <c r="CE399" s="220"/>
      <c r="CF399" s="220"/>
      <c r="CG399" s="220"/>
      <c r="CH399" s="220"/>
      <c r="CI399" s="220"/>
    </row>
    <row r="400" spans="1:87" ht="15.75" customHeight="1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  <c r="AP400" s="220"/>
      <c r="AQ400" s="220"/>
      <c r="AR400" s="220"/>
      <c r="AS400" s="220"/>
      <c r="AT400" s="220"/>
      <c r="AU400" s="220"/>
      <c r="AV400" s="220"/>
      <c r="AW400" s="220"/>
      <c r="AX400" s="220"/>
      <c r="AY400" s="220"/>
      <c r="AZ400" s="220"/>
      <c r="BA400" s="220"/>
      <c r="BB400" s="220"/>
      <c r="BC400" s="220"/>
      <c r="BD400" s="220"/>
      <c r="BE400" s="220"/>
      <c r="BF400" s="220"/>
      <c r="BG400" s="220"/>
      <c r="BH400" s="220"/>
      <c r="BI400" s="220"/>
      <c r="BJ400" s="220"/>
      <c r="BK400" s="220"/>
      <c r="BL400" s="220"/>
      <c r="BM400" s="220"/>
      <c r="BN400" s="220"/>
      <c r="BO400" s="220"/>
      <c r="BP400" s="220"/>
      <c r="BQ400" s="220"/>
      <c r="BR400" s="220"/>
      <c r="BS400" s="220"/>
      <c r="BT400" s="220"/>
      <c r="BU400" s="220"/>
      <c r="BV400" s="220"/>
      <c r="BW400" s="220"/>
      <c r="BX400" s="220"/>
      <c r="BY400" s="220"/>
      <c r="BZ400" s="220"/>
      <c r="CA400" s="220"/>
      <c r="CB400" s="220"/>
      <c r="CC400" s="220"/>
      <c r="CD400" s="220"/>
      <c r="CE400" s="220"/>
      <c r="CF400" s="220"/>
      <c r="CG400" s="220"/>
      <c r="CH400" s="220"/>
      <c r="CI400" s="220"/>
    </row>
    <row r="401" spans="1:87" ht="15.75" customHeight="1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  <c r="AP401" s="220"/>
      <c r="AQ401" s="220"/>
      <c r="AR401" s="220"/>
      <c r="AS401" s="220"/>
      <c r="AT401" s="220"/>
      <c r="AU401" s="220"/>
      <c r="AV401" s="220"/>
      <c r="AW401" s="220"/>
      <c r="AX401" s="220"/>
      <c r="AY401" s="220"/>
      <c r="AZ401" s="220"/>
      <c r="BA401" s="220"/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0"/>
      <c r="BN401" s="220"/>
      <c r="BO401" s="220"/>
      <c r="BP401" s="220"/>
      <c r="BQ401" s="220"/>
      <c r="BR401" s="220"/>
      <c r="BS401" s="220"/>
      <c r="BT401" s="220"/>
      <c r="BU401" s="220"/>
      <c r="BV401" s="220"/>
      <c r="BW401" s="220"/>
      <c r="BX401" s="220"/>
      <c r="BY401" s="220"/>
      <c r="BZ401" s="220"/>
      <c r="CA401" s="220"/>
      <c r="CB401" s="220"/>
      <c r="CC401" s="220"/>
      <c r="CD401" s="220"/>
      <c r="CE401" s="220"/>
      <c r="CF401" s="220"/>
      <c r="CG401" s="220"/>
      <c r="CH401" s="220"/>
      <c r="CI401" s="220"/>
    </row>
    <row r="402" spans="1:87" ht="15.75" customHeight="1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  <c r="AP402" s="220"/>
      <c r="AQ402" s="220"/>
      <c r="AR402" s="220"/>
      <c r="AS402" s="220"/>
      <c r="AT402" s="220"/>
      <c r="AU402" s="220"/>
      <c r="AV402" s="220"/>
      <c r="AW402" s="220"/>
      <c r="AX402" s="220"/>
      <c r="AY402" s="220"/>
      <c r="AZ402" s="220"/>
      <c r="BA402" s="220"/>
      <c r="BB402" s="220"/>
      <c r="BC402" s="220"/>
      <c r="BD402" s="220"/>
      <c r="BE402" s="220"/>
      <c r="BF402" s="220"/>
      <c r="BG402" s="220"/>
      <c r="BH402" s="220"/>
      <c r="BI402" s="220"/>
      <c r="BJ402" s="220"/>
      <c r="BK402" s="220"/>
      <c r="BL402" s="220"/>
      <c r="BM402" s="220"/>
      <c r="BN402" s="220"/>
      <c r="BO402" s="220"/>
      <c r="BP402" s="220"/>
      <c r="BQ402" s="220"/>
      <c r="BR402" s="220"/>
      <c r="BS402" s="220"/>
      <c r="BT402" s="220"/>
      <c r="BU402" s="220"/>
      <c r="BV402" s="220"/>
      <c r="BW402" s="220"/>
      <c r="BX402" s="220"/>
      <c r="BY402" s="220"/>
      <c r="BZ402" s="220"/>
      <c r="CA402" s="220"/>
      <c r="CB402" s="220"/>
      <c r="CC402" s="220"/>
      <c r="CD402" s="220"/>
      <c r="CE402" s="220"/>
      <c r="CF402" s="220"/>
      <c r="CG402" s="220"/>
      <c r="CH402" s="220"/>
      <c r="CI402" s="220"/>
    </row>
    <row r="403" spans="1:87" ht="15.75" customHeight="1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  <c r="AE403" s="220"/>
      <c r="AF403" s="220"/>
      <c r="AG403" s="220"/>
      <c r="AH403" s="220"/>
      <c r="AI403" s="220"/>
      <c r="AJ403" s="220"/>
      <c r="AK403" s="220"/>
      <c r="AL403" s="220"/>
      <c r="AM403" s="220"/>
      <c r="AN403" s="220"/>
      <c r="AO403" s="220"/>
      <c r="AP403" s="220"/>
      <c r="AQ403" s="220"/>
      <c r="AR403" s="220"/>
      <c r="AS403" s="220"/>
      <c r="AT403" s="220"/>
      <c r="AU403" s="220"/>
      <c r="AV403" s="220"/>
      <c r="AW403" s="220"/>
      <c r="AX403" s="220"/>
      <c r="AY403" s="220"/>
      <c r="AZ403" s="220"/>
      <c r="BA403" s="220"/>
      <c r="BB403" s="220"/>
      <c r="BC403" s="220"/>
      <c r="BD403" s="220"/>
      <c r="BE403" s="220"/>
      <c r="BF403" s="220"/>
      <c r="BG403" s="220"/>
      <c r="BH403" s="220"/>
      <c r="BI403" s="220"/>
      <c r="BJ403" s="220"/>
      <c r="BK403" s="220"/>
      <c r="BL403" s="220"/>
      <c r="BM403" s="220"/>
      <c r="BN403" s="220"/>
      <c r="BO403" s="220"/>
      <c r="BP403" s="220"/>
      <c r="BQ403" s="220"/>
      <c r="BR403" s="220"/>
      <c r="BS403" s="220"/>
      <c r="BT403" s="220"/>
      <c r="BU403" s="220"/>
      <c r="BV403" s="220"/>
      <c r="BW403" s="220"/>
      <c r="BX403" s="220"/>
      <c r="BY403" s="220"/>
      <c r="BZ403" s="220"/>
      <c r="CA403" s="220"/>
      <c r="CB403" s="220"/>
      <c r="CC403" s="220"/>
      <c r="CD403" s="220"/>
      <c r="CE403" s="220"/>
      <c r="CF403" s="220"/>
      <c r="CG403" s="220"/>
      <c r="CH403" s="220"/>
      <c r="CI403" s="220"/>
    </row>
    <row r="404" spans="1:87" ht="15.75" customHeight="1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  <c r="AE404" s="220"/>
      <c r="AF404" s="220"/>
      <c r="AG404" s="220"/>
      <c r="AH404" s="220"/>
      <c r="AI404" s="220"/>
      <c r="AJ404" s="220"/>
      <c r="AK404" s="220"/>
      <c r="AL404" s="220"/>
      <c r="AM404" s="220"/>
      <c r="AN404" s="220"/>
      <c r="AO404" s="220"/>
      <c r="AP404" s="220"/>
      <c r="AQ404" s="220"/>
      <c r="AR404" s="220"/>
      <c r="AS404" s="220"/>
      <c r="AT404" s="220"/>
      <c r="AU404" s="220"/>
      <c r="AV404" s="220"/>
      <c r="AW404" s="220"/>
      <c r="AX404" s="220"/>
      <c r="AY404" s="220"/>
      <c r="AZ404" s="220"/>
      <c r="BA404" s="220"/>
      <c r="BB404" s="220"/>
      <c r="BC404" s="220"/>
      <c r="BD404" s="220"/>
      <c r="BE404" s="220"/>
      <c r="BF404" s="220"/>
      <c r="BG404" s="220"/>
      <c r="BH404" s="220"/>
      <c r="BI404" s="220"/>
      <c r="BJ404" s="220"/>
      <c r="BK404" s="220"/>
      <c r="BL404" s="220"/>
      <c r="BM404" s="220"/>
      <c r="BN404" s="220"/>
      <c r="BO404" s="220"/>
      <c r="BP404" s="220"/>
      <c r="BQ404" s="220"/>
      <c r="BR404" s="220"/>
      <c r="BS404" s="220"/>
      <c r="BT404" s="220"/>
      <c r="BU404" s="220"/>
      <c r="BV404" s="220"/>
      <c r="BW404" s="220"/>
      <c r="BX404" s="220"/>
      <c r="BY404" s="220"/>
      <c r="BZ404" s="220"/>
      <c r="CA404" s="220"/>
      <c r="CB404" s="220"/>
      <c r="CC404" s="220"/>
      <c r="CD404" s="220"/>
      <c r="CE404" s="220"/>
      <c r="CF404" s="220"/>
      <c r="CG404" s="220"/>
      <c r="CH404" s="220"/>
      <c r="CI404" s="220"/>
    </row>
    <row r="405" spans="1:87" ht="15.75" customHeight="1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  <c r="AE405" s="220"/>
      <c r="AF405" s="220"/>
      <c r="AG405" s="220"/>
      <c r="AH405" s="220"/>
      <c r="AI405" s="220"/>
      <c r="AJ405" s="220"/>
      <c r="AK405" s="220"/>
      <c r="AL405" s="220"/>
      <c r="AM405" s="220"/>
      <c r="AN405" s="220"/>
      <c r="AO405" s="220"/>
      <c r="AP405" s="220"/>
      <c r="AQ405" s="220"/>
      <c r="AR405" s="220"/>
      <c r="AS405" s="220"/>
      <c r="AT405" s="220"/>
      <c r="AU405" s="220"/>
      <c r="AV405" s="220"/>
      <c r="AW405" s="220"/>
      <c r="AX405" s="220"/>
      <c r="AY405" s="220"/>
      <c r="AZ405" s="220"/>
      <c r="BA405" s="220"/>
      <c r="BB405" s="220"/>
      <c r="BC405" s="220"/>
      <c r="BD405" s="220"/>
      <c r="BE405" s="220"/>
      <c r="BF405" s="220"/>
      <c r="BG405" s="220"/>
      <c r="BH405" s="220"/>
      <c r="BI405" s="220"/>
      <c r="BJ405" s="220"/>
      <c r="BK405" s="220"/>
      <c r="BL405" s="220"/>
      <c r="BM405" s="220"/>
      <c r="BN405" s="220"/>
      <c r="BO405" s="220"/>
      <c r="BP405" s="220"/>
      <c r="BQ405" s="220"/>
      <c r="BR405" s="220"/>
      <c r="BS405" s="220"/>
      <c r="BT405" s="220"/>
      <c r="BU405" s="220"/>
      <c r="BV405" s="220"/>
      <c r="BW405" s="220"/>
      <c r="BX405" s="220"/>
      <c r="BY405" s="220"/>
      <c r="BZ405" s="220"/>
      <c r="CA405" s="220"/>
      <c r="CB405" s="220"/>
      <c r="CC405" s="220"/>
      <c r="CD405" s="220"/>
      <c r="CE405" s="220"/>
      <c r="CF405" s="220"/>
      <c r="CG405" s="220"/>
      <c r="CH405" s="220"/>
      <c r="CI405" s="220"/>
    </row>
    <row r="406" spans="1:87" ht="15.75" customHeight="1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/>
      <c r="AM406" s="220"/>
      <c r="AN406" s="220"/>
      <c r="AO406" s="220"/>
      <c r="AP406" s="220"/>
      <c r="AQ406" s="220"/>
      <c r="AR406" s="220"/>
      <c r="AS406" s="220"/>
      <c r="AT406" s="220"/>
      <c r="AU406" s="220"/>
      <c r="AV406" s="220"/>
      <c r="AW406" s="220"/>
      <c r="AX406" s="220"/>
      <c r="AY406" s="220"/>
      <c r="AZ406" s="220"/>
      <c r="BA406" s="220"/>
      <c r="BB406" s="220"/>
      <c r="BC406" s="220"/>
      <c r="BD406" s="220"/>
      <c r="BE406" s="220"/>
      <c r="BF406" s="220"/>
      <c r="BG406" s="220"/>
      <c r="BH406" s="220"/>
      <c r="BI406" s="220"/>
      <c r="BJ406" s="220"/>
      <c r="BK406" s="220"/>
      <c r="BL406" s="220"/>
      <c r="BM406" s="220"/>
      <c r="BN406" s="220"/>
      <c r="BO406" s="220"/>
      <c r="BP406" s="220"/>
      <c r="BQ406" s="220"/>
      <c r="BR406" s="220"/>
      <c r="BS406" s="220"/>
      <c r="BT406" s="220"/>
      <c r="BU406" s="220"/>
      <c r="BV406" s="220"/>
      <c r="BW406" s="220"/>
      <c r="BX406" s="220"/>
      <c r="BY406" s="220"/>
      <c r="BZ406" s="220"/>
      <c r="CA406" s="220"/>
      <c r="CB406" s="220"/>
      <c r="CC406" s="220"/>
      <c r="CD406" s="220"/>
      <c r="CE406" s="220"/>
      <c r="CF406" s="220"/>
      <c r="CG406" s="220"/>
      <c r="CH406" s="220"/>
      <c r="CI406" s="220"/>
    </row>
    <row r="407" spans="1:87" ht="15.75" customHeight="1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/>
      <c r="AM407" s="220"/>
      <c r="AN407" s="220"/>
      <c r="AO407" s="220"/>
      <c r="AP407" s="220"/>
      <c r="AQ407" s="220"/>
      <c r="AR407" s="220"/>
      <c r="AS407" s="220"/>
      <c r="AT407" s="220"/>
      <c r="AU407" s="220"/>
      <c r="AV407" s="220"/>
      <c r="AW407" s="220"/>
      <c r="AX407" s="220"/>
      <c r="AY407" s="220"/>
      <c r="AZ407" s="220"/>
      <c r="BA407" s="220"/>
      <c r="BB407" s="220"/>
      <c r="BC407" s="220"/>
      <c r="BD407" s="220"/>
      <c r="BE407" s="220"/>
      <c r="BF407" s="220"/>
      <c r="BG407" s="220"/>
      <c r="BH407" s="220"/>
      <c r="BI407" s="220"/>
      <c r="BJ407" s="220"/>
      <c r="BK407" s="220"/>
      <c r="BL407" s="220"/>
      <c r="BM407" s="220"/>
      <c r="BN407" s="220"/>
      <c r="BO407" s="220"/>
      <c r="BP407" s="220"/>
      <c r="BQ407" s="220"/>
      <c r="BR407" s="220"/>
      <c r="BS407" s="220"/>
      <c r="BT407" s="220"/>
      <c r="BU407" s="220"/>
      <c r="BV407" s="220"/>
      <c r="BW407" s="220"/>
      <c r="BX407" s="220"/>
      <c r="BY407" s="220"/>
      <c r="BZ407" s="220"/>
      <c r="CA407" s="220"/>
      <c r="CB407" s="220"/>
      <c r="CC407" s="220"/>
      <c r="CD407" s="220"/>
      <c r="CE407" s="220"/>
      <c r="CF407" s="220"/>
      <c r="CG407" s="220"/>
      <c r="CH407" s="220"/>
      <c r="CI407" s="220"/>
    </row>
    <row r="408" spans="1:87" ht="15.75" customHeight="1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0"/>
      <c r="BN408" s="220"/>
      <c r="BO408" s="220"/>
      <c r="BP408" s="220"/>
      <c r="BQ408" s="220"/>
      <c r="BR408" s="220"/>
      <c r="BS408" s="220"/>
      <c r="BT408" s="220"/>
      <c r="BU408" s="220"/>
      <c r="BV408" s="220"/>
      <c r="BW408" s="220"/>
      <c r="BX408" s="220"/>
      <c r="BY408" s="220"/>
      <c r="BZ408" s="220"/>
      <c r="CA408" s="220"/>
      <c r="CB408" s="220"/>
      <c r="CC408" s="220"/>
      <c r="CD408" s="220"/>
      <c r="CE408" s="220"/>
      <c r="CF408" s="220"/>
      <c r="CG408" s="220"/>
      <c r="CH408" s="220"/>
      <c r="CI408" s="220"/>
    </row>
    <row r="409" spans="1:87" ht="15.75" customHeight="1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0"/>
      <c r="BN409" s="220"/>
      <c r="BO409" s="220"/>
      <c r="BP409" s="220"/>
      <c r="BQ409" s="220"/>
      <c r="BR409" s="220"/>
      <c r="BS409" s="220"/>
      <c r="BT409" s="220"/>
      <c r="BU409" s="220"/>
      <c r="BV409" s="220"/>
      <c r="BW409" s="220"/>
      <c r="BX409" s="220"/>
      <c r="BY409" s="220"/>
      <c r="BZ409" s="220"/>
      <c r="CA409" s="220"/>
      <c r="CB409" s="220"/>
      <c r="CC409" s="220"/>
      <c r="CD409" s="220"/>
      <c r="CE409" s="220"/>
      <c r="CF409" s="220"/>
      <c r="CG409" s="220"/>
      <c r="CH409" s="220"/>
      <c r="CI409" s="220"/>
    </row>
    <row r="410" spans="1:87" ht="15.75" customHeight="1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0"/>
      <c r="BN410" s="220"/>
      <c r="BO410" s="220"/>
      <c r="BP410" s="220"/>
      <c r="BQ410" s="220"/>
      <c r="BR410" s="220"/>
      <c r="BS410" s="220"/>
      <c r="BT410" s="220"/>
      <c r="BU410" s="220"/>
      <c r="BV410" s="220"/>
      <c r="BW410" s="220"/>
      <c r="BX410" s="220"/>
      <c r="BY410" s="220"/>
      <c r="BZ410" s="220"/>
      <c r="CA410" s="220"/>
      <c r="CB410" s="220"/>
      <c r="CC410" s="220"/>
      <c r="CD410" s="220"/>
      <c r="CE410" s="220"/>
      <c r="CF410" s="220"/>
      <c r="CG410" s="220"/>
      <c r="CH410" s="220"/>
      <c r="CI410" s="220"/>
    </row>
    <row r="411" spans="1:87" ht="15.75" customHeight="1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0"/>
      <c r="BN411" s="220"/>
      <c r="BO411" s="220"/>
      <c r="BP411" s="220"/>
      <c r="BQ411" s="220"/>
      <c r="BR411" s="220"/>
      <c r="BS411" s="220"/>
      <c r="BT411" s="220"/>
      <c r="BU411" s="220"/>
      <c r="BV411" s="220"/>
      <c r="BW411" s="220"/>
      <c r="BX411" s="220"/>
      <c r="BY411" s="220"/>
      <c r="BZ411" s="220"/>
      <c r="CA411" s="220"/>
      <c r="CB411" s="220"/>
      <c r="CC411" s="220"/>
      <c r="CD411" s="220"/>
      <c r="CE411" s="220"/>
      <c r="CF411" s="220"/>
      <c r="CG411" s="220"/>
      <c r="CH411" s="220"/>
      <c r="CI411" s="220"/>
    </row>
    <row r="412" spans="1:87" ht="15.75" customHeight="1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0"/>
      <c r="BN412" s="220"/>
      <c r="BO412" s="220"/>
      <c r="BP412" s="220"/>
      <c r="BQ412" s="220"/>
      <c r="BR412" s="220"/>
      <c r="BS412" s="220"/>
      <c r="BT412" s="220"/>
      <c r="BU412" s="220"/>
      <c r="BV412" s="220"/>
      <c r="BW412" s="220"/>
      <c r="BX412" s="220"/>
      <c r="BY412" s="220"/>
      <c r="BZ412" s="220"/>
      <c r="CA412" s="220"/>
      <c r="CB412" s="220"/>
      <c r="CC412" s="220"/>
      <c r="CD412" s="220"/>
      <c r="CE412" s="220"/>
      <c r="CF412" s="220"/>
      <c r="CG412" s="220"/>
      <c r="CH412" s="220"/>
      <c r="CI412" s="220"/>
    </row>
    <row r="413" spans="1:87" ht="15.75" customHeight="1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0"/>
      <c r="BN413" s="220"/>
      <c r="BO413" s="220"/>
      <c r="BP413" s="220"/>
      <c r="BQ413" s="220"/>
      <c r="BR413" s="220"/>
      <c r="BS413" s="220"/>
      <c r="BT413" s="220"/>
      <c r="BU413" s="220"/>
      <c r="BV413" s="220"/>
      <c r="BW413" s="220"/>
      <c r="BX413" s="220"/>
      <c r="BY413" s="220"/>
      <c r="BZ413" s="220"/>
      <c r="CA413" s="220"/>
      <c r="CB413" s="220"/>
      <c r="CC413" s="220"/>
      <c r="CD413" s="220"/>
      <c r="CE413" s="220"/>
      <c r="CF413" s="220"/>
      <c r="CG413" s="220"/>
      <c r="CH413" s="220"/>
      <c r="CI413" s="220"/>
    </row>
    <row r="414" spans="1:87" ht="15.75" customHeight="1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20"/>
      <c r="BN414" s="220"/>
      <c r="BO414" s="220"/>
      <c r="BP414" s="220"/>
      <c r="BQ414" s="220"/>
      <c r="BR414" s="220"/>
      <c r="BS414" s="220"/>
      <c r="BT414" s="220"/>
      <c r="BU414" s="220"/>
      <c r="BV414" s="220"/>
      <c r="BW414" s="220"/>
      <c r="BX414" s="220"/>
      <c r="BY414" s="220"/>
      <c r="BZ414" s="220"/>
      <c r="CA414" s="220"/>
      <c r="CB414" s="220"/>
      <c r="CC414" s="220"/>
      <c r="CD414" s="220"/>
      <c r="CE414" s="220"/>
      <c r="CF414" s="220"/>
      <c r="CG414" s="220"/>
      <c r="CH414" s="220"/>
      <c r="CI414" s="220"/>
    </row>
    <row r="415" spans="1:87" ht="15.75" customHeight="1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220"/>
      <c r="BN415" s="220"/>
      <c r="BO415" s="220"/>
      <c r="BP415" s="220"/>
      <c r="BQ415" s="220"/>
      <c r="BR415" s="220"/>
      <c r="BS415" s="220"/>
      <c r="BT415" s="220"/>
      <c r="BU415" s="220"/>
      <c r="BV415" s="220"/>
      <c r="BW415" s="220"/>
      <c r="BX415" s="220"/>
      <c r="BY415" s="220"/>
      <c r="BZ415" s="220"/>
      <c r="CA415" s="220"/>
      <c r="CB415" s="220"/>
      <c r="CC415" s="220"/>
      <c r="CD415" s="220"/>
      <c r="CE415" s="220"/>
      <c r="CF415" s="220"/>
      <c r="CG415" s="220"/>
      <c r="CH415" s="220"/>
      <c r="CI415" s="220"/>
    </row>
    <row r="416" spans="1:87" ht="15.75" customHeight="1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220"/>
      <c r="BN416" s="220"/>
      <c r="BO416" s="220"/>
      <c r="BP416" s="220"/>
      <c r="BQ416" s="220"/>
      <c r="BR416" s="220"/>
      <c r="BS416" s="220"/>
      <c r="BT416" s="220"/>
      <c r="BU416" s="220"/>
      <c r="BV416" s="220"/>
      <c r="BW416" s="220"/>
      <c r="BX416" s="220"/>
      <c r="BY416" s="220"/>
      <c r="BZ416" s="220"/>
      <c r="CA416" s="220"/>
      <c r="CB416" s="220"/>
      <c r="CC416" s="220"/>
      <c r="CD416" s="220"/>
      <c r="CE416" s="220"/>
      <c r="CF416" s="220"/>
      <c r="CG416" s="220"/>
      <c r="CH416" s="220"/>
      <c r="CI416" s="220"/>
    </row>
    <row r="417" spans="1:87" ht="15.75" customHeight="1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220"/>
      <c r="BN417" s="220"/>
      <c r="BO417" s="220"/>
      <c r="BP417" s="220"/>
      <c r="BQ417" s="220"/>
      <c r="BR417" s="220"/>
      <c r="BS417" s="220"/>
      <c r="BT417" s="220"/>
      <c r="BU417" s="220"/>
      <c r="BV417" s="220"/>
      <c r="BW417" s="220"/>
      <c r="BX417" s="220"/>
      <c r="BY417" s="220"/>
      <c r="BZ417" s="220"/>
      <c r="CA417" s="220"/>
      <c r="CB417" s="220"/>
      <c r="CC417" s="220"/>
      <c r="CD417" s="220"/>
      <c r="CE417" s="220"/>
      <c r="CF417" s="220"/>
      <c r="CG417" s="220"/>
      <c r="CH417" s="220"/>
      <c r="CI417" s="220"/>
    </row>
    <row r="418" spans="1:87" ht="15.75" customHeight="1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220"/>
      <c r="BN418" s="220"/>
      <c r="BO418" s="220"/>
      <c r="BP418" s="220"/>
      <c r="BQ418" s="220"/>
      <c r="BR418" s="220"/>
      <c r="BS418" s="220"/>
      <c r="BT418" s="220"/>
      <c r="BU418" s="220"/>
      <c r="BV418" s="220"/>
      <c r="BW418" s="220"/>
      <c r="BX418" s="220"/>
      <c r="BY418" s="220"/>
      <c r="BZ418" s="220"/>
      <c r="CA418" s="220"/>
      <c r="CB418" s="220"/>
      <c r="CC418" s="220"/>
      <c r="CD418" s="220"/>
      <c r="CE418" s="220"/>
      <c r="CF418" s="220"/>
      <c r="CG418" s="220"/>
      <c r="CH418" s="220"/>
      <c r="CI418" s="220"/>
    </row>
    <row r="419" spans="1:87" ht="15.75" customHeight="1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  <c r="AE419" s="220"/>
      <c r="AF419" s="220"/>
      <c r="AG419" s="220"/>
      <c r="AH419" s="220"/>
      <c r="AI419" s="220"/>
      <c r="AJ419" s="220"/>
      <c r="AK419" s="220"/>
      <c r="AL419" s="220"/>
      <c r="AM419" s="220"/>
      <c r="AN419" s="220"/>
      <c r="AO419" s="220"/>
      <c r="AP419" s="220"/>
      <c r="AQ419" s="220"/>
      <c r="AR419" s="220"/>
      <c r="AS419" s="220"/>
      <c r="AT419" s="220"/>
      <c r="AU419" s="220"/>
      <c r="AV419" s="220"/>
      <c r="AW419" s="220"/>
      <c r="AX419" s="220"/>
      <c r="AY419" s="220"/>
      <c r="AZ419" s="220"/>
      <c r="BA419" s="220"/>
      <c r="BB419" s="220"/>
      <c r="BC419" s="220"/>
      <c r="BD419" s="220"/>
      <c r="BE419" s="220"/>
      <c r="BF419" s="220"/>
      <c r="BG419" s="220"/>
      <c r="BH419" s="220"/>
      <c r="BI419" s="220"/>
      <c r="BJ419" s="220"/>
      <c r="BK419" s="220"/>
      <c r="BL419" s="220"/>
      <c r="BM419" s="220"/>
      <c r="BN419" s="220"/>
      <c r="BO419" s="220"/>
      <c r="BP419" s="220"/>
      <c r="BQ419" s="220"/>
      <c r="BR419" s="220"/>
      <c r="BS419" s="220"/>
      <c r="BT419" s="220"/>
      <c r="BU419" s="220"/>
      <c r="BV419" s="220"/>
      <c r="BW419" s="220"/>
      <c r="BX419" s="220"/>
      <c r="BY419" s="220"/>
      <c r="BZ419" s="220"/>
      <c r="CA419" s="220"/>
      <c r="CB419" s="220"/>
      <c r="CC419" s="220"/>
      <c r="CD419" s="220"/>
      <c r="CE419" s="220"/>
      <c r="CF419" s="220"/>
      <c r="CG419" s="220"/>
      <c r="CH419" s="220"/>
      <c r="CI419" s="220"/>
    </row>
    <row r="420" spans="1:87" ht="15.75" customHeight="1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  <c r="AA420" s="220"/>
      <c r="AB420" s="220"/>
      <c r="AC420" s="220"/>
      <c r="AD420" s="220"/>
      <c r="AE420" s="220"/>
      <c r="AF420" s="220"/>
      <c r="AG420" s="220"/>
      <c r="AH420" s="220"/>
      <c r="AI420" s="220"/>
      <c r="AJ420" s="220"/>
      <c r="AK420" s="220"/>
      <c r="AL420" s="220"/>
      <c r="AM420" s="220"/>
      <c r="AN420" s="220"/>
      <c r="AO420" s="220"/>
      <c r="AP420" s="220"/>
      <c r="AQ420" s="220"/>
      <c r="AR420" s="220"/>
      <c r="AS420" s="220"/>
      <c r="AT420" s="220"/>
      <c r="AU420" s="220"/>
      <c r="AV420" s="220"/>
      <c r="AW420" s="220"/>
      <c r="AX420" s="220"/>
      <c r="AY420" s="220"/>
      <c r="AZ420" s="220"/>
      <c r="BA420" s="220"/>
      <c r="BB420" s="220"/>
      <c r="BC420" s="220"/>
      <c r="BD420" s="220"/>
      <c r="BE420" s="220"/>
      <c r="BF420" s="220"/>
      <c r="BG420" s="220"/>
      <c r="BH420" s="220"/>
      <c r="BI420" s="220"/>
      <c r="BJ420" s="220"/>
      <c r="BK420" s="220"/>
      <c r="BL420" s="220"/>
      <c r="BM420" s="220"/>
      <c r="BN420" s="220"/>
      <c r="BO420" s="220"/>
      <c r="BP420" s="220"/>
      <c r="BQ420" s="220"/>
      <c r="BR420" s="220"/>
      <c r="BS420" s="220"/>
      <c r="BT420" s="220"/>
      <c r="BU420" s="220"/>
      <c r="BV420" s="220"/>
      <c r="BW420" s="220"/>
      <c r="BX420" s="220"/>
      <c r="BY420" s="220"/>
      <c r="BZ420" s="220"/>
      <c r="CA420" s="220"/>
      <c r="CB420" s="220"/>
      <c r="CC420" s="220"/>
      <c r="CD420" s="220"/>
      <c r="CE420" s="220"/>
      <c r="CF420" s="220"/>
      <c r="CG420" s="220"/>
      <c r="CH420" s="220"/>
      <c r="CI420" s="220"/>
    </row>
    <row r="421" spans="1:87" ht="15.75" customHeight="1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  <c r="AA421" s="220"/>
      <c r="AB421" s="220"/>
      <c r="AC421" s="220"/>
      <c r="AD421" s="220"/>
      <c r="AE421" s="220"/>
      <c r="AF421" s="220"/>
      <c r="AG421" s="220"/>
      <c r="AH421" s="220"/>
      <c r="AI421" s="220"/>
      <c r="AJ421" s="220"/>
      <c r="AK421" s="220"/>
      <c r="AL421" s="220"/>
      <c r="AM421" s="220"/>
      <c r="AN421" s="220"/>
      <c r="AO421" s="220"/>
      <c r="AP421" s="220"/>
      <c r="AQ421" s="220"/>
      <c r="AR421" s="220"/>
      <c r="AS421" s="220"/>
      <c r="AT421" s="220"/>
      <c r="AU421" s="220"/>
      <c r="AV421" s="220"/>
      <c r="AW421" s="220"/>
      <c r="AX421" s="220"/>
      <c r="AY421" s="220"/>
      <c r="AZ421" s="220"/>
      <c r="BA421" s="220"/>
      <c r="BB421" s="220"/>
      <c r="BC421" s="220"/>
      <c r="BD421" s="220"/>
      <c r="BE421" s="220"/>
      <c r="BF421" s="220"/>
      <c r="BG421" s="220"/>
      <c r="BH421" s="220"/>
      <c r="BI421" s="220"/>
      <c r="BJ421" s="220"/>
      <c r="BK421" s="220"/>
      <c r="BL421" s="220"/>
      <c r="BM421" s="220"/>
      <c r="BN421" s="220"/>
      <c r="BO421" s="220"/>
      <c r="BP421" s="220"/>
      <c r="BQ421" s="220"/>
      <c r="BR421" s="220"/>
      <c r="BS421" s="220"/>
      <c r="BT421" s="220"/>
      <c r="BU421" s="220"/>
      <c r="BV421" s="220"/>
      <c r="BW421" s="220"/>
      <c r="BX421" s="220"/>
      <c r="BY421" s="220"/>
      <c r="BZ421" s="220"/>
      <c r="CA421" s="220"/>
      <c r="CB421" s="220"/>
      <c r="CC421" s="220"/>
      <c r="CD421" s="220"/>
      <c r="CE421" s="220"/>
      <c r="CF421" s="220"/>
      <c r="CG421" s="220"/>
      <c r="CH421" s="220"/>
      <c r="CI421" s="220"/>
    </row>
    <row r="422" spans="1:87" ht="15.75" customHeight="1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  <c r="AE422" s="220"/>
      <c r="AF422" s="220"/>
      <c r="AG422" s="220"/>
      <c r="AH422" s="220"/>
      <c r="AI422" s="220"/>
      <c r="AJ422" s="220"/>
      <c r="AK422" s="220"/>
      <c r="AL422" s="220"/>
      <c r="AM422" s="220"/>
      <c r="AN422" s="220"/>
      <c r="AO422" s="220"/>
      <c r="AP422" s="220"/>
      <c r="AQ422" s="220"/>
      <c r="AR422" s="220"/>
      <c r="AS422" s="220"/>
      <c r="AT422" s="220"/>
      <c r="AU422" s="220"/>
      <c r="AV422" s="220"/>
      <c r="AW422" s="220"/>
      <c r="AX422" s="220"/>
      <c r="AY422" s="220"/>
      <c r="AZ422" s="220"/>
      <c r="BA422" s="220"/>
      <c r="BB422" s="220"/>
      <c r="BC422" s="220"/>
      <c r="BD422" s="220"/>
      <c r="BE422" s="220"/>
      <c r="BF422" s="220"/>
      <c r="BG422" s="220"/>
      <c r="BH422" s="220"/>
      <c r="BI422" s="220"/>
      <c r="BJ422" s="220"/>
      <c r="BK422" s="220"/>
      <c r="BL422" s="220"/>
      <c r="BM422" s="220"/>
      <c r="BN422" s="220"/>
      <c r="BO422" s="220"/>
      <c r="BP422" s="220"/>
      <c r="BQ422" s="220"/>
      <c r="BR422" s="220"/>
      <c r="BS422" s="220"/>
      <c r="BT422" s="220"/>
      <c r="BU422" s="220"/>
      <c r="BV422" s="220"/>
      <c r="BW422" s="220"/>
      <c r="BX422" s="220"/>
      <c r="BY422" s="220"/>
      <c r="BZ422" s="220"/>
      <c r="CA422" s="220"/>
      <c r="CB422" s="220"/>
      <c r="CC422" s="220"/>
      <c r="CD422" s="220"/>
      <c r="CE422" s="220"/>
      <c r="CF422" s="220"/>
      <c r="CG422" s="220"/>
      <c r="CH422" s="220"/>
      <c r="CI422" s="220"/>
    </row>
    <row r="423" spans="1:87" ht="15.75" customHeight="1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  <c r="AC423" s="220"/>
      <c r="AD423" s="220"/>
      <c r="AE423" s="220"/>
      <c r="AF423" s="220"/>
      <c r="AG423" s="220"/>
      <c r="AH423" s="220"/>
      <c r="AI423" s="220"/>
      <c r="AJ423" s="220"/>
      <c r="AK423" s="220"/>
      <c r="AL423" s="220"/>
      <c r="AM423" s="220"/>
      <c r="AN423" s="220"/>
      <c r="AO423" s="220"/>
      <c r="AP423" s="220"/>
      <c r="AQ423" s="220"/>
      <c r="AR423" s="220"/>
      <c r="AS423" s="220"/>
      <c r="AT423" s="220"/>
      <c r="AU423" s="220"/>
      <c r="AV423" s="220"/>
      <c r="AW423" s="220"/>
      <c r="AX423" s="220"/>
      <c r="AY423" s="220"/>
      <c r="AZ423" s="220"/>
      <c r="BA423" s="220"/>
      <c r="BB423" s="220"/>
      <c r="BC423" s="220"/>
      <c r="BD423" s="220"/>
      <c r="BE423" s="220"/>
      <c r="BF423" s="220"/>
      <c r="BG423" s="220"/>
      <c r="BH423" s="220"/>
      <c r="BI423" s="220"/>
      <c r="BJ423" s="220"/>
      <c r="BK423" s="220"/>
      <c r="BL423" s="220"/>
      <c r="BM423" s="220"/>
      <c r="BN423" s="220"/>
      <c r="BO423" s="220"/>
      <c r="BP423" s="220"/>
      <c r="BQ423" s="220"/>
      <c r="BR423" s="220"/>
      <c r="BS423" s="220"/>
      <c r="BT423" s="220"/>
      <c r="BU423" s="220"/>
      <c r="BV423" s="220"/>
      <c r="BW423" s="220"/>
      <c r="BX423" s="220"/>
      <c r="BY423" s="220"/>
      <c r="BZ423" s="220"/>
      <c r="CA423" s="220"/>
      <c r="CB423" s="220"/>
      <c r="CC423" s="220"/>
      <c r="CD423" s="220"/>
      <c r="CE423" s="220"/>
      <c r="CF423" s="220"/>
      <c r="CG423" s="220"/>
      <c r="CH423" s="220"/>
      <c r="CI423" s="220"/>
    </row>
    <row r="424" spans="1:87" ht="15.75" customHeight="1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  <c r="AA424" s="220"/>
      <c r="AB424" s="220"/>
      <c r="AC424" s="220"/>
      <c r="AD424" s="220"/>
      <c r="AE424" s="220"/>
      <c r="AF424" s="220"/>
      <c r="AG424" s="220"/>
      <c r="AH424" s="220"/>
      <c r="AI424" s="220"/>
      <c r="AJ424" s="220"/>
      <c r="AK424" s="220"/>
      <c r="AL424" s="220"/>
      <c r="AM424" s="220"/>
      <c r="AN424" s="220"/>
      <c r="AO424" s="220"/>
      <c r="AP424" s="220"/>
      <c r="AQ424" s="220"/>
      <c r="AR424" s="220"/>
      <c r="AS424" s="220"/>
      <c r="AT424" s="220"/>
      <c r="AU424" s="220"/>
      <c r="AV424" s="220"/>
      <c r="AW424" s="220"/>
      <c r="AX424" s="220"/>
      <c r="AY424" s="220"/>
      <c r="AZ424" s="220"/>
      <c r="BA424" s="220"/>
      <c r="BB424" s="220"/>
      <c r="BC424" s="220"/>
      <c r="BD424" s="220"/>
      <c r="BE424" s="220"/>
      <c r="BF424" s="220"/>
      <c r="BG424" s="220"/>
      <c r="BH424" s="220"/>
      <c r="BI424" s="220"/>
      <c r="BJ424" s="220"/>
      <c r="BK424" s="220"/>
      <c r="BL424" s="220"/>
      <c r="BM424" s="220"/>
      <c r="BN424" s="220"/>
      <c r="BO424" s="220"/>
      <c r="BP424" s="220"/>
      <c r="BQ424" s="220"/>
      <c r="BR424" s="220"/>
      <c r="BS424" s="220"/>
      <c r="BT424" s="220"/>
      <c r="BU424" s="220"/>
      <c r="BV424" s="220"/>
      <c r="BW424" s="220"/>
      <c r="BX424" s="220"/>
      <c r="BY424" s="220"/>
      <c r="BZ424" s="220"/>
      <c r="CA424" s="220"/>
      <c r="CB424" s="220"/>
      <c r="CC424" s="220"/>
      <c r="CD424" s="220"/>
      <c r="CE424" s="220"/>
      <c r="CF424" s="220"/>
      <c r="CG424" s="220"/>
      <c r="CH424" s="220"/>
      <c r="CI424" s="220"/>
    </row>
    <row r="425" spans="1:87" ht="15.75" customHeight="1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/>
      <c r="AM425" s="220"/>
      <c r="AN425" s="220"/>
      <c r="AO425" s="220"/>
      <c r="AP425" s="220"/>
      <c r="AQ425" s="220"/>
      <c r="AR425" s="220"/>
      <c r="AS425" s="220"/>
      <c r="AT425" s="220"/>
      <c r="AU425" s="220"/>
      <c r="AV425" s="220"/>
      <c r="AW425" s="220"/>
      <c r="AX425" s="220"/>
      <c r="AY425" s="220"/>
      <c r="AZ425" s="220"/>
      <c r="BA425" s="220"/>
      <c r="BB425" s="220"/>
      <c r="BC425" s="220"/>
      <c r="BD425" s="220"/>
      <c r="BE425" s="220"/>
      <c r="BF425" s="220"/>
      <c r="BG425" s="220"/>
      <c r="BH425" s="220"/>
      <c r="BI425" s="220"/>
      <c r="BJ425" s="220"/>
      <c r="BK425" s="220"/>
      <c r="BL425" s="220"/>
      <c r="BM425" s="220"/>
      <c r="BN425" s="220"/>
      <c r="BO425" s="220"/>
      <c r="BP425" s="220"/>
      <c r="BQ425" s="220"/>
      <c r="BR425" s="220"/>
      <c r="BS425" s="220"/>
      <c r="BT425" s="220"/>
      <c r="BU425" s="220"/>
      <c r="BV425" s="220"/>
      <c r="BW425" s="220"/>
      <c r="BX425" s="220"/>
      <c r="BY425" s="220"/>
      <c r="BZ425" s="220"/>
      <c r="CA425" s="220"/>
      <c r="CB425" s="220"/>
      <c r="CC425" s="220"/>
      <c r="CD425" s="220"/>
      <c r="CE425" s="220"/>
      <c r="CF425" s="220"/>
      <c r="CG425" s="220"/>
      <c r="CH425" s="220"/>
      <c r="CI425" s="220"/>
    </row>
    <row r="426" spans="1:87" ht="15.75" customHeight="1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0"/>
      <c r="BN426" s="220"/>
      <c r="BO426" s="220"/>
      <c r="BP426" s="220"/>
      <c r="BQ426" s="220"/>
      <c r="BR426" s="220"/>
      <c r="BS426" s="220"/>
      <c r="BT426" s="220"/>
      <c r="BU426" s="220"/>
      <c r="BV426" s="220"/>
      <c r="BW426" s="220"/>
      <c r="BX426" s="220"/>
      <c r="BY426" s="220"/>
      <c r="BZ426" s="220"/>
      <c r="CA426" s="220"/>
      <c r="CB426" s="220"/>
      <c r="CC426" s="220"/>
      <c r="CD426" s="220"/>
      <c r="CE426" s="220"/>
      <c r="CF426" s="220"/>
      <c r="CG426" s="220"/>
      <c r="CH426" s="220"/>
      <c r="CI426" s="220"/>
    </row>
    <row r="427" spans="1:87" ht="15.75" customHeight="1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0"/>
      <c r="BN427" s="220"/>
      <c r="BO427" s="220"/>
      <c r="BP427" s="220"/>
      <c r="BQ427" s="220"/>
      <c r="BR427" s="220"/>
      <c r="BS427" s="220"/>
      <c r="BT427" s="220"/>
      <c r="BU427" s="220"/>
      <c r="BV427" s="220"/>
      <c r="BW427" s="220"/>
      <c r="BX427" s="220"/>
      <c r="BY427" s="220"/>
      <c r="BZ427" s="220"/>
      <c r="CA427" s="220"/>
      <c r="CB427" s="220"/>
      <c r="CC427" s="220"/>
      <c r="CD427" s="220"/>
      <c r="CE427" s="220"/>
      <c r="CF427" s="220"/>
      <c r="CG427" s="220"/>
      <c r="CH427" s="220"/>
      <c r="CI427" s="220"/>
    </row>
    <row r="428" spans="1:87" ht="15.75" customHeight="1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0"/>
      <c r="BN428" s="220"/>
      <c r="BO428" s="220"/>
      <c r="BP428" s="220"/>
      <c r="BQ428" s="220"/>
      <c r="BR428" s="220"/>
      <c r="BS428" s="220"/>
      <c r="BT428" s="220"/>
      <c r="BU428" s="220"/>
      <c r="BV428" s="220"/>
      <c r="BW428" s="220"/>
      <c r="BX428" s="220"/>
      <c r="BY428" s="220"/>
      <c r="BZ428" s="220"/>
      <c r="CA428" s="220"/>
      <c r="CB428" s="220"/>
      <c r="CC428" s="220"/>
      <c r="CD428" s="220"/>
      <c r="CE428" s="220"/>
      <c r="CF428" s="220"/>
      <c r="CG428" s="220"/>
      <c r="CH428" s="220"/>
      <c r="CI428" s="220"/>
    </row>
    <row r="429" spans="1:87" ht="15.75" customHeight="1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0"/>
      <c r="BN429" s="220"/>
      <c r="BO429" s="220"/>
      <c r="BP429" s="220"/>
      <c r="BQ429" s="220"/>
      <c r="BR429" s="220"/>
      <c r="BS429" s="220"/>
      <c r="BT429" s="220"/>
      <c r="BU429" s="220"/>
      <c r="BV429" s="220"/>
      <c r="BW429" s="220"/>
      <c r="BX429" s="220"/>
      <c r="BY429" s="220"/>
      <c r="BZ429" s="220"/>
      <c r="CA429" s="220"/>
      <c r="CB429" s="220"/>
      <c r="CC429" s="220"/>
      <c r="CD429" s="220"/>
      <c r="CE429" s="220"/>
      <c r="CF429" s="220"/>
      <c r="CG429" s="220"/>
      <c r="CH429" s="220"/>
      <c r="CI429" s="220"/>
    </row>
    <row r="430" spans="1:87" ht="15.75" customHeight="1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0"/>
      <c r="BN430" s="220"/>
      <c r="BO430" s="220"/>
      <c r="BP430" s="220"/>
      <c r="BQ430" s="220"/>
      <c r="BR430" s="220"/>
      <c r="BS430" s="220"/>
      <c r="BT430" s="220"/>
      <c r="BU430" s="220"/>
      <c r="BV430" s="220"/>
      <c r="BW430" s="220"/>
      <c r="BX430" s="220"/>
      <c r="BY430" s="220"/>
      <c r="BZ430" s="220"/>
      <c r="CA430" s="220"/>
      <c r="CB430" s="220"/>
      <c r="CC430" s="220"/>
      <c r="CD430" s="220"/>
      <c r="CE430" s="220"/>
      <c r="CF430" s="220"/>
      <c r="CG430" s="220"/>
      <c r="CH430" s="220"/>
      <c r="CI430" s="220"/>
    </row>
    <row r="431" spans="1:87" ht="15.75" customHeight="1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0"/>
      <c r="BN431" s="220"/>
      <c r="BO431" s="220"/>
      <c r="BP431" s="220"/>
      <c r="BQ431" s="220"/>
      <c r="BR431" s="220"/>
      <c r="BS431" s="220"/>
      <c r="BT431" s="220"/>
      <c r="BU431" s="220"/>
      <c r="BV431" s="220"/>
      <c r="BW431" s="220"/>
      <c r="BX431" s="220"/>
      <c r="BY431" s="220"/>
      <c r="BZ431" s="220"/>
      <c r="CA431" s="220"/>
      <c r="CB431" s="220"/>
      <c r="CC431" s="220"/>
      <c r="CD431" s="220"/>
      <c r="CE431" s="220"/>
      <c r="CF431" s="220"/>
      <c r="CG431" s="220"/>
      <c r="CH431" s="220"/>
      <c r="CI431" s="220"/>
    </row>
    <row r="432" spans="1:87" ht="15.75" customHeight="1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220"/>
      <c r="BN432" s="220"/>
      <c r="BO432" s="220"/>
      <c r="BP432" s="220"/>
      <c r="BQ432" s="220"/>
      <c r="BR432" s="220"/>
      <c r="BS432" s="220"/>
      <c r="BT432" s="220"/>
      <c r="BU432" s="220"/>
      <c r="BV432" s="220"/>
      <c r="BW432" s="220"/>
      <c r="BX432" s="220"/>
      <c r="BY432" s="220"/>
      <c r="BZ432" s="220"/>
      <c r="CA432" s="220"/>
      <c r="CB432" s="220"/>
      <c r="CC432" s="220"/>
      <c r="CD432" s="220"/>
      <c r="CE432" s="220"/>
      <c r="CF432" s="220"/>
      <c r="CG432" s="220"/>
      <c r="CH432" s="220"/>
      <c r="CI432" s="220"/>
    </row>
    <row r="433" spans="1:87" ht="15.75" customHeight="1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220"/>
      <c r="BN433" s="220"/>
      <c r="BO433" s="220"/>
      <c r="BP433" s="220"/>
      <c r="BQ433" s="220"/>
      <c r="BR433" s="220"/>
      <c r="BS433" s="220"/>
      <c r="BT433" s="220"/>
      <c r="BU433" s="220"/>
      <c r="BV433" s="220"/>
      <c r="BW433" s="220"/>
      <c r="BX433" s="220"/>
      <c r="BY433" s="220"/>
      <c r="BZ433" s="220"/>
      <c r="CA433" s="220"/>
      <c r="CB433" s="220"/>
      <c r="CC433" s="220"/>
      <c r="CD433" s="220"/>
      <c r="CE433" s="220"/>
      <c r="CF433" s="220"/>
      <c r="CG433" s="220"/>
      <c r="CH433" s="220"/>
      <c r="CI433" s="220"/>
    </row>
    <row r="434" spans="1:87" ht="15.75" customHeight="1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220"/>
      <c r="BN434" s="220"/>
      <c r="BO434" s="220"/>
      <c r="BP434" s="220"/>
      <c r="BQ434" s="220"/>
      <c r="BR434" s="220"/>
      <c r="BS434" s="220"/>
      <c r="BT434" s="220"/>
      <c r="BU434" s="220"/>
      <c r="BV434" s="220"/>
      <c r="BW434" s="220"/>
      <c r="BX434" s="220"/>
      <c r="BY434" s="220"/>
      <c r="BZ434" s="220"/>
      <c r="CA434" s="220"/>
      <c r="CB434" s="220"/>
      <c r="CC434" s="220"/>
      <c r="CD434" s="220"/>
      <c r="CE434" s="220"/>
      <c r="CF434" s="220"/>
      <c r="CG434" s="220"/>
      <c r="CH434" s="220"/>
      <c r="CI434" s="220"/>
    </row>
    <row r="435" spans="1:87" ht="15.75" customHeight="1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  <c r="AP435" s="220"/>
      <c r="AQ435" s="220"/>
      <c r="AR435" s="220"/>
      <c r="AS435" s="220"/>
      <c r="AT435" s="220"/>
      <c r="AU435" s="220"/>
      <c r="AV435" s="220"/>
      <c r="AW435" s="220"/>
      <c r="AX435" s="220"/>
      <c r="AY435" s="220"/>
      <c r="AZ435" s="220"/>
      <c r="BA435" s="220"/>
      <c r="BB435" s="220"/>
      <c r="BC435" s="220"/>
      <c r="BD435" s="220"/>
      <c r="BE435" s="220"/>
      <c r="BF435" s="220"/>
      <c r="BG435" s="220"/>
      <c r="BH435" s="220"/>
      <c r="BI435" s="220"/>
      <c r="BJ435" s="220"/>
      <c r="BK435" s="220"/>
      <c r="BL435" s="220"/>
      <c r="BM435" s="220"/>
      <c r="BN435" s="220"/>
      <c r="BO435" s="220"/>
      <c r="BP435" s="220"/>
      <c r="BQ435" s="220"/>
      <c r="BR435" s="220"/>
      <c r="BS435" s="220"/>
      <c r="BT435" s="220"/>
      <c r="BU435" s="220"/>
      <c r="BV435" s="220"/>
      <c r="BW435" s="220"/>
      <c r="BX435" s="220"/>
      <c r="BY435" s="220"/>
      <c r="BZ435" s="220"/>
      <c r="CA435" s="220"/>
      <c r="CB435" s="220"/>
      <c r="CC435" s="220"/>
      <c r="CD435" s="220"/>
      <c r="CE435" s="220"/>
      <c r="CF435" s="220"/>
      <c r="CG435" s="220"/>
      <c r="CH435" s="220"/>
      <c r="CI435" s="220"/>
    </row>
    <row r="436" spans="1:87" ht="15.75" customHeight="1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  <c r="AP436" s="220"/>
      <c r="AQ436" s="220"/>
      <c r="AR436" s="220"/>
      <c r="AS436" s="220"/>
      <c r="AT436" s="220"/>
      <c r="AU436" s="220"/>
      <c r="AV436" s="220"/>
      <c r="AW436" s="220"/>
      <c r="AX436" s="220"/>
      <c r="AY436" s="220"/>
      <c r="AZ436" s="220"/>
      <c r="BA436" s="220"/>
      <c r="BB436" s="220"/>
      <c r="BC436" s="220"/>
      <c r="BD436" s="220"/>
      <c r="BE436" s="220"/>
      <c r="BF436" s="220"/>
      <c r="BG436" s="220"/>
      <c r="BH436" s="220"/>
      <c r="BI436" s="220"/>
      <c r="BJ436" s="220"/>
      <c r="BK436" s="220"/>
      <c r="BL436" s="220"/>
      <c r="BM436" s="220"/>
      <c r="BN436" s="220"/>
      <c r="BO436" s="220"/>
      <c r="BP436" s="220"/>
      <c r="BQ436" s="220"/>
      <c r="BR436" s="220"/>
      <c r="BS436" s="220"/>
      <c r="BT436" s="220"/>
      <c r="BU436" s="220"/>
      <c r="BV436" s="220"/>
      <c r="BW436" s="220"/>
      <c r="BX436" s="220"/>
      <c r="BY436" s="220"/>
      <c r="BZ436" s="220"/>
      <c r="CA436" s="220"/>
      <c r="CB436" s="220"/>
      <c r="CC436" s="220"/>
      <c r="CD436" s="220"/>
      <c r="CE436" s="220"/>
      <c r="CF436" s="220"/>
      <c r="CG436" s="220"/>
      <c r="CH436" s="220"/>
      <c r="CI436" s="220"/>
    </row>
    <row r="437" spans="1:87" ht="15.75" customHeight="1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  <c r="AA437" s="220"/>
      <c r="AB437" s="220"/>
      <c r="AC437" s="220"/>
      <c r="AD437" s="220"/>
      <c r="AE437" s="220"/>
      <c r="AF437" s="220"/>
      <c r="AG437" s="220"/>
      <c r="AH437" s="220"/>
      <c r="AI437" s="220"/>
      <c r="AJ437" s="220"/>
      <c r="AK437" s="220"/>
      <c r="AL437" s="220"/>
      <c r="AM437" s="220"/>
      <c r="AN437" s="220"/>
      <c r="AO437" s="220"/>
      <c r="AP437" s="220"/>
      <c r="AQ437" s="220"/>
      <c r="AR437" s="220"/>
      <c r="AS437" s="220"/>
      <c r="AT437" s="220"/>
      <c r="AU437" s="220"/>
      <c r="AV437" s="220"/>
      <c r="AW437" s="220"/>
      <c r="AX437" s="220"/>
      <c r="AY437" s="220"/>
      <c r="AZ437" s="220"/>
      <c r="BA437" s="220"/>
      <c r="BB437" s="220"/>
      <c r="BC437" s="220"/>
      <c r="BD437" s="220"/>
      <c r="BE437" s="220"/>
      <c r="BF437" s="220"/>
      <c r="BG437" s="220"/>
      <c r="BH437" s="220"/>
      <c r="BI437" s="220"/>
      <c r="BJ437" s="220"/>
      <c r="BK437" s="220"/>
      <c r="BL437" s="220"/>
      <c r="BM437" s="220"/>
      <c r="BN437" s="220"/>
      <c r="BO437" s="220"/>
      <c r="BP437" s="220"/>
      <c r="BQ437" s="220"/>
      <c r="BR437" s="220"/>
      <c r="BS437" s="220"/>
      <c r="BT437" s="220"/>
      <c r="BU437" s="220"/>
      <c r="BV437" s="220"/>
      <c r="BW437" s="220"/>
      <c r="BX437" s="220"/>
      <c r="BY437" s="220"/>
      <c r="BZ437" s="220"/>
      <c r="CA437" s="220"/>
      <c r="CB437" s="220"/>
      <c r="CC437" s="220"/>
      <c r="CD437" s="220"/>
      <c r="CE437" s="220"/>
      <c r="CF437" s="220"/>
      <c r="CG437" s="220"/>
      <c r="CH437" s="220"/>
      <c r="CI437" s="220"/>
    </row>
    <row r="438" spans="1:87" ht="15.75" customHeight="1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  <c r="AA438" s="220"/>
      <c r="AB438" s="220"/>
      <c r="AC438" s="220"/>
      <c r="AD438" s="220"/>
      <c r="AE438" s="220"/>
      <c r="AF438" s="220"/>
      <c r="AG438" s="220"/>
      <c r="AH438" s="220"/>
      <c r="AI438" s="220"/>
      <c r="AJ438" s="220"/>
      <c r="AK438" s="220"/>
      <c r="AL438" s="220"/>
      <c r="AM438" s="220"/>
      <c r="AN438" s="220"/>
      <c r="AO438" s="220"/>
      <c r="AP438" s="220"/>
      <c r="AQ438" s="220"/>
      <c r="AR438" s="220"/>
      <c r="AS438" s="220"/>
      <c r="AT438" s="220"/>
      <c r="AU438" s="220"/>
      <c r="AV438" s="220"/>
      <c r="AW438" s="220"/>
      <c r="AX438" s="220"/>
      <c r="AY438" s="220"/>
      <c r="AZ438" s="220"/>
      <c r="BA438" s="220"/>
      <c r="BB438" s="220"/>
      <c r="BC438" s="220"/>
      <c r="BD438" s="220"/>
      <c r="BE438" s="220"/>
      <c r="BF438" s="220"/>
      <c r="BG438" s="220"/>
      <c r="BH438" s="220"/>
      <c r="BI438" s="220"/>
      <c r="BJ438" s="220"/>
      <c r="BK438" s="220"/>
      <c r="BL438" s="220"/>
      <c r="BM438" s="220"/>
      <c r="BN438" s="220"/>
      <c r="BO438" s="220"/>
      <c r="BP438" s="220"/>
      <c r="BQ438" s="220"/>
      <c r="BR438" s="220"/>
      <c r="BS438" s="220"/>
      <c r="BT438" s="220"/>
      <c r="BU438" s="220"/>
      <c r="BV438" s="220"/>
      <c r="BW438" s="220"/>
      <c r="BX438" s="220"/>
      <c r="BY438" s="220"/>
      <c r="BZ438" s="220"/>
      <c r="CA438" s="220"/>
      <c r="CB438" s="220"/>
      <c r="CC438" s="220"/>
      <c r="CD438" s="220"/>
      <c r="CE438" s="220"/>
      <c r="CF438" s="220"/>
      <c r="CG438" s="220"/>
      <c r="CH438" s="220"/>
      <c r="CI438" s="220"/>
    </row>
    <row r="439" spans="1:87" ht="15.75" customHeight="1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  <c r="AA439" s="220"/>
      <c r="AB439" s="220"/>
      <c r="AC439" s="220"/>
      <c r="AD439" s="220"/>
      <c r="AE439" s="220"/>
      <c r="AF439" s="220"/>
      <c r="AG439" s="220"/>
      <c r="AH439" s="220"/>
      <c r="AI439" s="220"/>
      <c r="AJ439" s="220"/>
      <c r="AK439" s="220"/>
      <c r="AL439" s="220"/>
      <c r="AM439" s="220"/>
      <c r="AN439" s="220"/>
      <c r="AO439" s="220"/>
      <c r="AP439" s="220"/>
      <c r="AQ439" s="220"/>
      <c r="AR439" s="220"/>
      <c r="AS439" s="220"/>
      <c r="AT439" s="220"/>
      <c r="AU439" s="220"/>
      <c r="AV439" s="220"/>
      <c r="AW439" s="220"/>
      <c r="AX439" s="220"/>
      <c r="AY439" s="220"/>
      <c r="AZ439" s="220"/>
      <c r="BA439" s="220"/>
      <c r="BB439" s="220"/>
      <c r="BC439" s="220"/>
      <c r="BD439" s="220"/>
      <c r="BE439" s="220"/>
      <c r="BF439" s="220"/>
      <c r="BG439" s="220"/>
      <c r="BH439" s="220"/>
      <c r="BI439" s="220"/>
      <c r="BJ439" s="220"/>
      <c r="BK439" s="220"/>
      <c r="BL439" s="220"/>
      <c r="BM439" s="220"/>
      <c r="BN439" s="220"/>
      <c r="BO439" s="220"/>
      <c r="BP439" s="220"/>
      <c r="BQ439" s="220"/>
      <c r="BR439" s="220"/>
      <c r="BS439" s="220"/>
      <c r="BT439" s="220"/>
      <c r="BU439" s="220"/>
      <c r="BV439" s="220"/>
      <c r="BW439" s="220"/>
      <c r="BX439" s="220"/>
      <c r="BY439" s="220"/>
      <c r="BZ439" s="220"/>
      <c r="CA439" s="220"/>
      <c r="CB439" s="220"/>
      <c r="CC439" s="220"/>
      <c r="CD439" s="220"/>
      <c r="CE439" s="220"/>
      <c r="CF439" s="220"/>
      <c r="CG439" s="220"/>
      <c r="CH439" s="220"/>
      <c r="CI439" s="220"/>
    </row>
    <row r="440" spans="1:87" ht="15.75" customHeight="1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  <c r="AA440" s="220"/>
      <c r="AB440" s="220"/>
      <c r="AC440" s="220"/>
      <c r="AD440" s="220"/>
      <c r="AE440" s="220"/>
      <c r="AF440" s="220"/>
      <c r="AG440" s="220"/>
      <c r="AH440" s="220"/>
      <c r="AI440" s="220"/>
      <c r="AJ440" s="220"/>
      <c r="AK440" s="220"/>
      <c r="AL440" s="220"/>
      <c r="AM440" s="220"/>
      <c r="AN440" s="220"/>
      <c r="AO440" s="220"/>
      <c r="AP440" s="220"/>
      <c r="AQ440" s="220"/>
      <c r="AR440" s="220"/>
      <c r="AS440" s="220"/>
      <c r="AT440" s="220"/>
      <c r="AU440" s="220"/>
      <c r="AV440" s="220"/>
      <c r="AW440" s="220"/>
      <c r="AX440" s="220"/>
      <c r="AY440" s="220"/>
      <c r="AZ440" s="220"/>
      <c r="BA440" s="220"/>
      <c r="BB440" s="220"/>
      <c r="BC440" s="220"/>
      <c r="BD440" s="220"/>
      <c r="BE440" s="220"/>
      <c r="BF440" s="220"/>
      <c r="BG440" s="220"/>
      <c r="BH440" s="220"/>
      <c r="BI440" s="220"/>
      <c r="BJ440" s="220"/>
      <c r="BK440" s="220"/>
      <c r="BL440" s="220"/>
      <c r="BM440" s="220"/>
      <c r="BN440" s="220"/>
      <c r="BO440" s="220"/>
      <c r="BP440" s="220"/>
      <c r="BQ440" s="220"/>
      <c r="BR440" s="220"/>
      <c r="BS440" s="220"/>
      <c r="BT440" s="220"/>
      <c r="BU440" s="220"/>
      <c r="BV440" s="220"/>
      <c r="BW440" s="220"/>
      <c r="BX440" s="220"/>
      <c r="BY440" s="220"/>
      <c r="BZ440" s="220"/>
      <c r="CA440" s="220"/>
      <c r="CB440" s="220"/>
      <c r="CC440" s="220"/>
      <c r="CD440" s="220"/>
      <c r="CE440" s="220"/>
      <c r="CF440" s="220"/>
      <c r="CG440" s="220"/>
      <c r="CH440" s="220"/>
      <c r="CI440" s="220"/>
    </row>
    <row r="441" spans="1:87" ht="15.75" customHeight="1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  <c r="AA441" s="220"/>
      <c r="AB441" s="220"/>
      <c r="AC441" s="220"/>
      <c r="AD441" s="220"/>
      <c r="AE441" s="220"/>
      <c r="AF441" s="220"/>
      <c r="AG441" s="220"/>
      <c r="AH441" s="220"/>
      <c r="AI441" s="220"/>
      <c r="AJ441" s="220"/>
      <c r="AK441" s="220"/>
      <c r="AL441" s="220"/>
      <c r="AM441" s="220"/>
      <c r="AN441" s="220"/>
      <c r="AO441" s="220"/>
      <c r="AP441" s="220"/>
      <c r="AQ441" s="220"/>
      <c r="AR441" s="220"/>
      <c r="AS441" s="220"/>
      <c r="AT441" s="220"/>
      <c r="AU441" s="220"/>
      <c r="AV441" s="220"/>
      <c r="AW441" s="220"/>
      <c r="AX441" s="220"/>
      <c r="AY441" s="220"/>
      <c r="AZ441" s="220"/>
      <c r="BA441" s="220"/>
      <c r="BB441" s="220"/>
      <c r="BC441" s="220"/>
      <c r="BD441" s="220"/>
      <c r="BE441" s="220"/>
      <c r="BF441" s="220"/>
      <c r="BG441" s="220"/>
      <c r="BH441" s="220"/>
      <c r="BI441" s="220"/>
      <c r="BJ441" s="220"/>
      <c r="BK441" s="220"/>
      <c r="BL441" s="220"/>
      <c r="BM441" s="220"/>
      <c r="BN441" s="220"/>
      <c r="BO441" s="220"/>
      <c r="BP441" s="220"/>
      <c r="BQ441" s="220"/>
      <c r="BR441" s="220"/>
      <c r="BS441" s="220"/>
      <c r="BT441" s="220"/>
      <c r="BU441" s="220"/>
      <c r="BV441" s="220"/>
      <c r="BW441" s="220"/>
      <c r="BX441" s="220"/>
      <c r="BY441" s="220"/>
      <c r="BZ441" s="220"/>
      <c r="CA441" s="220"/>
      <c r="CB441" s="220"/>
      <c r="CC441" s="220"/>
      <c r="CD441" s="220"/>
      <c r="CE441" s="220"/>
      <c r="CF441" s="220"/>
      <c r="CG441" s="220"/>
      <c r="CH441" s="220"/>
      <c r="CI441" s="220"/>
    </row>
    <row r="442" spans="1:87" ht="15.75" customHeight="1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  <c r="AA442" s="220"/>
      <c r="AB442" s="220"/>
      <c r="AC442" s="220"/>
      <c r="AD442" s="220"/>
      <c r="AE442" s="220"/>
      <c r="AF442" s="220"/>
      <c r="AG442" s="220"/>
      <c r="AH442" s="220"/>
      <c r="AI442" s="220"/>
      <c r="AJ442" s="220"/>
      <c r="AK442" s="220"/>
      <c r="AL442" s="220"/>
      <c r="AM442" s="220"/>
      <c r="AN442" s="220"/>
      <c r="AO442" s="220"/>
      <c r="AP442" s="220"/>
      <c r="AQ442" s="220"/>
      <c r="AR442" s="220"/>
      <c r="AS442" s="220"/>
      <c r="AT442" s="220"/>
      <c r="AU442" s="220"/>
      <c r="AV442" s="220"/>
      <c r="AW442" s="220"/>
      <c r="AX442" s="220"/>
      <c r="AY442" s="220"/>
      <c r="AZ442" s="220"/>
      <c r="BA442" s="220"/>
      <c r="BB442" s="220"/>
      <c r="BC442" s="220"/>
      <c r="BD442" s="220"/>
      <c r="BE442" s="220"/>
      <c r="BF442" s="220"/>
      <c r="BG442" s="220"/>
      <c r="BH442" s="220"/>
      <c r="BI442" s="220"/>
      <c r="BJ442" s="220"/>
      <c r="BK442" s="220"/>
      <c r="BL442" s="220"/>
      <c r="BM442" s="220"/>
      <c r="BN442" s="220"/>
      <c r="BO442" s="220"/>
      <c r="BP442" s="220"/>
      <c r="BQ442" s="220"/>
      <c r="BR442" s="220"/>
      <c r="BS442" s="220"/>
      <c r="BT442" s="220"/>
      <c r="BU442" s="220"/>
      <c r="BV442" s="220"/>
      <c r="BW442" s="220"/>
      <c r="BX442" s="220"/>
      <c r="BY442" s="220"/>
      <c r="BZ442" s="220"/>
      <c r="CA442" s="220"/>
      <c r="CB442" s="220"/>
      <c r="CC442" s="220"/>
      <c r="CD442" s="220"/>
      <c r="CE442" s="220"/>
      <c r="CF442" s="220"/>
      <c r="CG442" s="220"/>
      <c r="CH442" s="220"/>
      <c r="CI442" s="220"/>
    </row>
    <row r="443" spans="1:87" ht="15.75" customHeight="1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  <c r="AA443" s="220"/>
      <c r="AB443" s="220"/>
      <c r="AC443" s="220"/>
      <c r="AD443" s="220"/>
      <c r="AE443" s="220"/>
      <c r="AF443" s="220"/>
      <c r="AG443" s="220"/>
      <c r="AH443" s="220"/>
      <c r="AI443" s="220"/>
      <c r="AJ443" s="220"/>
      <c r="AK443" s="220"/>
      <c r="AL443" s="220"/>
      <c r="AM443" s="220"/>
      <c r="AN443" s="220"/>
      <c r="AO443" s="220"/>
      <c r="AP443" s="220"/>
      <c r="AQ443" s="220"/>
      <c r="AR443" s="220"/>
      <c r="AS443" s="220"/>
      <c r="AT443" s="220"/>
      <c r="AU443" s="220"/>
      <c r="AV443" s="220"/>
      <c r="AW443" s="220"/>
      <c r="AX443" s="220"/>
      <c r="AY443" s="220"/>
      <c r="AZ443" s="220"/>
      <c r="BA443" s="220"/>
      <c r="BB443" s="220"/>
      <c r="BC443" s="220"/>
      <c r="BD443" s="220"/>
      <c r="BE443" s="220"/>
      <c r="BF443" s="220"/>
      <c r="BG443" s="220"/>
      <c r="BH443" s="220"/>
      <c r="BI443" s="220"/>
      <c r="BJ443" s="220"/>
      <c r="BK443" s="220"/>
      <c r="BL443" s="220"/>
      <c r="BM443" s="220"/>
      <c r="BN443" s="220"/>
      <c r="BO443" s="220"/>
      <c r="BP443" s="220"/>
      <c r="BQ443" s="220"/>
      <c r="BR443" s="220"/>
      <c r="BS443" s="220"/>
      <c r="BT443" s="220"/>
      <c r="BU443" s="220"/>
      <c r="BV443" s="220"/>
      <c r="BW443" s="220"/>
      <c r="BX443" s="220"/>
      <c r="BY443" s="220"/>
      <c r="BZ443" s="220"/>
      <c r="CA443" s="220"/>
      <c r="CB443" s="220"/>
      <c r="CC443" s="220"/>
      <c r="CD443" s="220"/>
      <c r="CE443" s="220"/>
      <c r="CF443" s="220"/>
      <c r="CG443" s="220"/>
      <c r="CH443" s="220"/>
      <c r="CI443" s="220"/>
    </row>
    <row r="444" spans="1:87" ht="15.75" customHeight="1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0"/>
      <c r="BN444" s="220"/>
      <c r="BO444" s="220"/>
      <c r="BP444" s="220"/>
      <c r="BQ444" s="220"/>
      <c r="BR444" s="220"/>
      <c r="BS444" s="220"/>
      <c r="BT444" s="220"/>
      <c r="BU444" s="220"/>
      <c r="BV444" s="220"/>
      <c r="BW444" s="220"/>
      <c r="BX444" s="220"/>
      <c r="BY444" s="220"/>
      <c r="BZ444" s="220"/>
      <c r="CA444" s="220"/>
      <c r="CB444" s="220"/>
      <c r="CC444" s="220"/>
      <c r="CD444" s="220"/>
      <c r="CE444" s="220"/>
      <c r="CF444" s="220"/>
      <c r="CG444" s="220"/>
      <c r="CH444" s="220"/>
      <c r="CI444" s="220"/>
    </row>
    <row r="445" spans="1:87" ht="15.75" customHeight="1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0"/>
      <c r="BN445" s="220"/>
      <c r="BO445" s="220"/>
      <c r="BP445" s="220"/>
      <c r="BQ445" s="220"/>
      <c r="BR445" s="220"/>
      <c r="BS445" s="220"/>
      <c r="BT445" s="220"/>
      <c r="BU445" s="220"/>
      <c r="BV445" s="220"/>
      <c r="BW445" s="220"/>
      <c r="BX445" s="220"/>
      <c r="BY445" s="220"/>
      <c r="BZ445" s="220"/>
      <c r="CA445" s="220"/>
      <c r="CB445" s="220"/>
      <c r="CC445" s="220"/>
      <c r="CD445" s="220"/>
      <c r="CE445" s="220"/>
      <c r="CF445" s="220"/>
      <c r="CG445" s="220"/>
      <c r="CH445" s="220"/>
      <c r="CI445" s="220"/>
    </row>
    <row r="446" spans="1:87" ht="15.75" customHeight="1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0"/>
      <c r="BN446" s="220"/>
      <c r="BO446" s="220"/>
      <c r="BP446" s="220"/>
      <c r="BQ446" s="220"/>
      <c r="BR446" s="220"/>
      <c r="BS446" s="220"/>
      <c r="BT446" s="220"/>
      <c r="BU446" s="220"/>
      <c r="BV446" s="220"/>
      <c r="BW446" s="220"/>
      <c r="BX446" s="220"/>
      <c r="BY446" s="220"/>
      <c r="BZ446" s="220"/>
      <c r="CA446" s="220"/>
      <c r="CB446" s="220"/>
      <c r="CC446" s="220"/>
      <c r="CD446" s="220"/>
      <c r="CE446" s="220"/>
      <c r="CF446" s="220"/>
      <c r="CG446" s="220"/>
      <c r="CH446" s="220"/>
      <c r="CI446" s="220"/>
    </row>
    <row r="447" spans="1:87" ht="15.75" customHeight="1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0"/>
      <c r="BN447" s="220"/>
      <c r="BO447" s="220"/>
      <c r="BP447" s="220"/>
      <c r="BQ447" s="220"/>
      <c r="BR447" s="220"/>
      <c r="BS447" s="220"/>
      <c r="BT447" s="220"/>
      <c r="BU447" s="220"/>
      <c r="BV447" s="220"/>
      <c r="BW447" s="220"/>
      <c r="BX447" s="220"/>
      <c r="BY447" s="220"/>
      <c r="BZ447" s="220"/>
      <c r="CA447" s="220"/>
      <c r="CB447" s="220"/>
      <c r="CC447" s="220"/>
      <c r="CD447" s="220"/>
      <c r="CE447" s="220"/>
      <c r="CF447" s="220"/>
      <c r="CG447" s="220"/>
      <c r="CH447" s="220"/>
      <c r="CI447" s="220"/>
    </row>
    <row r="448" spans="1:87" ht="15.75" customHeight="1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0"/>
      <c r="BN448" s="220"/>
      <c r="BO448" s="220"/>
      <c r="BP448" s="220"/>
      <c r="BQ448" s="220"/>
      <c r="BR448" s="220"/>
      <c r="BS448" s="220"/>
      <c r="BT448" s="220"/>
      <c r="BU448" s="220"/>
      <c r="BV448" s="220"/>
      <c r="BW448" s="220"/>
      <c r="BX448" s="220"/>
      <c r="BY448" s="220"/>
      <c r="BZ448" s="220"/>
      <c r="CA448" s="220"/>
      <c r="CB448" s="220"/>
      <c r="CC448" s="220"/>
      <c r="CD448" s="220"/>
      <c r="CE448" s="220"/>
      <c r="CF448" s="220"/>
      <c r="CG448" s="220"/>
      <c r="CH448" s="220"/>
      <c r="CI448" s="220"/>
    </row>
    <row r="449" spans="1:87" ht="15.75" customHeight="1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0"/>
      <c r="BN449" s="220"/>
      <c r="BO449" s="220"/>
      <c r="BP449" s="220"/>
      <c r="BQ449" s="220"/>
      <c r="BR449" s="220"/>
      <c r="BS449" s="220"/>
      <c r="BT449" s="220"/>
      <c r="BU449" s="220"/>
      <c r="BV449" s="220"/>
      <c r="BW449" s="220"/>
      <c r="BX449" s="220"/>
      <c r="BY449" s="220"/>
      <c r="BZ449" s="220"/>
      <c r="CA449" s="220"/>
      <c r="CB449" s="220"/>
      <c r="CC449" s="220"/>
      <c r="CD449" s="220"/>
      <c r="CE449" s="220"/>
      <c r="CF449" s="220"/>
      <c r="CG449" s="220"/>
      <c r="CH449" s="220"/>
      <c r="CI449" s="220"/>
    </row>
    <row r="450" spans="1:87" ht="15.75" customHeight="1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220"/>
      <c r="BN450" s="220"/>
      <c r="BO450" s="220"/>
      <c r="BP450" s="220"/>
      <c r="BQ450" s="220"/>
      <c r="BR450" s="220"/>
      <c r="BS450" s="220"/>
      <c r="BT450" s="220"/>
      <c r="BU450" s="220"/>
      <c r="BV450" s="220"/>
      <c r="BW450" s="220"/>
      <c r="BX450" s="220"/>
      <c r="BY450" s="220"/>
      <c r="BZ450" s="220"/>
      <c r="CA450" s="220"/>
      <c r="CB450" s="220"/>
      <c r="CC450" s="220"/>
      <c r="CD450" s="220"/>
      <c r="CE450" s="220"/>
      <c r="CF450" s="220"/>
      <c r="CG450" s="220"/>
      <c r="CH450" s="220"/>
      <c r="CI450" s="220"/>
    </row>
    <row r="451" spans="1:87" ht="15.75" customHeight="1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220"/>
      <c r="BN451" s="220"/>
      <c r="BO451" s="220"/>
      <c r="BP451" s="220"/>
      <c r="BQ451" s="220"/>
      <c r="BR451" s="220"/>
      <c r="BS451" s="220"/>
      <c r="BT451" s="220"/>
      <c r="BU451" s="220"/>
      <c r="BV451" s="220"/>
      <c r="BW451" s="220"/>
      <c r="BX451" s="220"/>
      <c r="BY451" s="220"/>
      <c r="BZ451" s="220"/>
      <c r="CA451" s="220"/>
      <c r="CB451" s="220"/>
      <c r="CC451" s="220"/>
      <c r="CD451" s="220"/>
      <c r="CE451" s="220"/>
      <c r="CF451" s="220"/>
      <c r="CG451" s="220"/>
      <c r="CH451" s="220"/>
      <c r="CI451" s="220"/>
    </row>
    <row r="452" spans="1:87" ht="15.75" customHeight="1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220"/>
      <c r="BN452" s="220"/>
      <c r="BO452" s="220"/>
      <c r="BP452" s="220"/>
      <c r="BQ452" s="220"/>
      <c r="BR452" s="220"/>
      <c r="BS452" s="220"/>
      <c r="BT452" s="220"/>
      <c r="BU452" s="220"/>
      <c r="BV452" s="220"/>
      <c r="BW452" s="220"/>
      <c r="BX452" s="220"/>
      <c r="BY452" s="220"/>
      <c r="BZ452" s="220"/>
      <c r="CA452" s="220"/>
      <c r="CB452" s="220"/>
      <c r="CC452" s="220"/>
      <c r="CD452" s="220"/>
      <c r="CE452" s="220"/>
      <c r="CF452" s="220"/>
      <c r="CG452" s="220"/>
      <c r="CH452" s="220"/>
      <c r="CI452" s="220"/>
    </row>
    <row r="453" spans="1:87" ht="15.75" customHeight="1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  <c r="AP453" s="220"/>
      <c r="AQ453" s="220"/>
      <c r="AR453" s="220"/>
      <c r="AS453" s="220"/>
      <c r="AT453" s="220"/>
      <c r="AU453" s="220"/>
      <c r="AV453" s="220"/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220"/>
      <c r="BN453" s="220"/>
      <c r="BO453" s="220"/>
      <c r="BP453" s="220"/>
      <c r="BQ453" s="220"/>
      <c r="BR453" s="220"/>
      <c r="BS453" s="220"/>
      <c r="BT453" s="220"/>
      <c r="BU453" s="220"/>
      <c r="BV453" s="220"/>
      <c r="BW453" s="220"/>
      <c r="BX453" s="220"/>
      <c r="BY453" s="220"/>
      <c r="BZ453" s="220"/>
      <c r="CA453" s="220"/>
      <c r="CB453" s="220"/>
      <c r="CC453" s="220"/>
      <c r="CD453" s="220"/>
      <c r="CE453" s="220"/>
      <c r="CF453" s="220"/>
      <c r="CG453" s="220"/>
      <c r="CH453" s="220"/>
      <c r="CI453" s="220"/>
    </row>
    <row r="454" spans="1:87" ht="15.75" customHeight="1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20"/>
      <c r="BN454" s="220"/>
      <c r="BO454" s="220"/>
      <c r="BP454" s="220"/>
      <c r="BQ454" s="220"/>
      <c r="BR454" s="220"/>
      <c r="BS454" s="220"/>
      <c r="BT454" s="220"/>
      <c r="BU454" s="220"/>
      <c r="BV454" s="220"/>
      <c r="BW454" s="220"/>
      <c r="BX454" s="220"/>
      <c r="BY454" s="220"/>
      <c r="BZ454" s="220"/>
      <c r="CA454" s="220"/>
      <c r="CB454" s="220"/>
      <c r="CC454" s="220"/>
      <c r="CD454" s="220"/>
      <c r="CE454" s="220"/>
      <c r="CF454" s="220"/>
      <c r="CG454" s="220"/>
      <c r="CH454" s="220"/>
      <c r="CI454" s="220"/>
    </row>
    <row r="455" spans="1:87" ht="15.75" customHeight="1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  <c r="AP455" s="220"/>
      <c r="AQ455" s="220"/>
      <c r="AR455" s="220"/>
      <c r="AS455" s="220"/>
      <c r="AT455" s="220"/>
      <c r="AU455" s="220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20"/>
      <c r="BN455" s="220"/>
      <c r="BO455" s="220"/>
      <c r="BP455" s="220"/>
      <c r="BQ455" s="220"/>
      <c r="BR455" s="220"/>
      <c r="BS455" s="220"/>
      <c r="BT455" s="220"/>
      <c r="BU455" s="220"/>
      <c r="BV455" s="220"/>
      <c r="BW455" s="220"/>
      <c r="BX455" s="220"/>
      <c r="BY455" s="220"/>
      <c r="BZ455" s="220"/>
      <c r="CA455" s="220"/>
      <c r="CB455" s="220"/>
      <c r="CC455" s="220"/>
      <c r="CD455" s="220"/>
      <c r="CE455" s="220"/>
      <c r="CF455" s="220"/>
      <c r="CG455" s="220"/>
      <c r="CH455" s="220"/>
      <c r="CI455" s="220"/>
    </row>
    <row r="456" spans="1:87" ht="15.75" customHeight="1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0"/>
      <c r="BN456" s="220"/>
      <c r="BO456" s="220"/>
      <c r="BP456" s="220"/>
      <c r="BQ456" s="220"/>
      <c r="BR456" s="220"/>
      <c r="BS456" s="220"/>
      <c r="BT456" s="220"/>
      <c r="BU456" s="220"/>
      <c r="BV456" s="220"/>
      <c r="BW456" s="220"/>
      <c r="BX456" s="220"/>
      <c r="BY456" s="220"/>
      <c r="BZ456" s="220"/>
      <c r="CA456" s="220"/>
      <c r="CB456" s="220"/>
      <c r="CC456" s="220"/>
      <c r="CD456" s="220"/>
      <c r="CE456" s="220"/>
      <c r="CF456" s="220"/>
      <c r="CG456" s="220"/>
      <c r="CH456" s="220"/>
      <c r="CI456" s="220"/>
    </row>
    <row r="457" spans="1:87" ht="15.75" customHeight="1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0"/>
      <c r="BN457" s="220"/>
      <c r="BO457" s="220"/>
      <c r="BP457" s="220"/>
      <c r="BQ457" s="220"/>
      <c r="BR457" s="220"/>
      <c r="BS457" s="220"/>
      <c r="BT457" s="220"/>
      <c r="BU457" s="220"/>
      <c r="BV457" s="220"/>
      <c r="BW457" s="220"/>
      <c r="BX457" s="220"/>
      <c r="BY457" s="220"/>
      <c r="BZ457" s="220"/>
      <c r="CA457" s="220"/>
      <c r="CB457" s="220"/>
      <c r="CC457" s="220"/>
      <c r="CD457" s="220"/>
      <c r="CE457" s="220"/>
      <c r="CF457" s="220"/>
      <c r="CG457" s="220"/>
      <c r="CH457" s="220"/>
      <c r="CI457" s="220"/>
    </row>
    <row r="458" spans="1:87" ht="15.75" customHeight="1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0"/>
      <c r="BN458" s="220"/>
      <c r="BO458" s="220"/>
      <c r="BP458" s="220"/>
      <c r="BQ458" s="220"/>
      <c r="BR458" s="220"/>
      <c r="BS458" s="220"/>
      <c r="BT458" s="220"/>
      <c r="BU458" s="220"/>
      <c r="BV458" s="220"/>
      <c r="BW458" s="220"/>
      <c r="BX458" s="220"/>
      <c r="BY458" s="220"/>
      <c r="BZ458" s="220"/>
      <c r="CA458" s="220"/>
      <c r="CB458" s="220"/>
      <c r="CC458" s="220"/>
      <c r="CD458" s="220"/>
      <c r="CE458" s="220"/>
      <c r="CF458" s="220"/>
      <c r="CG458" s="220"/>
      <c r="CH458" s="220"/>
      <c r="CI458" s="220"/>
    </row>
    <row r="459" spans="1:87" ht="15.75" customHeight="1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0"/>
      <c r="BN459" s="220"/>
      <c r="BO459" s="220"/>
      <c r="BP459" s="220"/>
      <c r="BQ459" s="220"/>
      <c r="BR459" s="220"/>
      <c r="BS459" s="220"/>
      <c r="BT459" s="220"/>
      <c r="BU459" s="220"/>
      <c r="BV459" s="220"/>
      <c r="BW459" s="220"/>
      <c r="BX459" s="220"/>
      <c r="BY459" s="220"/>
      <c r="BZ459" s="220"/>
      <c r="CA459" s="220"/>
      <c r="CB459" s="220"/>
      <c r="CC459" s="220"/>
      <c r="CD459" s="220"/>
      <c r="CE459" s="220"/>
      <c r="CF459" s="220"/>
      <c r="CG459" s="220"/>
      <c r="CH459" s="220"/>
      <c r="CI459" s="220"/>
    </row>
    <row r="460" spans="1:87" ht="15.75" customHeight="1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0"/>
      <c r="BN460" s="220"/>
      <c r="BO460" s="220"/>
      <c r="BP460" s="220"/>
      <c r="BQ460" s="220"/>
      <c r="BR460" s="220"/>
      <c r="BS460" s="220"/>
      <c r="BT460" s="220"/>
      <c r="BU460" s="220"/>
      <c r="BV460" s="220"/>
      <c r="BW460" s="220"/>
      <c r="BX460" s="220"/>
      <c r="BY460" s="220"/>
      <c r="BZ460" s="220"/>
      <c r="CA460" s="220"/>
      <c r="CB460" s="220"/>
      <c r="CC460" s="220"/>
      <c r="CD460" s="220"/>
      <c r="CE460" s="220"/>
      <c r="CF460" s="220"/>
      <c r="CG460" s="220"/>
      <c r="CH460" s="220"/>
      <c r="CI460" s="220"/>
    </row>
    <row r="461" spans="1:87" ht="15.75" customHeight="1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0"/>
      <c r="BN461" s="220"/>
      <c r="BO461" s="220"/>
      <c r="BP461" s="220"/>
      <c r="BQ461" s="220"/>
      <c r="BR461" s="220"/>
      <c r="BS461" s="220"/>
      <c r="BT461" s="220"/>
      <c r="BU461" s="220"/>
      <c r="BV461" s="220"/>
      <c r="BW461" s="220"/>
      <c r="BX461" s="220"/>
      <c r="BY461" s="220"/>
      <c r="BZ461" s="220"/>
      <c r="CA461" s="220"/>
      <c r="CB461" s="220"/>
      <c r="CC461" s="220"/>
      <c r="CD461" s="220"/>
      <c r="CE461" s="220"/>
      <c r="CF461" s="220"/>
      <c r="CG461" s="220"/>
      <c r="CH461" s="220"/>
      <c r="CI461" s="220"/>
    </row>
    <row r="462" spans="1:87" ht="15.75" customHeight="1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0"/>
      <c r="BN462" s="220"/>
      <c r="BO462" s="220"/>
      <c r="BP462" s="220"/>
      <c r="BQ462" s="220"/>
      <c r="BR462" s="220"/>
      <c r="BS462" s="220"/>
      <c r="BT462" s="220"/>
      <c r="BU462" s="220"/>
      <c r="BV462" s="220"/>
      <c r="BW462" s="220"/>
      <c r="BX462" s="220"/>
      <c r="BY462" s="220"/>
      <c r="BZ462" s="220"/>
      <c r="CA462" s="220"/>
      <c r="CB462" s="220"/>
      <c r="CC462" s="220"/>
      <c r="CD462" s="220"/>
      <c r="CE462" s="220"/>
      <c r="CF462" s="220"/>
      <c r="CG462" s="220"/>
      <c r="CH462" s="220"/>
      <c r="CI462" s="220"/>
    </row>
    <row r="463" spans="1:87" ht="15.75" customHeight="1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0"/>
      <c r="BN463" s="220"/>
      <c r="BO463" s="220"/>
      <c r="BP463" s="220"/>
      <c r="BQ463" s="220"/>
      <c r="BR463" s="220"/>
      <c r="BS463" s="220"/>
      <c r="BT463" s="220"/>
      <c r="BU463" s="220"/>
      <c r="BV463" s="220"/>
      <c r="BW463" s="220"/>
      <c r="BX463" s="220"/>
      <c r="BY463" s="220"/>
      <c r="BZ463" s="220"/>
      <c r="CA463" s="220"/>
      <c r="CB463" s="220"/>
      <c r="CC463" s="220"/>
      <c r="CD463" s="220"/>
      <c r="CE463" s="220"/>
      <c r="CF463" s="220"/>
      <c r="CG463" s="220"/>
      <c r="CH463" s="220"/>
      <c r="CI463" s="220"/>
    </row>
    <row r="464" spans="1:87" ht="15.75" customHeight="1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0"/>
      <c r="BN464" s="220"/>
      <c r="BO464" s="220"/>
      <c r="BP464" s="220"/>
      <c r="BQ464" s="220"/>
      <c r="BR464" s="220"/>
      <c r="BS464" s="220"/>
      <c r="BT464" s="220"/>
      <c r="BU464" s="220"/>
      <c r="BV464" s="220"/>
      <c r="BW464" s="220"/>
      <c r="BX464" s="220"/>
      <c r="BY464" s="220"/>
      <c r="BZ464" s="220"/>
      <c r="CA464" s="220"/>
      <c r="CB464" s="220"/>
      <c r="CC464" s="220"/>
      <c r="CD464" s="220"/>
      <c r="CE464" s="220"/>
      <c r="CF464" s="220"/>
      <c r="CG464" s="220"/>
      <c r="CH464" s="220"/>
      <c r="CI464" s="220"/>
    </row>
    <row r="465" spans="1:87" ht="15.75" customHeight="1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0"/>
      <c r="BN465" s="220"/>
      <c r="BO465" s="220"/>
      <c r="BP465" s="220"/>
      <c r="BQ465" s="220"/>
      <c r="BR465" s="220"/>
      <c r="BS465" s="220"/>
      <c r="BT465" s="220"/>
      <c r="BU465" s="220"/>
      <c r="BV465" s="220"/>
      <c r="BW465" s="220"/>
      <c r="BX465" s="220"/>
      <c r="BY465" s="220"/>
      <c r="BZ465" s="220"/>
      <c r="CA465" s="220"/>
      <c r="CB465" s="220"/>
      <c r="CC465" s="220"/>
      <c r="CD465" s="220"/>
      <c r="CE465" s="220"/>
      <c r="CF465" s="220"/>
      <c r="CG465" s="220"/>
      <c r="CH465" s="220"/>
      <c r="CI465" s="220"/>
    </row>
    <row r="466" spans="1:87" ht="15.75" customHeight="1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0"/>
      <c r="BN466" s="220"/>
      <c r="BO466" s="220"/>
      <c r="BP466" s="220"/>
      <c r="BQ466" s="220"/>
      <c r="BR466" s="220"/>
      <c r="BS466" s="220"/>
      <c r="BT466" s="220"/>
      <c r="BU466" s="220"/>
      <c r="BV466" s="220"/>
      <c r="BW466" s="220"/>
      <c r="BX466" s="220"/>
      <c r="BY466" s="220"/>
      <c r="BZ466" s="220"/>
      <c r="CA466" s="220"/>
      <c r="CB466" s="220"/>
      <c r="CC466" s="220"/>
      <c r="CD466" s="220"/>
      <c r="CE466" s="220"/>
      <c r="CF466" s="220"/>
      <c r="CG466" s="220"/>
      <c r="CH466" s="220"/>
      <c r="CI466" s="220"/>
    </row>
    <row r="467" spans="1:87" ht="15.75" customHeight="1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0"/>
      <c r="BN467" s="220"/>
      <c r="BO467" s="220"/>
      <c r="BP467" s="220"/>
      <c r="BQ467" s="220"/>
      <c r="BR467" s="220"/>
      <c r="BS467" s="220"/>
      <c r="BT467" s="220"/>
      <c r="BU467" s="220"/>
      <c r="BV467" s="220"/>
      <c r="BW467" s="220"/>
      <c r="BX467" s="220"/>
      <c r="BY467" s="220"/>
      <c r="BZ467" s="220"/>
      <c r="CA467" s="220"/>
      <c r="CB467" s="220"/>
      <c r="CC467" s="220"/>
      <c r="CD467" s="220"/>
      <c r="CE467" s="220"/>
      <c r="CF467" s="220"/>
      <c r="CG467" s="220"/>
      <c r="CH467" s="220"/>
      <c r="CI467" s="220"/>
    </row>
    <row r="468" spans="1:87" ht="15.75" customHeight="1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0"/>
      <c r="BN468" s="220"/>
      <c r="BO468" s="220"/>
      <c r="BP468" s="220"/>
      <c r="BQ468" s="220"/>
      <c r="BR468" s="220"/>
      <c r="BS468" s="220"/>
      <c r="BT468" s="220"/>
      <c r="BU468" s="220"/>
      <c r="BV468" s="220"/>
      <c r="BW468" s="220"/>
      <c r="BX468" s="220"/>
      <c r="BY468" s="220"/>
      <c r="BZ468" s="220"/>
      <c r="CA468" s="220"/>
      <c r="CB468" s="220"/>
      <c r="CC468" s="220"/>
      <c r="CD468" s="220"/>
      <c r="CE468" s="220"/>
      <c r="CF468" s="220"/>
      <c r="CG468" s="220"/>
      <c r="CH468" s="220"/>
      <c r="CI468" s="220"/>
    </row>
    <row r="469" spans="1:87" ht="15.75" customHeight="1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220"/>
      <c r="BN469" s="220"/>
      <c r="BO469" s="220"/>
      <c r="BP469" s="220"/>
      <c r="BQ469" s="220"/>
      <c r="BR469" s="220"/>
      <c r="BS469" s="220"/>
      <c r="BT469" s="220"/>
      <c r="BU469" s="220"/>
      <c r="BV469" s="220"/>
      <c r="BW469" s="220"/>
      <c r="BX469" s="220"/>
      <c r="BY469" s="220"/>
      <c r="BZ469" s="220"/>
      <c r="CA469" s="220"/>
      <c r="CB469" s="220"/>
      <c r="CC469" s="220"/>
      <c r="CD469" s="220"/>
      <c r="CE469" s="220"/>
      <c r="CF469" s="220"/>
      <c r="CG469" s="220"/>
      <c r="CH469" s="220"/>
      <c r="CI469" s="220"/>
    </row>
    <row r="470" spans="1:87" ht="15.75" customHeight="1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220"/>
      <c r="BN470" s="220"/>
      <c r="BO470" s="220"/>
      <c r="BP470" s="220"/>
      <c r="BQ470" s="220"/>
      <c r="BR470" s="220"/>
      <c r="BS470" s="220"/>
      <c r="BT470" s="220"/>
      <c r="BU470" s="220"/>
      <c r="BV470" s="220"/>
      <c r="BW470" s="220"/>
      <c r="BX470" s="220"/>
      <c r="BY470" s="220"/>
      <c r="BZ470" s="220"/>
      <c r="CA470" s="220"/>
      <c r="CB470" s="220"/>
      <c r="CC470" s="220"/>
      <c r="CD470" s="220"/>
      <c r="CE470" s="220"/>
      <c r="CF470" s="220"/>
      <c r="CG470" s="220"/>
      <c r="CH470" s="220"/>
      <c r="CI470" s="220"/>
    </row>
    <row r="471" spans="1:87" ht="15.75" customHeight="1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220"/>
      <c r="BN471" s="220"/>
      <c r="BO471" s="220"/>
      <c r="BP471" s="220"/>
      <c r="BQ471" s="220"/>
      <c r="BR471" s="220"/>
      <c r="BS471" s="220"/>
      <c r="BT471" s="220"/>
      <c r="BU471" s="220"/>
      <c r="BV471" s="220"/>
      <c r="BW471" s="220"/>
      <c r="BX471" s="220"/>
      <c r="BY471" s="220"/>
      <c r="BZ471" s="220"/>
      <c r="CA471" s="220"/>
      <c r="CB471" s="220"/>
      <c r="CC471" s="220"/>
      <c r="CD471" s="220"/>
      <c r="CE471" s="220"/>
      <c r="CF471" s="220"/>
      <c r="CG471" s="220"/>
      <c r="CH471" s="220"/>
      <c r="CI471" s="220"/>
    </row>
    <row r="472" spans="1:87" ht="15.75" customHeight="1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220"/>
      <c r="BN472" s="220"/>
      <c r="BO472" s="220"/>
      <c r="BP472" s="220"/>
      <c r="BQ472" s="220"/>
      <c r="BR472" s="220"/>
      <c r="BS472" s="220"/>
      <c r="BT472" s="220"/>
      <c r="BU472" s="220"/>
      <c r="BV472" s="220"/>
      <c r="BW472" s="220"/>
      <c r="BX472" s="220"/>
      <c r="BY472" s="220"/>
      <c r="BZ472" s="220"/>
      <c r="CA472" s="220"/>
      <c r="CB472" s="220"/>
      <c r="CC472" s="220"/>
      <c r="CD472" s="220"/>
      <c r="CE472" s="220"/>
      <c r="CF472" s="220"/>
      <c r="CG472" s="220"/>
      <c r="CH472" s="220"/>
      <c r="CI472" s="220"/>
    </row>
    <row r="473" spans="1:87" ht="15.75" customHeight="1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20"/>
      <c r="AW473" s="220"/>
      <c r="AX473" s="220"/>
      <c r="AY473" s="220"/>
      <c r="AZ473" s="220"/>
      <c r="BA473" s="220"/>
      <c r="BB473" s="220"/>
      <c r="BC473" s="220"/>
      <c r="BD473" s="220"/>
      <c r="BE473" s="220"/>
      <c r="BF473" s="220"/>
      <c r="BG473" s="220"/>
      <c r="BH473" s="220"/>
      <c r="BI473" s="220"/>
      <c r="BJ473" s="220"/>
      <c r="BK473" s="220"/>
      <c r="BL473" s="220"/>
      <c r="BM473" s="220"/>
      <c r="BN473" s="220"/>
      <c r="BO473" s="220"/>
      <c r="BP473" s="220"/>
      <c r="BQ473" s="220"/>
      <c r="BR473" s="220"/>
      <c r="BS473" s="220"/>
      <c r="BT473" s="220"/>
      <c r="BU473" s="220"/>
      <c r="BV473" s="220"/>
      <c r="BW473" s="220"/>
      <c r="BX473" s="220"/>
      <c r="BY473" s="220"/>
      <c r="BZ473" s="220"/>
      <c r="CA473" s="220"/>
      <c r="CB473" s="220"/>
      <c r="CC473" s="220"/>
      <c r="CD473" s="220"/>
      <c r="CE473" s="220"/>
      <c r="CF473" s="220"/>
      <c r="CG473" s="220"/>
      <c r="CH473" s="220"/>
      <c r="CI473" s="220"/>
    </row>
    <row r="474" spans="1:87" ht="15.75" customHeight="1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G474" s="220"/>
      <c r="AH474" s="220"/>
      <c r="AI474" s="220"/>
      <c r="AJ474" s="220"/>
      <c r="AK474" s="220"/>
      <c r="AL474" s="220"/>
      <c r="AM474" s="220"/>
      <c r="AN474" s="220"/>
      <c r="AO474" s="220"/>
      <c r="AP474" s="220"/>
      <c r="AQ474" s="220"/>
      <c r="AR474" s="220"/>
      <c r="AS474" s="220"/>
      <c r="AT474" s="220"/>
      <c r="AU474" s="220"/>
      <c r="AV474" s="220"/>
      <c r="AW474" s="220"/>
      <c r="AX474" s="220"/>
      <c r="AY474" s="220"/>
      <c r="AZ474" s="220"/>
      <c r="BA474" s="220"/>
      <c r="BB474" s="220"/>
      <c r="BC474" s="220"/>
      <c r="BD474" s="220"/>
      <c r="BE474" s="220"/>
      <c r="BF474" s="220"/>
      <c r="BG474" s="220"/>
      <c r="BH474" s="220"/>
      <c r="BI474" s="220"/>
      <c r="BJ474" s="220"/>
      <c r="BK474" s="220"/>
      <c r="BL474" s="220"/>
      <c r="BM474" s="220"/>
      <c r="BN474" s="220"/>
      <c r="BO474" s="220"/>
      <c r="BP474" s="220"/>
      <c r="BQ474" s="220"/>
      <c r="BR474" s="220"/>
      <c r="BS474" s="220"/>
      <c r="BT474" s="220"/>
      <c r="BU474" s="220"/>
      <c r="BV474" s="220"/>
      <c r="BW474" s="220"/>
      <c r="BX474" s="220"/>
      <c r="BY474" s="220"/>
      <c r="BZ474" s="220"/>
      <c r="CA474" s="220"/>
      <c r="CB474" s="220"/>
      <c r="CC474" s="220"/>
      <c r="CD474" s="220"/>
      <c r="CE474" s="220"/>
      <c r="CF474" s="220"/>
      <c r="CG474" s="220"/>
      <c r="CH474" s="220"/>
      <c r="CI474" s="220"/>
    </row>
    <row r="475" spans="1:87" ht="15.75" customHeight="1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G475" s="220"/>
      <c r="AH475" s="220"/>
      <c r="AI475" s="220"/>
      <c r="AJ475" s="220"/>
      <c r="AK475" s="220"/>
      <c r="AL475" s="220"/>
      <c r="AM475" s="220"/>
      <c r="AN475" s="220"/>
      <c r="AO475" s="220"/>
      <c r="AP475" s="220"/>
      <c r="AQ475" s="220"/>
      <c r="AR475" s="220"/>
      <c r="AS475" s="220"/>
      <c r="AT475" s="220"/>
      <c r="AU475" s="220"/>
      <c r="AV475" s="220"/>
      <c r="AW475" s="220"/>
      <c r="AX475" s="220"/>
      <c r="AY475" s="220"/>
      <c r="AZ475" s="220"/>
      <c r="BA475" s="220"/>
      <c r="BB475" s="220"/>
      <c r="BC475" s="220"/>
      <c r="BD475" s="220"/>
      <c r="BE475" s="220"/>
      <c r="BF475" s="220"/>
      <c r="BG475" s="220"/>
      <c r="BH475" s="220"/>
      <c r="BI475" s="220"/>
      <c r="BJ475" s="220"/>
      <c r="BK475" s="220"/>
      <c r="BL475" s="220"/>
      <c r="BM475" s="220"/>
      <c r="BN475" s="220"/>
      <c r="BO475" s="220"/>
      <c r="BP475" s="220"/>
      <c r="BQ475" s="220"/>
      <c r="BR475" s="220"/>
      <c r="BS475" s="220"/>
      <c r="BT475" s="220"/>
      <c r="BU475" s="220"/>
      <c r="BV475" s="220"/>
      <c r="BW475" s="220"/>
      <c r="BX475" s="220"/>
      <c r="BY475" s="220"/>
      <c r="BZ475" s="220"/>
      <c r="CA475" s="220"/>
      <c r="CB475" s="220"/>
      <c r="CC475" s="220"/>
      <c r="CD475" s="220"/>
      <c r="CE475" s="220"/>
      <c r="CF475" s="220"/>
      <c r="CG475" s="220"/>
      <c r="CH475" s="220"/>
      <c r="CI475" s="220"/>
    </row>
    <row r="476" spans="1:87" ht="15.75" customHeight="1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/>
      <c r="AM476" s="220"/>
      <c r="AN476" s="220"/>
      <c r="AO476" s="220"/>
      <c r="AP476" s="220"/>
      <c r="AQ476" s="220"/>
      <c r="AR476" s="220"/>
      <c r="AS476" s="220"/>
      <c r="AT476" s="220"/>
      <c r="AU476" s="220"/>
      <c r="AV476" s="220"/>
      <c r="AW476" s="220"/>
      <c r="AX476" s="220"/>
      <c r="AY476" s="220"/>
      <c r="AZ476" s="220"/>
      <c r="BA476" s="220"/>
      <c r="BB476" s="220"/>
      <c r="BC476" s="220"/>
      <c r="BD476" s="220"/>
      <c r="BE476" s="220"/>
      <c r="BF476" s="220"/>
      <c r="BG476" s="220"/>
      <c r="BH476" s="220"/>
      <c r="BI476" s="220"/>
      <c r="BJ476" s="220"/>
      <c r="BK476" s="220"/>
      <c r="BL476" s="220"/>
      <c r="BM476" s="220"/>
      <c r="BN476" s="220"/>
      <c r="BO476" s="220"/>
      <c r="BP476" s="220"/>
      <c r="BQ476" s="220"/>
      <c r="BR476" s="220"/>
      <c r="BS476" s="220"/>
      <c r="BT476" s="220"/>
      <c r="BU476" s="220"/>
      <c r="BV476" s="220"/>
      <c r="BW476" s="220"/>
      <c r="BX476" s="220"/>
      <c r="BY476" s="220"/>
      <c r="BZ476" s="220"/>
      <c r="CA476" s="220"/>
      <c r="CB476" s="220"/>
      <c r="CC476" s="220"/>
      <c r="CD476" s="220"/>
      <c r="CE476" s="220"/>
      <c r="CF476" s="220"/>
      <c r="CG476" s="220"/>
      <c r="CH476" s="220"/>
      <c r="CI476" s="220"/>
    </row>
    <row r="477" spans="1:87" ht="15.75" customHeight="1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G477" s="220"/>
      <c r="AH477" s="220"/>
      <c r="AI477" s="220"/>
      <c r="AJ477" s="220"/>
      <c r="AK477" s="220"/>
      <c r="AL477" s="220"/>
      <c r="AM477" s="220"/>
      <c r="AN477" s="220"/>
      <c r="AO477" s="220"/>
      <c r="AP477" s="220"/>
      <c r="AQ477" s="220"/>
      <c r="AR477" s="220"/>
      <c r="AS477" s="220"/>
      <c r="AT477" s="220"/>
      <c r="AU477" s="220"/>
      <c r="AV477" s="220"/>
      <c r="AW477" s="220"/>
      <c r="AX477" s="220"/>
      <c r="AY477" s="220"/>
      <c r="AZ477" s="220"/>
      <c r="BA477" s="220"/>
      <c r="BB477" s="220"/>
      <c r="BC477" s="220"/>
      <c r="BD477" s="220"/>
      <c r="BE477" s="220"/>
      <c r="BF477" s="220"/>
      <c r="BG477" s="220"/>
      <c r="BH477" s="220"/>
      <c r="BI477" s="220"/>
      <c r="BJ477" s="220"/>
      <c r="BK477" s="220"/>
      <c r="BL477" s="220"/>
      <c r="BM477" s="220"/>
      <c r="BN477" s="220"/>
      <c r="BO477" s="220"/>
      <c r="BP477" s="220"/>
      <c r="BQ477" s="220"/>
      <c r="BR477" s="220"/>
      <c r="BS477" s="220"/>
      <c r="BT477" s="220"/>
      <c r="BU477" s="220"/>
      <c r="BV477" s="220"/>
      <c r="BW477" s="220"/>
      <c r="BX477" s="220"/>
      <c r="BY477" s="220"/>
      <c r="BZ477" s="220"/>
      <c r="CA477" s="220"/>
      <c r="CB477" s="220"/>
      <c r="CC477" s="220"/>
      <c r="CD477" s="220"/>
      <c r="CE477" s="220"/>
      <c r="CF477" s="220"/>
      <c r="CG477" s="220"/>
      <c r="CH477" s="220"/>
      <c r="CI477" s="220"/>
    </row>
    <row r="478" spans="1:87" ht="15.75" customHeight="1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/>
      <c r="AM478" s="220"/>
      <c r="AN478" s="220"/>
      <c r="AO478" s="220"/>
      <c r="AP478" s="220"/>
      <c r="AQ478" s="220"/>
      <c r="AR478" s="220"/>
      <c r="AS478" s="220"/>
      <c r="AT478" s="220"/>
      <c r="AU478" s="220"/>
      <c r="AV478" s="220"/>
      <c r="AW478" s="220"/>
      <c r="AX478" s="220"/>
      <c r="AY478" s="220"/>
      <c r="AZ478" s="220"/>
      <c r="BA478" s="220"/>
      <c r="BB478" s="220"/>
      <c r="BC478" s="220"/>
      <c r="BD478" s="220"/>
      <c r="BE478" s="220"/>
      <c r="BF478" s="220"/>
      <c r="BG478" s="220"/>
      <c r="BH478" s="220"/>
      <c r="BI478" s="220"/>
      <c r="BJ478" s="220"/>
      <c r="BK478" s="220"/>
      <c r="BL478" s="220"/>
      <c r="BM478" s="220"/>
      <c r="BN478" s="220"/>
      <c r="BO478" s="220"/>
      <c r="BP478" s="220"/>
      <c r="BQ478" s="220"/>
      <c r="BR478" s="220"/>
      <c r="BS478" s="220"/>
      <c r="BT478" s="220"/>
      <c r="BU478" s="220"/>
      <c r="BV478" s="220"/>
      <c r="BW478" s="220"/>
      <c r="BX478" s="220"/>
      <c r="BY478" s="220"/>
      <c r="BZ478" s="220"/>
      <c r="CA478" s="220"/>
      <c r="CB478" s="220"/>
      <c r="CC478" s="220"/>
      <c r="CD478" s="220"/>
      <c r="CE478" s="220"/>
      <c r="CF478" s="220"/>
      <c r="CG478" s="220"/>
      <c r="CH478" s="220"/>
      <c r="CI478" s="220"/>
    </row>
    <row r="479" spans="1:87" ht="15.75" customHeight="1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0"/>
      <c r="BN479" s="220"/>
      <c r="BO479" s="220"/>
      <c r="BP479" s="220"/>
      <c r="BQ479" s="220"/>
      <c r="BR479" s="220"/>
      <c r="BS479" s="220"/>
      <c r="BT479" s="220"/>
      <c r="BU479" s="220"/>
      <c r="BV479" s="220"/>
      <c r="BW479" s="220"/>
      <c r="BX479" s="220"/>
      <c r="BY479" s="220"/>
      <c r="BZ479" s="220"/>
      <c r="CA479" s="220"/>
      <c r="CB479" s="220"/>
      <c r="CC479" s="220"/>
      <c r="CD479" s="220"/>
      <c r="CE479" s="220"/>
      <c r="CF479" s="220"/>
      <c r="CG479" s="220"/>
      <c r="CH479" s="220"/>
      <c r="CI479" s="220"/>
    </row>
    <row r="480" spans="1:87" ht="15.75" customHeight="1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0"/>
      <c r="BN480" s="220"/>
      <c r="BO480" s="220"/>
      <c r="BP480" s="220"/>
      <c r="BQ480" s="220"/>
      <c r="BR480" s="220"/>
      <c r="BS480" s="220"/>
      <c r="BT480" s="220"/>
      <c r="BU480" s="220"/>
      <c r="BV480" s="220"/>
      <c r="BW480" s="220"/>
      <c r="BX480" s="220"/>
      <c r="BY480" s="220"/>
      <c r="BZ480" s="220"/>
      <c r="CA480" s="220"/>
      <c r="CB480" s="220"/>
      <c r="CC480" s="220"/>
      <c r="CD480" s="220"/>
      <c r="CE480" s="220"/>
      <c r="CF480" s="220"/>
      <c r="CG480" s="220"/>
      <c r="CH480" s="220"/>
      <c r="CI480" s="220"/>
    </row>
    <row r="481" spans="1:87" ht="15.75" customHeight="1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0"/>
      <c r="BN481" s="220"/>
      <c r="BO481" s="220"/>
      <c r="BP481" s="220"/>
      <c r="BQ481" s="220"/>
      <c r="BR481" s="220"/>
      <c r="BS481" s="220"/>
      <c r="BT481" s="220"/>
      <c r="BU481" s="220"/>
      <c r="BV481" s="220"/>
      <c r="BW481" s="220"/>
      <c r="BX481" s="220"/>
      <c r="BY481" s="220"/>
      <c r="BZ481" s="220"/>
      <c r="CA481" s="220"/>
      <c r="CB481" s="220"/>
      <c r="CC481" s="220"/>
      <c r="CD481" s="220"/>
      <c r="CE481" s="220"/>
      <c r="CF481" s="220"/>
      <c r="CG481" s="220"/>
      <c r="CH481" s="220"/>
      <c r="CI481" s="220"/>
    </row>
    <row r="482" spans="1:87" ht="15.75" customHeight="1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0"/>
      <c r="BN482" s="220"/>
      <c r="BO482" s="220"/>
      <c r="BP482" s="220"/>
      <c r="BQ482" s="220"/>
      <c r="BR482" s="220"/>
      <c r="BS482" s="220"/>
      <c r="BT482" s="220"/>
      <c r="BU482" s="220"/>
      <c r="BV482" s="220"/>
      <c r="BW482" s="220"/>
      <c r="BX482" s="220"/>
      <c r="BY482" s="220"/>
      <c r="BZ482" s="220"/>
      <c r="CA482" s="220"/>
      <c r="CB482" s="220"/>
      <c r="CC482" s="220"/>
      <c r="CD482" s="220"/>
      <c r="CE482" s="220"/>
      <c r="CF482" s="220"/>
      <c r="CG482" s="220"/>
      <c r="CH482" s="220"/>
      <c r="CI482" s="220"/>
    </row>
    <row r="483" spans="1:87" ht="15.75" customHeight="1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0"/>
      <c r="BN483" s="220"/>
      <c r="BO483" s="220"/>
      <c r="BP483" s="220"/>
      <c r="BQ483" s="220"/>
      <c r="BR483" s="220"/>
      <c r="BS483" s="220"/>
      <c r="BT483" s="220"/>
      <c r="BU483" s="220"/>
      <c r="BV483" s="220"/>
      <c r="BW483" s="220"/>
      <c r="BX483" s="220"/>
      <c r="BY483" s="220"/>
      <c r="BZ483" s="220"/>
      <c r="CA483" s="220"/>
      <c r="CB483" s="220"/>
      <c r="CC483" s="220"/>
      <c r="CD483" s="220"/>
      <c r="CE483" s="220"/>
      <c r="CF483" s="220"/>
      <c r="CG483" s="220"/>
      <c r="CH483" s="220"/>
      <c r="CI483" s="220"/>
    </row>
    <row r="484" spans="1:87" ht="15.75" customHeight="1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0"/>
      <c r="BN484" s="220"/>
      <c r="BO484" s="220"/>
      <c r="BP484" s="220"/>
      <c r="BQ484" s="220"/>
      <c r="BR484" s="220"/>
      <c r="BS484" s="220"/>
      <c r="BT484" s="220"/>
      <c r="BU484" s="220"/>
      <c r="BV484" s="220"/>
      <c r="BW484" s="220"/>
      <c r="BX484" s="220"/>
      <c r="BY484" s="220"/>
      <c r="BZ484" s="220"/>
      <c r="CA484" s="220"/>
      <c r="CB484" s="220"/>
      <c r="CC484" s="220"/>
      <c r="CD484" s="220"/>
      <c r="CE484" s="220"/>
      <c r="CF484" s="220"/>
      <c r="CG484" s="220"/>
      <c r="CH484" s="220"/>
      <c r="CI484" s="220"/>
    </row>
    <row r="485" spans="1:87" ht="15.75" customHeight="1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0"/>
      <c r="BN485" s="220"/>
      <c r="BO485" s="220"/>
      <c r="BP485" s="220"/>
      <c r="BQ485" s="220"/>
      <c r="BR485" s="220"/>
      <c r="BS485" s="220"/>
      <c r="BT485" s="220"/>
      <c r="BU485" s="220"/>
      <c r="BV485" s="220"/>
      <c r="BW485" s="220"/>
      <c r="BX485" s="220"/>
      <c r="BY485" s="220"/>
      <c r="BZ485" s="220"/>
      <c r="CA485" s="220"/>
      <c r="CB485" s="220"/>
      <c r="CC485" s="220"/>
      <c r="CD485" s="220"/>
      <c r="CE485" s="220"/>
      <c r="CF485" s="220"/>
      <c r="CG485" s="220"/>
      <c r="CH485" s="220"/>
      <c r="CI485" s="220"/>
    </row>
    <row r="486" spans="1:87" ht="15.75" customHeight="1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0"/>
      <c r="BN486" s="220"/>
      <c r="BO486" s="220"/>
      <c r="BP486" s="220"/>
      <c r="BQ486" s="220"/>
      <c r="BR486" s="220"/>
      <c r="BS486" s="220"/>
      <c r="BT486" s="220"/>
      <c r="BU486" s="220"/>
      <c r="BV486" s="220"/>
      <c r="BW486" s="220"/>
      <c r="BX486" s="220"/>
      <c r="BY486" s="220"/>
      <c r="BZ486" s="220"/>
      <c r="CA486" s="220"/>
      <c r="CB486" s="220"/>
      <c r="CC486" s="220"/>
      <c r="CD486" s="220"/>
      <c r="CE486" s="220"/>
      <c r="CF486" s="220"/>
      <c r="CG486" s="220"/>
      <c r="CH486" s="220"/>
      <c r="CI486" s="220"/>
    </row>
    <row r="487" spans="1:87" ht="15.75" customHeight="1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0"/>
      <c r="BN487" s="220"/>
      <c r="BO487" s="220"/>
      <c r="BP487" s="220"/>
      <c r="BQ487" s="220"/>
      <c r="BR487" s="220"/>
      <c r="BS487" s="220"/>
      <c r="BT487" s="220"/>
      <c r="BU487" s="220"/>
      <c r="BV487" s="220"/>
      <c r="BW487" s="220"/>
      <c r="BX487" s="220"/>
      <c r="BY487" s="220"/>
      <c r="BZ487" s="220"/>
      <c r="CA487" s="220"/>
      <c r="CB487" s="220"/>
      <c r="CC487" s="220"/>
      <c r="CD487" s="220"/>
      <c r="CE487" s="220"/>
      <c r="CF487" s="220"/>
      <c r="CG487" s="220"/>
      <c r="CH487" s="220"/>
      <c r="CI487" s="220"/>
    </row>
    <row r="488" spans="1:87" ht="15.75" customHeight="1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0"/>
      <c r="BN488" s="220"/>
      <c r="BO488" s="220"/>
      <c r="BP488" s="220"/>
      <c r="BQ488" s="220"/>
      <c r="BR488" s="220"/>
      <c r="BS488" s="220"/>
      <c r="BT488" s="220"/>
      <c r="BU488" s="220"/>
      <c r="BV488" s="220"/>
      <c r="BW488" s="220"/>
      <c r="BX488" s="220"/>
      <c r="BY488" s="220"/>
      <c r="BZ488" s="220"/>
      <c r="CA488" s="220"/>
      <c r="CB488" s="220"/>
      <c r="CC488" s="220"/>
      <c r="CD488" s="220"/>
      <c r="CE488" s="220"/>
      <c r="CF488" s="220"/>
      <c r="CG488" s="220"/>
      <c r="CH488" s="220"/>
      <c r="CI488" s="220"/>
    </row>
    <row r="489" spans="1:87" ht="15.75" customHeight="1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220"/>
      <c r="BN489" s="220"/>
      <c r="BO489" s="220"/>
      <c r="BP489" s="220"/>
      <c r="BQ489" s="220"/>
      <c r="BR489" s="220"/>
      <c r="BS489" s="220"/>
      <c r="BT489" s="220"/>
      <c r="BU489" s="220"/>
      <c r="BV489" s="220"/>
      <c r="BW489" s="220"/>
      <c r="BX489" s="220"/>
      <c r="BY489" s="220"/>
      <c r="BZ489" s="220"/>
      <c r="CA489" s="220"/>
      <c r="CB489" s="220"/>
      <c r="CC489" s="220"/>
      <c r="CD489" s="220"/>
      <c r="CE489" s="220"/>
      <c r="CF489" s="220"/>
      <c r="CG489" s="220"/>
      <c r="CH489" s="220"/>
      <c r="CI489" s="220"/>
    </row>
    <row r="490" spans="1:87" ht="15.75" customHeight="1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220"/>
      <c r="BN490" s="220"/>
      <c r="BO490" s="220"/>
      <c r="BP490" s="220"/>
      <c r="BQ490" s="220"/>
      <c r="BR490" s="220"/>
      <c r="BS490" s="220"/>
      <c r="BT490" s="220"/>
      <c r="BU490" s="220"/>
      <c r="BV490" s="220"/>
      <c r="BW490" s="220"/>
      <c r="BX490" s="220"/>
      <c r="BY490" s="220"/>
      <c r="BZ490" s="220"/>
      <c r="CA490" s="220"/>
      <c r="CB490" s="220"/>
      <c r="CC490" s="220"/>
      <c r="CD490" s="220"/>
      <c r="CE490" s="220"/>
      <c r="CF490" s="220"/>
      <c r="CG490" s="220"/>
      <c r="CH490" s="220"/>
      <c r="CI490" s="220"/>
    </row>
    <row r="491" spans="1:87" ht="15.75" customHeight="1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  <c r="AP491" s="220"/>
      <c r="AQ491" s="220"/>
      <c r="AR491" s="220"/>
      <c r="AS491" s="220"/>
      <c r="AT491" s="220"/>
      <c r="AU491" s="220"/>
      <c r="AV491" s="220"/>
      <c r="AW491" s="220"/>
      <c r="AX491" s="220"/>
      <c r="AY491" s="220"/>
      <c r="AZ491" s="220"/>
      <c r="BA491" s="220"/>
      <c r="BB491" s="220"/>
      <c r="BC491" s="220"/>
      <c r="BD491" s="220"/>
      <c r="BE491" s="220"/>
      <c r="BF491" s="220"/>
      <c r="BG491" s="220"/>
      <c r="BH491" s="220"/>
      <c r="BI491" s="220"/>
      <c r="BJ491" s="220"/>
      <c r="BK491" s="220"/>
      <c r="BL491" s="220"/>
      <c r="BM491" s="220"/>
      <c r="BN491" s="220"/>
      <c r="BO491" s="220"/>
      <c r="BP491" s="220"/>
      <c r="BQ491" s="220"/>
      <c r="BR491" s="220"/>
      <c r="BS491" s="220"/>
      <c r="BT491" s="220"/>
      <c r="BU491" s="220"/>
      <c r="BV491" s="220"/>
      <c r="BW491" s="220"/>
      <c r="BX491" s="220"/>
      <c r="BY491" s="220"/>
      <c r="BZ491" s="220"/>
      <c r="CA491" s="220"/>
      <c r="CB491" s="220"/>
      <c r="CC491" s="220"/>
      <c r="CD491" s="220"/>
      <c r="CE491" s="220"/>
      <c r="CF491" s="220"/>
      <c r="CG491" s="220"/>
      <c r="CH491" s="220"/>
      <c r="CI491" s="220"/>
    </row>
    <row r="492" spans="1:87" ht="15.75" customHeight="1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G492" s="220"/>
      <c r="AH492" s="220"/>
      <c r="AI492" s="220"/>
      <c r="AJ492" s="220"/>
      <c r="AK492" s="220"/>
      <c r="AL492" s="220"/>
      <c r="AM492" s="220"/>
      <c r="AN492" s="220"/>
      <c r="AO492" s="220"/>
      <c r="AP492" s="220"/>
      <c r="AQ492" s="220"/>
      <c r="AR492" s="220"/>
      <c r="AS492" s="220"/>
      <c r="AT492" s="220"/>
      <c r="AU492" s="220"/>
      <c r="AV492" s="220"/>
      <c r="AW492" s="220"/>
      <c r="AX492" s="220"/>
      <c r="AY492" s="220"/>
      <c r="AZ492" s="220"/>
      <c r="BA492" s="220"/>
      <c r="BB492" s="220"/>
      <c r="BC492" s="220"/>
      <c r="BD492" s="220"/>
      <c r="BE492" s="220"/>
      <c r="BF492" s="220"/>
      <c r="BG492" s="220"/>
      <c r="BH492" s="220"/>
      <c r="BI492" s="220"/>
      <c r="BJ492" s="220"/>
      <c r="BK492" s="220"/>
      <c r="BL492" s="220"/>
      <c r="BM492" s="220"/>
      <c r="BN492" s="220"/>
      <c r="BO492" s="220"/>
      <c r="BP492" s="220"/>
      <c r="BQ492" s="220"/>
      <c r="BR492" s="220"/>
      <c r="BS492" s="220"/>
      <c r="BT492" s="220"/>
      <c r="BU492" s="220"/>
      <c r="BV492" s="220"/>
      <c r="BW492" s="220"/>
      <c r="BX492" s="220"/>
      <c r="BY492" s="220"/>
      <c r="BZ492" s="220"/>
      <c r="CA492" s="220"/>
      <c r="CB492" s="220"/>
      <c r="CC492" s="220"/>
      <c r="CD492" s="220"/>
      <c r="CE492" s="220"/>
      <c r="CF492" s="220"/>
      <c r="CG492" s="220"/>
      <c r="CH492" s="220"/>
      <c r="CI492" s="220"/>
    </row>
    <row r="493" spans="1:87" ht="15.75" customHeight="1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G493" s="220"/>
      <c r="AH493" s="220"/>
      <c r="AI493" s="220"/>
      <c r="AJ493" s="220"/>
      <c r="AK493" s="220"/>
      <c r="AL493" s="220"/>
      <c r="AM493" s="220"/>
      <c r="AN493" s="220"/>
      <c r="AO493" s="220"/>
      <c r="AP493" s="220"/>
      <c r="AQ493" s="220"/>
      <c r="AR493" s="220"/>
      <c r="AS493" s="220"/>
      <c r="AT493" s="220"/>
      <c r="AU493" s="220"/>
      <c r="AV493" s="220"/>
      <c r="AW493" s="220"/>
      <c r="AX493" s="220"/>
      <c r="AY493" s="220"/>
      <c r="AZ493" s="220"/>
      <c r="BA493" s="220"/>
      <c r="BB493" s="220"/>
      <c r="BC493" s="220"/>
      <c r="BD493" s="220"/>
      <c r="BE493" s="220"/>
      <c r="BF493" s="220"/>
      <c r="BG493" s="220"/>
      <c r="BH493" s="220"/>
      <c r="BI493" s="220"/>
      <c r="BJ493" s="220"/>
      <c r="BK493" s="220"/>
      <c r="BL493" s="220"/>
      <c r="BM493" s="220"/>
      <c r="BN493" s="220"/>
      <c r="BO493" s="220"/>
      <c r="BP493" s="220"/>
      <c r="BQ493" s="220"/>
      <c r="BR493" s="220"/>
      <c r="BS493" s="220"/>
      <c r="BT493" s="220"/>
      <c r="BU493" s="220"/>
      <c r="BV493" s="220"/>
      <c r="BW493" s="220"/>
      <c r="BX493" s="220"/>
      <c r="BY493" s="220"/>
      <c r="BZ493" s="220"/>
      <c r="CA493" s="220"/>
      <c r="CB493" s="220"/>
      <c r="CC493" s="220"/>
      <c r="CD493" s="220"/>
      <c r="CE493" s="220"/>
      <c r="CF493" s="220"/>
      <c r="CG493" s="220"/>
      <c r="CH493" s="220"/>
      <c r="CI493" s="220"/>
    </row>
    <row r="494" spans="1:87" ht="15.75" customHeight="1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G494" s="220"/>
      <c r="AH494" s="220"/>
      <c r="AI494" s="220"/>
      <c r="AJ494" s="220"/>
      <c r="AK494" s="220"/>
      <c r="AL494" s="220"/>
      <c r="AM494" s="220"/>
      <c r="AN494" s="220"/>
      <c r="AO494" s="220"/>
      <c r="AP494" s="220"/>
      <c r="AQ494" s="220"/>
      <c r="AR494" s="220"/>
      <c r="AS494" s="220"/>
      <c r="AT494" s="220"/>
      <c r="AU494" s="220"/>
      <c r="AV494" s="220"/>
      <c r="AW494" s="220"/>
      <c r="AX494" s="220"/>
      <c r="AY494" s="220"/>
      <c r="AZ494" s="220"/>
      <c r="BA494" s="220"/>
      <c r="BB494" s="220"/>
      <c r="BC494" s="220"/>
      <c r="BD494" s="220"/>
      <c r="BE494" s="220"/>
      <c r="BF494" s="220"/>
      <c r="BG494" s="220"/>
      <c r="BH494" s="220"/>
      <c r="BI494" s="220"/>
      <c r="BJ494" s="220"/>
      <c r="BK494" s="220"/>
      <c r="BL494" s="220"/>
      <c r="BM494" s="220"/>
      <c r="BN494" s="220"/>
      <c r="BO494" s="220"/>
      <c r="BP494" s="220"/>
      <c r="BQ494" s="220"/>
      <c r="BR494" s="220"/>
      <c r="BS494" s="220"/>
      <c r="BT494" s="220"/>
      <c r="BU494" s="220"/>
      <c r="BV494" s="220"/>
      <c r="BW494" s="220"/>
      <c r="BX494" s="220"/>
      <c r="BY494" s="220"/>
      <c r="BZ494" s="220"/>
      <c r="CA494" s="220"/>
      <c r="CB494" s="220"/>
      <c r="CC494" s="220"/>
      <c r="CD494" s="220"/>
      <c r="CE494" s="220"/>
      <c r="CF494" s="220"/>
      <c r="CG494" s="220"/>
      <c r="CH494" s="220"/>
      <c r="CI494" s="220"/>
    </row>
    <row r="495" spans="1:87" ht="15.75" customHeight="1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G495" s="220"/>
      <c r="AH495" s="220"/>
      <c r="AI495" s="220"/>
      <c r="AJ495" s="220"/>
      <c r="AK495" s="220"/>
      <c r="AL495" s="220"/>
      <c r="AM495" s="220"/>
      <c r="AN495" s="220"/>
      <c r="AO495" s="220"/>
      <c r="AP495" s="220"/>
      <c r="AQ495" s="220"/>
      <c r="AR495" s="220"/>
      <c r="AS495" s="220"/>
      <c r="AT495" s="220"/>
      <c r="AU495" s="220"/>
      <c r="AV495" s="220"/>
      <c r="AW495" s="220"/>
      <c r="AX495" s="220"/>
      <c r="AY495" s="220"/>
      <c r="AZ495" s="220"/>
      <c r="BA495" s="220"/>
      <c r="BB495" s="220"/>
      <c r="BC495" s="220"/>
      <c r="BD495" s="220"/>
      <c r="BE495" s="220"/>
      <c r="BF495" s="220"/>
      <c r="BG495" s="220"/>
      <c r="BH495" s="220"/>
      <c r="BI495" s="220"/>
      <c r="BJ495" s="220"/>
      <c r="BK495" s="220"/>
      <c r="BL495" s="220"/>
      <c r="BM495" s="220"/>
      <c r="BN495" s="220"/>
      <c r="BO495" s="220"/>
      <c r="BP495" s="220"/>
      <c r="BQ495" s="220"/>
      <c r="BR495" s="220"/>
      <c r="BS495" s="220"/>
      <c r="BT495" s="220"/>
      <c r="BU495" s="220"/>
      <c r="BV495" s="220"/>
      <c r="BW495" s="220"/>
      <c r="BX495" s="220"/>
      <c r="BY495" s="220"/>
      <c r="BZ495" s="220"/>
      <c r="CA495" s="220"/>
      <c r="CB495" s="220"/>
      <c r="CC495" s="220"/>
      <c r="CD495" s="220"/>
      <c r="CE495" s="220"/>
      <c r="CF495" s="220"/>
      <c r="CG495" s="220"/>
      <c r="CH495" s="220"/>
      <c r="CI495" s="220"/>
    </row>
    <row r="496" spans="1:87" ht="15.75" customHeight="1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  <c r="AP496" s="220"/>
      <c r="AQ496" s="220"/>
      <c r="AR496" s="220"/>
      <c r="AS496" s="220"/>
      <c r="AT496" s="220"/>
      <c r="AU496" s="220"/>
      <c r="AV496" s="220"/>
      <c r="AW496" s="220"/>
      <c r="AX496" s="220"/>
      <c r="AY496" s="220"/>
      <c r="AZ496" s="220"/>
      <c r="BA496" s="220"/>
      <c r="BB496" s="220"/>
      <c r="BC496" s="220"/>
      <c r="BD496" s="220"/>
      <c r="BE496" s="220"/>
      <c r="BF496" s="220"/>
      <c r="BG496" s="220"/>
      <c r="BH496" s="220"/>
      <c r="BI496" s="220"/>
      <c r="BJ496" s="220"/>
      <c r="BK496" s="220"/>
      <c r="BL496" s="220"/>
      <c r="BM496" s="220"/>
      <c r="BN496" s="220"/>
      <c r="BO496" s="220"/>
      <c r="BP496" s="220"/>
      <c r="BQ496" s="220"/>
      <c r="BR496" s="220"/>
      <c r="BS496" s="220"/>
      <c r="BT496" s="220"/>
      <c r="BU496" s="220"/>
      <c r="BV496" s="220"/>
      <c r="BW496" s="220"/>
      <c r="BX496" s="220"/>
      <c r="BY496" s="220"/>
      <c r="BZ496" s="220"/>
      <c r="CA496" s="220"/>
      <c r="CB496" s="220"/>
      <c r="CC496" s="220"/>
      <c r="CD496" s="220"/>
      <c r="CE496" s="220"/>
      <c r="CF496" s="220"/>
      <c r="CG496" s="220"/>
      <c r="CH496" s="220"/>
      <c r="CI496" s="220"/>
    </row>
    <row r="497" spans="1:87" ht="15.75" customHeight="1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0"/>
      <c r="BN497" s="220"/>
      <c r="BO497" s="220"/>
      <c r="BP497" s="220"/>
      <c r="BQ497" s="220"/>
      <c r="BR497" s="220"/>
      <c r="BS497" s="220"/>
      <c r="BT497" s="220"/>
      <c r="BU497" s="220"/>
      <c r="BV497" s="220"/>
      <c r="BW497" s="220"/>
      <c r="BX497" s="220"/>
      <c r="BY497" s="220"/>
      <c r="BZ497" s="220"/>
      <c r="CA497" s="220"/>
      <c r="CB497" s="220"/>
      <c r="CC497" s="220"/>
      <c r="CD497" s="220"/>
      <c r="CE497" s="220"/>
      <c r="CF497" s="220"/>
      <c r="CG497" s="220"/>
      <c r="CH497" s="220"/>
      <c r="CI497" s="220"/>
    </row>
    <row r="498" spans="1:87" ht="15.75" customHeight="1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0"/>
      <c r="BN498" s="220"/>
      <c r="BO498" s="220"/>
      <c r="BP498" s="220"/>
      <c r="BQ498" s="220"/>
      <c r="BR498" s="220"/>
      <c r="BS498" s="220"/>
      <c r="BT498" s="220"/>
      <c r="BU498" s="220"/>
      <c r="BV498" s="220"/>
      <c r="BW498" s="220"/>
      <c r="BX498" s="220"/>
      <c r="BY498" s="220"/>
      <c r="BZ498" s="220"/>
      <c r="CA498" s="220"/>
      <c r="CB498" s="220"/>
      <c r="CC498" s="220"/>
      <c r="CD498" s="220"/>
      <c r="CE498" s="220"/>
      <c r="CF498" s="220"/>
      <c r="CG498" s="220"/>
      <c r="CH498" s="220"/>
      <c r="CI498" s="220"/>
    </row>
    <row r="499" spans="1:87" ht="15.75" customHeight="1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0"/>
      <c r="BN499" s="220"/>
      <c r="BO499" s="220"/>
      <c r="BP499" s="220"/>
      <c r="BQ499" s="220"/>
      <c r="BR499" s="220"/>
      <c r="BS499" s="220"/>
      <c r="BT499" s="220"/>
      <c r="BU499" s="220"/>
      <c r="BV499" s="220"/>
      <c r="BW499" s="220"/>
      <c r="BX499" s="220"/>
      <c r="BY499" s="220"/>
      <c r="BZ499" s="220"/>
      <c r="CA499" s="220"/>
      <c r="CB499" s="220"/>
      <c r="CC499" s="220"/>
      <c r="CD499" s="220"/>
      <c r="CE499" s="220"/>
      <c r="CF499" s="220"/>
      <c r="CG499" s="220"/>
      <c r="CH499" s="220"/>
      <c r="CI499" s="220"/>
    </row>
    <row r="500" spans="1:87" ht="15.75" customHeight="1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0"/>
      <c r="BN500" s="220"/>
      <c r="BO500" s="220"/>
      <c r="BP500" s="220"/>
      <c r="BQ500" s="220"/>
      <c r="BR500" s="220"/>
      <c r="BS500" s="220"/>
      <c r="BT500" s="220"/>
      <c r="BU500" s="220"/>
      <c r="BV500" s="220"/>
      <c r="BW500" s="220"/>
      <c r="BX500" s="220"/>
      <c r="BY500" s="220"/>
      <c r="BZ500" s="220"/>
      <c r="CA500" s="220"/>
      <c r="CB500" s="220"/>
      <c r="CC500" s="220"/>
      <c r="CD500" s="220"/>
      <c r="CE500" s="220"/>
      <c r="CF500" s="220"/>
      <c r="CG500" s="220"/>
      <c r="CH500" s="220"/>
      <c r="CI500" s="220"/>
    </row>
    <row r="501" spans="1:87" ht="15.75" customHeight="1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  <c r="AP501" s="220"/>
      <c r="AQ501" s="220"/>
      <c r="AR501" s="220"/>
      <c r="AS501" s="220"/>
      <c r="AT501" s="220"/>
      <c r="AU501" s="220"/>
      <c r="AV501" s="220"/>
      <c r="AW501" s="220"/>
      <c r="AX501" s="220"/>
      <c r="AY501" s="220"/>
      <c r="AZ501" s="220"/>
      <c r="BA501" s="220"/>
      <c r="BB501" s="220"/>
      <c r="BC501" s="220"/>
      <c r="BD501" s="220"/>
      <c r="BE501" s="220"/>
      <c r="BF501" s="220"/>
      <c r="BG501" s="220"/>
      <c r="BH501" s="220"/>
      <c r="BI501" s="220"/>
      <c r="BJ501" s="220"/>
      <c r="BK501" s="220"/>
      <c r="BL501" s="220"/>
      <c r="BM501" s="220"/>
      <c r="BN501" s="220"/>
      <c r="BO501" s="220"/>
      <c r="BP501" s="220"/>
      <c r="BQ501" s="220"/>
      <c r="BR501" s="220"/>
      <c r="BS501" s="220"/>
      <c r="BT501" s="220"/>
      <c r="BU501" s="220"/>
      <c r="BV501" s="220"/>
      <c r="BW501" s="220"/>
      <c r="BX501" s="220"/>
      <c r="BY501" s="220"/>
      <c r="BZ501" s="220"/>
      <c r="CA501" s="220"/>
      <c r="CB501" s="220"/>
      <c r="CC501" s="220"/>
      <c r="CD501" s="220"/>
      <c r="CE501" s="220"/>
      <c r="CF501" s="220"/>
      <c r="CG501" s="220"/>
      <c r="CH501" s="220"/>
      <c r="CI501" s="220"/>
    </row>
    <row r="502" spans="1:87" ht="15.75" customHeight="1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  <c r="AP502" s="220"/>
      <c r="AQ502" s="220"/>
      <c r="AR502" s="220"/>
      <c r="AS502" s="220"/>
      <c r="AT502" s="220"/>
      <c r="AU502" s="220"/>
      <c r="AV502" s="220"/>
      <c r="AW502" s="220"/>
      <c r="AX502" s="220"/>
      <c r="AY502" s="220"/>
      <c r="AZ502" s="220"/>
      <c r="BA502" s="220"/>
      <c r="BB502" s="220"/>
      <c r="BC502" s="220"/>
      <c r="BD502" s="220"/>
      <c r="BE502" s="220"/>
      <c r="BF502" s="220"/>
      <c r="BG502" s="220"/>
      <c r="BH502" s="220"/>
      <c r="BI502" s="220"/>
      <c r="BJ502" s="220"/>
      <c r="BK502" s="220"/>
      <c r="BL502" s="220"/>
      <c r="BM502" s="220"/>
      <c r="BN502" s="220"/>
      <c r="BO502" s="220"/>
      <c r="BP502" s="220"/>
      <c r="BQ502" s="220"/>
      <c r="BR502" s="220"/>
      <c r="BS502" s="220"/>
      <c r="BT502" s="220"/>
      <c r="BU502" s="220"/>
      <c r="BV502" s="220"/>
      <c r="BW502" s="220"/>
      <c r="BX502" s="220"/>
      <c r="BY502" s="220"/>
      <c r="BZ502" s="220"/>
      <c r="CA502" s="220"/>
      <c r="CB502" s="220"/>
      <c r="CC502" s="220"/>
      <c r="CD502" s="220"/>
      <c r="CE502" s="220"/>
      <c r="CF502" s="220"/>
      <c r="CG502" s="220"/>
      <c r="CH502" s="220"/>
      <c r="CI502" s="220"/>
    </row>
    <row r="503" spans="1:87" ht="15.75" customHeight="1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20"/>
      <c r="AW503" s="220"/>
      <c r="AX503" s="220"/>
      <c r="AY503" s="220"/>
      <c r="AZ503" s="220"/>
      <c r="BA503" s="220"/>
      <c r="BB503" s="220"/>
      <c r="BC503" s="220"/>
      <c r="BD503" s="220"/>
      <c r="BE503" s="220"/>
      <c r="BF503" s="220"/>
      <c r="BG503" s="220"/>
      <c r="BH503" s="220"/>
      <c r="BI503" s="220"/>
      <c r="BJ503" s="220"/>
      <c r="BK503" s="220"/>
      <c r="BL503" s="220"/>
      <c r="BM503" s="220"/>
      <c r="BN503" s="220"/>
      <c r="BO503" s="220"/>
      <c r="BP503" s="220"/>
      <c r="BQ503" s="220"/>
      <c r="BR503" s="220"/>
      <c r="BS503" s="220"/>
      <c r="BT503" s="220"/>
      <c r="BU503" s="220"/>
      <c r="BV503" s="220"/>
      <c r="BW503" s="220"/>
      <c r="BX503" s="220"/>
      <c r="BY503" s="220"/>
      <c r="BZ503" s="220"/>
      <c r="CA503" s="220"/>
      <c r="CB503" s="220"/>
      <c r="CC503" s="220"/>
      <c r="CD503" s="220"/>
      <c r="CE503" s="220"/>
      <c r="CF503" s="220"/>
      <c r="CG503" s="220"/>
      <c r="CH503" s="220"/>
      <c r="CI503" s="220"/>
    </row>
    <row r="504" spans="1:87" ht="15.75" customHeight="1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  <c r="AP504" s="220"/>
      <c r="AQ504" s="220"/>
      <c r="AR504" s="220"/>
      <c r="AS504" s="220"/>
      <c r="AT504" s="220"/>
      <c r="AU504" s="220"/>
      <c r="AV504" s="220"/>
      <c r="AW504" s="220"/>
      <c r="AX504" s="220"/>
      <c r="AY504" s="220"/>
      <c r="AZ504" s="220"/>
      <c r="BA504" s="220"/>
      <c r="BB504" s="220"/>
      <c r="BC504" s="220"/>
      <c r="BD504" s="220"/>
      <c r="BE504" s="220"/>
      <c r="BF504" s="220"/>
      <c r="BG504" s="220"/>
      <c r="BH504" s="220"/>
      <c r="BI504" s="220"/>
      <c r="BJ504" s="220"/>
      <c r="BK504" s="220"/>
      <c r="BL504" s="220"/>
      <c r="BM504" s="220"/>
      <c r="BN504" s="220"/>
      <c r="BO504" s="220"/>
      <c r="BP504" s="220"/>
      <c r="BQ504" s="220"/>
      <c r="BR504" s="220"/>
      <c r="BS504" s="220"/>
      <c r="BT504" s="220"/>
      <c r="BU504" s="220"/>
      <c r="BV504" s="220"/>
      <c r="BW504" s="220"/>
      <c r="BX504" s="220"/>
      <c r="BY504" s="220"/>
      <c r="BZ504" s="220"/>
      <c r="CA504" s="220"/>
      <c r="CB504" s="220"/>
      <c r="CC504" s="220"/>
      <c r="CD504" s="220"/>
      <c r="CE504" s="220"/>
      <c r="CF504" s="220"/>
      <c r="CG504" s="220"/>
      <c r="CH504" s="220"/>
      <c r="CI504" s="220"/>
    </row>
    <row r="505" spans="1:87" ht="15.75" customHeight="1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220"/>
      <c r="BN505" s="220"/>
      <c r="BO505" s="220"/>
      <c r="BP505" s="220"/>
      <c r="BQ505" s="220"/>
      <c r="BR505" s="220"/>
      <c r="BS505" s="220"/>
      <c r="BT505" s="220"/>
      <c r="BU505" s="220"/>
      <c r="BV505" s="220"/>
      <c r="BW505" s="220"/>
      <c r="BX505" s="220"/>
      <c r="BY505" s="220"/>
      <c r="BZ505" s="220"/>
      <c r="CA505" s="220"/>
      <c r="CB505" s="220"/>
      <c r="CC505" s="220"/>
      <c r="CD505" s="220"/>
      <c r="CE505" s="220"/>
      <c r="CF505" s="220"/>
      <c r="CG505" s="220"/>
      <c r="CH505" s="220"/>
      <c r="CI505" s="220"/>
    </row>
    <row r="506" spans="1:87" ht="15.75" customHeight="1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  <c r="AP506" s="220"/>
      <c r="AQ506" s="220"/>
      <c r="AR506" s="220"/>
      <c r="AS506" s="220"/>
      <c r="AT506" s="220"/>
      <c r="AU506" s="220"/>
      <c r="AV506" s="220"/>
      <c r="AW506" s="220"/>
      <c r="AX506" s="220"/>
      <c r="AY506" s="220"/>
      <c r="AZ506" s="220"/>
      <c r="BA506" s="220"/>
      <c r="BB506" s="220"/>
      <c r="BC506" s="220"/>
      <c r="BD506" s="220"/>
      <c r="BE506" s="220"/>
      <c r="BF506" s="220"/>
      <c r="BG506" s="220"/>
      <c r="BH506" s="220"/>
      <c r="BI506" s="220"/>
      <c r="BJ506" s="220"/>
      <c r="BK506" s="220"/>
      <c r="BL506" s="220"/>
      <c r="BM506" s="220"/>
      <c r="BN506" s="220"/>
      <c r="BO506" s="220"/>
      <c r="BP506" s="220"/>
      <c r="BQ506" s="220"/>
      <c r="BR506" s="220"/>
      <c r="BS506" s="220"/>
      <c r="BT506" s="220"/>
      <c r="BU506" s="220"/>
      <c r="BV506" s="220"/>
      <c r="BW506" s="220"/>
      <c r="BX506" s="220"/>
      <c r="BY506" s="220"/>
      <c r="BZ506" s="220"/>
      <c r="CA506" s="220"/>
      <c r="CB506" s="220"/>
      <c r="CC506" s="220"/>
      <c r="CD506" s="220"/>
      <c r="CE506" s="220"/>
      <c r="CF506" s="220"/>
      <c r="CG506" s="220"/>
      <c r="CH506" s="220"/>
      <c r="CI506" s="220"/>
    </row>
    <row r="507" spans="1:87" ht="15.75" customHeight="1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  <c r="AP507" s="220"/>
      <c r="AQ507" s="220"/>
      <c r="AR507" s="220"/>
      <c r="AS507" s="220"/>
      <c r="AT507" s="220"/>
      <c r="AU507" s="220"/>
      <c r="AV507" s="220"/>
      <c r="AW507" s="220"/>
      <c r="AX507" s="220"/>
      <c r="AY507" s="220"/>
      <c r="AZ507" s="220"/>
      <c r="BA507" s="220"/>
      <c r="BB507" s="220"/>
      <c r="BC507" s="220"/>
      <c r="BD507" s="220"/>
      <c r="BE507" s="220"/>
      <c r="BF507" s="220"/>
      <c r="BG507" s="220"/>
      <c r="BH507" s="220"/>
      <c r="BI507" s="220"/>
      <c r="BJ507" s="220"/>
      <c r="BK507" s="220"/>
      <c r="BL507" s="220"/>
      <c r="BM507" s="220"/>
      <c r="BN507" s="220"/>
      <c r="BO507" s="220"/>
      <c r="BP507" s="220"/>
      <c r="BQ507" s="220"/>
      <c r="BR507" s="220"/>
      <c r="BS507" s="220"/>
      <c r="BT507" s="220"/>
      <c r="BU507" s="220"/>
      <c r="BV507" s="220"/>
      <c r="BW507" s="220"/>
      <c r="BX507" s="220"/>
      <c r="BY507" s="220"/>
      <c r="BZ507" s="220"/>
      <c r="CA507" s="220"/>
      <c r="CB507" s="220"/>
      <c r="CC507" s="220"/>
      <c r="CD507" s="220"/>
      <c r="CE507" s="220"/>
      <c r="CF507" s="220"/>
      <c r="CG507" s="220"/>
      <c r="CH507" s="220"/>
      <c r="CI507" s="220"/>
    </row>
    <row r="508" spans="1:87" ht="15.75" customHeight="1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G508" s="220"/>
      <c r="AH508" s="220"/>
      <c r="AI508" s="220"/>
      <c r="AJ508" s="220"/>
      <c r="AK508" s="220"/>
      <c r="AL508" s="220"/>
      <c r="AM508" s="220"/>
      <c r="AN508" s="220"/>
      <c r="AO508" s="220"/>
      <c r="AP508" s="220"/>
      <c r="AQ508" s="220"/>
      <c r="AR508" s="220"/>
      <c r="AS508" s="220"/>
      <c r="AT508" s="220"/>
      <c r="AU508" s="220"/>
      <c r="AV508" s="220"/>
      <c r="AW508" s="220"/>
      <c r="AX508" s="220"/>
      <c r="AY508" s="220"/>
      <c r="AZ508" s="220"/>
      <c r="BA508" s="220"/>
      <c r="BB508" s="220"/>
      <c r="BC508" s="220"/>
      <c r="BD508" s="220"/>
      <c r="BE508" s="220"/>
      <c r="BF508" s="220"/>
      <c r="BG508" s="220"/>
      <c r="BH508" s="220"/>
      <c r="BI508" s="220"/>
      <c r="BJ508" s="220"/>
      <c r="BK508" s="220"/>
      <c r="BL508" s="220"/>
      <c r="BM508" s="220"/>
      <c r="BN508" s="220"/>
      <c r="BO508" s="220"/>
      <c r="BP508" s="220"/>
      <c r="BQ508" s="220"/>
      <c r="BR508" s="220"/>
      <c r="BS508" s="220"/>
      <c r="BT508" s="220"/>
      <c r="BU508" s="220"/>
      <c r="BV508" s="220"/>
      <c r="BW508" s="220"/>
      <c r="BX508" s="220"/>
      <c r="BY508" s="220"/>
      <c r="BZ508" s="220"/>
      <c r="CA508" s="220"/>
      <c r="CB508" s="220"/>
      <c r="CC508" s="220"/>
      <c r="CD508" s="220"/>
      <c r="CE508" s="220"/>
      <c r="CF508" s="220"/>
      <c r="CG508" s="220"/>
      <c r="CH508" s="220"/>
      <c r="CI508" s="220"/>
    </row>
    <row r="509" spans="1:87" ht="15.75" customHeight="1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  <c r="AP509" s="220"/>
      <c r="AQ509" s="220"/>
      <c r="AR509" s="220"/>
      <c r="AS509" s="220"/>
      <c r="AT509" s="220"/>
      <c r="AU509" s="220"/>
      <c r="AV509" s="220"/>
      <c r="AW509" s="220"/>
      <c r="AX509" s="220"/>
      <c r="AY509" s="220"/>
      <c r="AZ509" s="220"/>
      <c r="BA509" s="220"/>
      <c r="BB509" s="220"/>
      <c r="BC509" s="220"/>
      <c r="BD509" s="220"/>
      <c r="BE509" s="220"/>
      <c r="BF509" s="220"/>
      <c r="BG509" s="220"/>
      <c r="BH509" s="220"/>
      <c r="BI509" s="220"/>
      <c r="BJ509" s="220"/>
      <c r="BK509" s="220"/>
      <c r="BL509" s="220"/>
      <c r="BM509" s="220"/>
      <c r="BN509" s="220"/>
      <c r="BO509" s="220"/>
      <c r="BP509" s="220"/>
      <c r="BQ509" s="220"/>
      <c r="BR509" s="220"/>
      <c r="BS509" s="220"/>
      <c r="BT509" s="220"/>
      <c r="BU509" s="220"/>
      <c r="BV509" s="220"/>
      <c r="BW509" s="220"/>
      <c r="BX509" s="220"/>
      <c r="BY509" s="220"/>
      <c r="BZ509" s="220"/>
      <c r="CA509" s="220"/>
      <c r="CB509" s="220"/>
      <c r="CC509" s="220"/>
      <c r="CD509" s="220"/>
      <c r="CE509" s="220"/>
      <c r="CF509" s="220"/>
      <c r="CG509" s="220"/>
      <c r="CH509" s="220"/>
      <c r="CI509" s="220"/>
    </row>
    <row r="510" spans="1:87" ht="15.75" customHeight="1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/>
      <c r="AM510" s="220"/>
      <c r="AN510" s="220"/>
      <c r="AO510" s="220"/>
      <c r="AP510" s="220"/>
      <c r="AQ510" s="220"/>
      <c r="AR510" s="220"/>
      <c r="AS510" s="220"/>
      <c r="AT510" s="220"/>
      <c r="AU510" s="220"/>
      <c r="AV510" s="220"/>
      <c r="AW510" s="220"/>
      <c r="AX510" s="220"/>
      <c r="AY510" s="220"/>
      <c r="AZ510" s="220"/>
      <c r="BA510" s="220"/>
      <c r="BB510" s="220"/>
      <c r="BC510" s="220"/>
      <c r="BD510" s="220"/>
      <c r="BE510" s="220"/>
      <c r="BF510" s="220"/>
      <c r="BG510" s="220"/>
      <c r="BH510" s="220"/>
      <c r="BI510" s="220"/>
      <c r="BJ510" s="220"/>
      <c r="BK510" s="220"/>
      <c r="BL510" s="220"/>
      <c r="BM510" s="220"/>
      <c r="BN510" s="220"/>
      <c r="BO510" s="220"/>
      <c r="BP510" s="220"/>
      <c r="BQ510" s="220"/>
      <c r="BR510" s="220"/>
      <c r="BS510" s="220"/>
      <c r="BT510" s="220"/>
      <c r="BU510" s="220"/>
      <c r="BV510" s="220"/>
      <c r="BW510" s="220"/>
      <c r="BX510" s="220"/>
      <c r="BY510" s="220"/>
      <c r="BZ510" s="220"/>
      <c r="CA510" s="220"/>
      <c r="CB510" s="220"/>
      <c r="CC510" s="220"/>
      <c r="CD510" s="220"/>
      <c r="CE510" s="220"/>
      <c r="CF510" s="220"/>
      <c r="CG510" s="220"/>
      <c r="CH510" s="220"/>
      <c r="CI510" s="220"/>
    </row>
    <row r="511" spans="1:87" ht="15.75" customHeight="1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/>
      <c r="AM511" s="220"/>
      <c r="AN511" s="220"/>
      <c r="AO511" s="220"/>
      <c r="AP511" s="220"/>
      <c r="AQ511" s="220"/>
      <c r="AR511" s="220"/>
      <c r="AS511" s="220"/>
      <c r="AT511" s="220"/>
      <c r="AU511" s="220"/>
      <c r="AV511" s="220"/>
      <c r="AW511" s="220"/>
      <c r="AX511" s="220"/>
      <c r="AY511" s="220"/>
      <c r="AZ511" s="220"/>
      <c r="BA511" s="220"/>
      <c r="BB511" s="220"/>
      <c r="BC511" s="220"/>
      <c r="BD511" s="220"/>
      <c r="BE511" s="220"/>
      <c r="BF511" s="220"/>
      <c r="BG511" s="220"/>
      <c r="BH511" s="220"/>
      <c r="BI511" s="220"/>
      <c r="BJ511" s="220"/>
      <c r="BK511" s="220"/>
      <c r="BL511" s="220"/>
      <c r="BM511" s="220"/>
      <c r="BN511" s="220"/>
      <c r="BO511" s="220"/>
      <c r="BP511" s="220"/>
      <c r="BQ511" s="220"/>
      <c r="BR511" s="220"/>
      <c r="BS511" s="220"/>
      <c r="BT511" s="220"/>
      <c r="BU511" s="220"/>
      <c r="BV511" s="220"/>
      <c r="BW511" s="220"/>
      <c r="BX511" s="220"/>
      <c r="BY511" s="220"/>
      <c r="BZ511" s="220"/>
      <c r="CA511" s="220"/>
      <c r="CB511" s="220"/>
      <c r="CC511" s="220"/>
      <c r="CD511" s="220"/>
      <c r="CE511" s="220"/>
      <c r="CF511" s="220"/>
      <c r="CG511" s="220"/>
      <c r="CH511" s="220"/>
      <c r="CI511" s="220"/>
    </row>
    <row r="512" spans="1:87" ht="15.75" customHeight="1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/>
      <c r="AM512" s="220"/>
      <c r="AN512" s="220"/>
      <c r="AO512" s="220"/>
      <c r="AP512" s="220"/>
      <c r="AQ512" s="220"/>
      <c r="AR512" s="220"/>
      <c r="AS512" s="220"/>
      <c r="AT512" s="220"/>
      <c r="AU512" s="220"/>
      <c r="AV512" s="220"/>
      <c r="AW512" s="220"/>
      <c r="AX512" s="220"/>
      <c r="AY512" s="220"/>
      <c r="AZ512" s="220"/>
      <c r="BA512" s="220"/>
      <c r="BB512" s="220"/>
      <c r="BC512" s="220"/>
      <c r="BD512" s="220"/>
      <c r="BE512" s="220"/>
      <c r="BF512" s="220"/>
      <c r="BG512" s="220"/>
      <c r="BH512" s="220"/>
      <c r="BI512" s="220"/>
      <c r="BJ512" s="220"/>
      <c r="BK512" s="220"/>
      <c r="BL512" s="220"/>
      <c r="BM512" s="220"/>
      <c r="BN512" s="220"/>
      <c r="BO512" s="220"/>
      <c r="BP512" s="220"/>
      <c r="BQ512" s="220"/>
      <c r="BR512" s="220"/>
      <c r="BS512" s="220"/>
      <c r="BT512" s="220"/>
      <c r="BU512" s="220"/>
      <c r="BV512" s="220"/>
      <c r="BW512" s="220"/>
      <c r="BX512" s="220"/>
      <c r="BY512" s="220"/>
      <c r="BZ512" s="220"/>
      <c r="CA512" s="220"/>
      <c r="CB512" s="220"/>
      <c r="CC512" s="220"/>
      <c r="CD512" s="220"/>
      <c r="CE512" s="220"/>
      <c r="CF512" s="220"/>
      <c r="CG512" s="220"/>
      <c r="CH512" s="220"/>
      <c r="CI512" s="220"/>
    </row>
    <row r="513" spans="1:87" ht="15.75" customHeight="1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/>
      <c r="AM513" s="220"/>
      <c r="AN513" s="220"/>
      <c r="AO513" s="220"/>
      <c r="AP513" s="220"/>
      <c r="AQ513" s="220"/>
      <c r="AR513" s="220"/>
      <c r="AS513" s="220"/>
      <c r="AT513" s="220"/>
      <c r="AU513" s="220"/>
      <c r="AV513" s="220"/>
      <c r="AW513" s="220"/>
      <c r="AX513" s="220"/>
      <c r="AY513" s="220"/>
      <c r="AZ513" s="220"/>
      <c r="BA513" s="220"/>
      <c r="BB513" s="220"/>
      <c r="BC513" s="220"/>
      <c r="BD513" s="220"/>
      <c r="BE513" s="220"/>
      <c r="BF513" s="220"/>
      <c r="BG513" s="220"/>
      <c r="BH513" s="220"/>
      <c r="BI513" s="220"/>
      <c r="BJ513" s="220"/>
      <c r="BK513" s="220"/>
      <c r="BL513" s="220"/>
      <c r="BM513" s="220"/>
      <c r="BN513" s="220"/>
      <c r="BO513" s="220"/>
      <c r="BP513" s="220"/>
      <c r="BQ513" s="220"/>
      <c r="BR513" s="220"/>
      <c r="BS513" s="220"/>
      <c r="BT513" s="220"/>
      <c r="BU513" s="220"/>
      <c r="BV513" s="220"/>
      <c r="BW513" s="220"/>
      <c r="BX513" s="220"/>
      <c r="BY513" s="220"/>
      <c r="BZ513" s="220"/>
      <c r="CA513" s="220"/>
      <c r="CB513" s="220"/>
      <c r="CC513" s="220"/>
      <c r="CD513" s="220"/>
      <c r="CE513" s="220"/>
      <c r="CF513" s="220"/>
      <c r="CG513" s="220"/>
      <c r="CH513" s="220"/>
      <c r="CI513" s="220"/>
    </row>
    <row r="514" spans="1:87" ht="15.75" customHeight="1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  <c r="AP514" s="220"/>
      <c r="AQ514" s="220"/>
      <c r="AR514" s="220"/>
      <c r="AS514" s="220"/>
      <c r="AT514" s="220"/>
      <c r="AU514" s="220"/>
      <c r="AV514" s="220"/>
      <c r="AW514" s="220"/>
      <c r="AX514" s="220"/>
      <c r="AY514" s="220"/>
      <c r="AZ514" s="220"/>
      <c r="BA514" s="220"/>
      <c r="BB514" s="220"/>
      <c r="BC514" s="220"/>
      <c r="BD514" s="220"/>
      <c r="BE514" s="220"/>
      <c r="BF514" s="220"/>
      <c r="BG514" s="220"/>
      <c r="BH514" s="220"/>
      <c r="BI514" s="220"/>
      <c r="BJ514" s="220"/>
      <c r="BK514" s="220"/>
      <c r="BL514" s="220"/>
      <c r="BM514" s="220"/>
      <c r="BN514" s="220"/>
      <c r="BO514" s="220"/>
      <c r="BP514" s="220"/>
      <c r="BQ514" s="220"/>
      <c r="BR514" s="220"/>
      <c r="BS514" s="220"/>
      <c r="BT514" s="220"/>
      <c r="BU514" s="220"/>
      <c r="BV514" s="220"/>
      <c r="BW514" s="220"/>
      <c r="BX514" s="220"/>
      <c r="BY514" s="220"/>
      <c r="BZ514" s="220"/>
      <c r="CA514" s="220"/>
      <c r="CB514" s="220"/>
      <c r="CC514" s="220"/>
      <c r="CD514" s="220"/>
      <c r="CE514" s="220"/>
      <c r="CF514" s="220"/>
      <c r="CG514" s="220"/>
      <c r="CH514" s="220"/>
      <c r="CI514" s="220"/>
    </row>
    <row r="515" spans="1:87" ht="15.75" customHeight="1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/>
      <c r="AM515" s="220"/>
      <c r="AN515" s="220"/>
      <c r="AO515" s="220"/>
      <c r="AP515" s="220"/>
      <c r="AQ515" s="220"/>
      <c r="AR515" s="220"/>
      <c r="AS515" s="220"/>
      <c r="AT515" s="220"/>
      <c r="AU515" s="220"/>
      <c r="AV515" s="220"/>
      <c r="AW515" s="220"/>
      <c r="AX515" s="220"/>
      <c r="AY515" s="220"/>
      <c r="AZ515" s="220"/>
      <c r="BA515" s="220"/>
      <c r="BB515" s="220"/>
      <c r="BC515" s="220"/>
      <c r="BD515" s="220"/>
      <c r="BE515" s="220"/>
      <c r="BF515" s="220"/>
      <c r="BG515" s="220"/>
      <c r="BH515" s="220"/>
      <c r="BI515" s="220"/>
      <c r="BJ515" s="220"/>
      <c r="BK515" s="220"/>
      <c r="BL515" s="220"/>
      <c r="BM515" s="220"/>
      <c r="BN515" s="220"/>
      <c r="BO515" s="220"/>
      <c r="BP515" s="220"/>
      <c r="BQ515" s="220"/>
      <c r="BR515" s="220"/>
      <c r="BS515" s="220"/>
      <c r="BT515" s="220"/>
      <c r="BU515" s="220"/>
      <c r="BV515" s="220"/>
      <c r="BW515" s="220"/>
      <c r="BX515" s="220"/>
      <c r="BY515" s="220"/>
      <c r="BZ515" s="220"/>
      <c r="CA515" s="220"/>
      <c r="CB515" s="220"/>
      <c r="CC515" s="220"/>
      <c r="CD515" s="220"/>
      <c r="CE515" s="220"/>
      <c r="CF515" s="220"/>
      <c r="CG515" s="220"/>
      <c r="CH515" s="220"/>
      <c r="CI515" s="220"/>
    </row>
    <row r="516" spans="1:87" ht="15.75" customHeight="1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G516" s="220"/>
      <c r="AH516" s="220"/>
      <c r="AI516" s="220"/>
      <c r="AJ516" s="220"/>
      <c r="AK516" s="220"/>
      <c r="AL516" s="220"/>
      <c r="AM516" s="220"/>
      <c r="AN516" s="220"/>
      <c r="AO516" s="220"/>
      <c r="AP516" s="220"/>
      <c r="AQ516" s="220"/>
      <c r="AR516" s="220"/>
      <c r="AS516" s="220"/>
      <c r="AT516" s="220"/>
      <c r="AU516" s="220"/>
      <c r="AV516" s="220"/>
      <c r="AW516" s="220"/>
      <c r="AX516" s="220"/>
      <c r="AY516" s="220"/>
      <c r="AZ516" s="220"/>
      <c r="BA516" s="220"/>
      <c r="BB516" s="220"/>
      <c r="BC516" s="220"/>
      <c r="BD516" s="220"/>
      <c r="BE516" s="220"/>
      <c r="BF516" s="220"/>
      <c r="BG516" s="220"/>
      <c r="BH516" s="220"/>
      <c r="BI516" s="220"/>
      <c r="BJ516" s="220"/>
      <c r="BK516" s="220"/>
      <c r="BL516" s="220"/>
      <c r="BM516" s="220"/>
      <c r="BN516" s="220"/>
      <c r="BO516" s="220"/>
      <c r="BP516" s="220"/>
      <c r="BQ516" s="220"/>
      <c r="BR516" s="220"/>
      <c r="BS516" s="220"/>
      <c r="BT516" s="220"/>
      <c r="BU516" s="220"/>
      <c r="BV516" s="220"/>
      <c r="BW516" s="220"/>
      <c r="BX516" s="220"/>
      <c r="BY516" s="220"/>
      <c r="BZ516" s="220"/>
      <c r="CA516" s="220"/>
      <c r="CB516" s="220"/>
      <c r="CC516" s="220"/>
      <c r="CD516" s="220"/>
      <c r="CE516" s="220"/>
      <c r="CF516" s="220"/>
      <c r="CG516" s="220"/>
      <c r="CH516" s="220"/>
      <c r="CI516" s="220"/>
    </row>
    <row r="517" spans="1:87" ht="15.75" customHeight="1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G517" s="220"/>
      <c r="AH517" s="220"/>
      <c r="AI517" s="220"/>
      <c r="AJ517" s="220"/>
      <c r="AK517" s="220"/>
      <c r="AL517" s="220"/>
      <c r="AM517" s="220"/>
      <c r="AN517" s="220"/>
      <c r="AO517" s="220"/>
      <c r="AP517" s="220"/>
      <c r="AQ517" s="220"/>
      <c r="AR517" s="220"/>
      <c r="AS517" s="220"/>
      <c r="AT517" s="220"/>
      <c r="AU517" s="220"/>
      <c r="AV517" s="220"/>
      <c r="AW517" s="220"/>
      <c r="AX517" s="220"/>
      <c r="AY517" s="220"/>
      <c r="AZ517" s="220"/>
      <c r="BA517" s="220"/>
      <c r="BB517" s="220"/>
      <c r="BC517" s="220"/>
      <c r="BD517" s="220"/>
      <c r="BE517" s="220"/>
      <c r="BF517" s="220"/>
      <c r="BG517" s="220"/>
      <c r="BH517" s="220"/>
      <c r="BI517" s="220"/>
      <c r="BJ517" s="220"/>
      <c r="BK517" s="220"/>
      <c r="BL517" s="220"/>
      <c r="BM517" s="220"/>
      <c r="BN517" s="220"/>
      <c r="BO517" s="220"/>
      <c r="BP517" s="220"/>
      <c r="BQ517" s="220"/>
      <c r="BR517" s="220"/>
      <c r="BS517" s="220"/>
      <c r="BT517" s="220"/>
      <c r="BU517" s="220"/>
      <c r="BV517" s="220"/>
      <c r="BW517" s="220"/>
      <c r="BX517" s="220"/>
      <c r="BY517" s="220"/>
      <c r="BZ517" s="220"/>
      <c r="CA517" s="220"/>
      <c r="CB517" s="220"/>
      <c r="CC517" s="220"/>
      <c r="CD517" s="220"/>
      <c r="CE517" s="220"/>
      <c r="CF517" s="220"/>
      <c r="CG517" s="220"/>
      <c r="CH517" s="220"/>
      <c r="CI517" s="220"/>
    </row>
    <row r="518" spans="1:87" ht="15.75" customHeight="1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G518" s="220"/>
      <c r="AH518" s="220"/>
      <c r="AI518" s="220"/>
      <c r="AJ518" s="220"/>
      <c r="AK518" s="220"/>
      <c r="AL518" s="220"/>
      <c r="AM518" s="220"/>
      <c r="AN518" s="220"/>
      <c r="AO518" s="220"/>
      <c r="AP518" s="220"/>
      <c r="AQ518" s="220"/>
      <c r="AR518" s="220"/>
      <c r="AS518" s="220"/>
      <c r="AT518" s="220"/>
      <c r="AU518" s="220"/>
      <c r="AV518" s="220"/>
      <c r="AW518" s="220"/>
      <c r="AX518" s="220"/>
      <c r="AY518" s="220"/>
      <c r="AZ518" s="220"/>
      <c r="BA518" s="220"/>
      <c r="BB518" s="220"/>
      <c r="BC518" s="220"/>
      <c r="BD518" s="220"/>
      <c r="BE518" s="220"/>
      <c r="BF518" s="220"/>
      <c r="BG518" s="220"/>
      <c r="BH518" s="220"/>
      <c r="BI518" s="220"/>
      <c r="BJ518" s="220"/>
      <c r="BK518" s="220"/>
      <c r="BL518" s="220"/>
      <c r="BM518" s="220"/>
      <c r="BN518" s="220"/>
      <c r="BO518" s="220"/>
      <c r="BP518" s="220"/>
      <c r="BQ518" s="220"/>
      <c r="BR518" s="220"/>
      <c r="BS518" s="220"/>
      <c r="BT518" s="220"/>
      <c r="BU518" s="220"/>
      <c r="BV518" s="220"/>
      <c r="BW518" s="220"/>
      <c r="BX518" s="220"/>
      <c r="BY518" s="220"/>
      <c r="BZ518" s="220"/>
      <c r="CA518" s="220"/>
      <c r="CB518" s="220"/>
      <c r="CC518" s="220"/>
      <c r="CD518" s="220"/>
      <c r="CE518" s="220"/>
      <c r="CF518" s="220"/>
      <c r="CG518" s="220"/>
      <c r="CH518" s="220"/>
      <c r="CI518" s="220"/>
    </row>
    <row r="519" spans="1:87" ht="15.75" customHeight="1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G519" s="220"/>
      <c r="AH519" s="220"/>
      <c r="AI519" s="220"/>
      <c r="AJ519" s="220"/>
      <c r="AK519" s="220"/>
      <c r="AL519" s="220"/>
      <c r="AM519" s="220"/>
      <c r="AN519" s="220"/>
      <c r="AO519" s="220"/>
      <c r="AP519" s="220"/>
      <c r="AQ519" s="220"/>
      <c r="AR519" s="220"/>
      <c r="AS519" s="220"/>
      <c r="AT519" s="220"/>
      <c r="AU519" s="220"/>
      <c r="AV519" s="220"/>
      <c r="AW519" s="220"/>
      <c r="AX519" s="220"/>
      <c r="AY519" s="220"/>
      <c r="AZ519" s="220"/>
      <c r="BA519" s="220"/>
      <c r="BB519" s="220"/>
      <c r="BC519" s="220"/>
      <c r="BD519" s="220"/>
      <c r="BE519" s="220"/>
      <c r="BF519" s="220"/>
      <c r="BG519" s="220"/>
      <c r="BH519" s="220"/>
      <c r="BI519" s="220"/>
      <c r="BJ519" s="220"/>
      <c r="BK519" s="220"/>
      <c r="BL519" s="220"/>
      <c r="BM519" s="220"/>
      <c r="BN519" s="220"/>
      <c r="BO519" s="220"/>
      <c r="BP519" s="220"/>
      <c r="BQ519" s="220"/>
      <c r="BR519" s="220"/>
      <c r="BS519" s="220"/>
      <c r="BT519" s="220"/>
      <c r="BU519" s="220"/>
      <c r="BV519" s="220"/>
      <c r="BW519" s="220"/>
      <c r="BX519" s="220"/>
      <c r="BY519" s="220"/>
      <c r="BZ519" s="220"/>
      <c r="CA519" s="220"/>
      <c r="CB519" s="220"/>
      <c r="CC519" s="220"/>
      <c r="CD519" s="220"/>
      <c r="CE519" s="220"/>
      <c r="CF519" s="220"/>
      <c r="CG519" s="220"/>
      <c r="CH519" s="220"/>
      <c r="CI519" s="220"/>
    </row>
    <row r="520" spans="1:87" ht="15.75" customHeight="1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G520" s="220"/>
      <c r="AH520" s="220"/>
      <c r="AI520" s="220"/>
      <c r="AJ520" s="220"/>
      <c r="AK520" s="220"/>
      <c r="AL520" s="220"/>
      <c r="AM520" s="220"/>
      <c r="AN520" s="220"/>
      <c r="AO520" s="220"/>
      <c r="AP520" s="220"/>
      <c r="AQ520" s="220"/>
      <c r="AR520" s="220"/>
      <c r="AS520" s="220"/>
      <c r="AT520" s="220"/>
      <c r="AU520" s="220"/>
      <c r="AV520" s="220"/>
      <c r="AW520" s="220"/>
      <c r="AX520" s="220"/>
      <c r="AY520" s="220"/>
      <c r="AZ520" s="220"/>
      <c r="BA520" s="220"/>
      <c r="BB520" s="220"/>
      <c r="BC520" s="220"/>
      <c r="BD520" s="220"/>
      <c r="BE520" s="220"/>
      <c r="BF520" s="220"/>
      <c r="BG520" s="220"/>
      <c r="BH520" s="220"/>
      <c r="BI520" s="220"/>
      <c r="BJ520" s="220"/>
      <c r="BK520" s="220"/>
      <c r="BL520" s="220"/>
      <c r="BM520" s="220"/>
      <c r="BN520" s="220"/>
      <c r="BO520" s="220"/>
      <c r="BP520" s="220"/>
      <c r="BQ520" s="220"/>
      <c r="BR520" s="220"/>
      <c r="BS520" s="220"/>
      <c r="BT520" s="220"/>
      <c r="BU520" s="220"/>
      <c r="BV520" s="220"/>
      <c r="BW520" s="220"/>
      <c r="BX520" s="220"/>
      <c r="BY520" s="220"/>
      <c r="BZ520" s="220"/>
      <c r="CA520" s="220"/>
      <c r="CB520" s="220"/>
      <c r="CC520" s="220"/>
      <c r="CD520" s="220"/>
      <c r="CE520" s="220"/>
      <c r="CF520" s="220"/>
      <c r="CG520" s="220"/>
      <c r="CH520" s="220"/>
      <c r="CI520" s="220"/>
    </row>
    <row r="521" spans="1:87" ht="15.75" customHeight="1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G521" s="220"/>
      <c r="AH521" s="220"/>
      <c r="AI521" s="220"/>
      <c r="AJ521" s="220"/>
      <c r="AK521" s="220"/>
      <c r="AL521" s="220"/>
      <c r="AM521" s="220"/>
      <c r="AN521" s="220"/>
      <c r="AO521" s="220"/>
      <c r="AP521" s="220"/>
      <c r="AQ521" s="220"/>
      <c r="AR521" s="220"/>
      <c r="AS521" s="220"/>
      <c r="AT521" s="220"/>
      <c r="AU521" s="220"/>
      <c r="AV521" s="220"/>
      <c r="AW521" s="220"/>
      <c r="AX521" s="220"/>
      <c r="AY521" s="220"/>
      <c r="AZ521" s="220"/>
      <c r="BA521" s="220"/>
      <c r="BB521" s="220"/>
      <c r="BC521" s="220"/>
      <c r="BD521" s="220"/>
      <c r="BE521" s="220"/>
      <c r="BF521" s="220"/>
      <c r="BG521" s="220"/>
      <c r="BH521" s="220"/>
      <c r="BI521" s="220"/>
      <c r="BJ521" s="220"/>
      <c r="BK521" s="220"/>
      <c r="BL521" s="220"/>
      <c r="BM521" s="220"/>
      <c r="BN521" s="220"/>
      <c r="BO521" s="220"/>
      <c r="BP521" s="220"/>
      <c r="BQ521" s="220"/>
      <c r="BR521" s="220"/>
      <c r="BS521" s="220"/>
      <c r="BT521" s="220"/>
      <c r="BU521" s="220"/>
      <c r="BV521" s="220"/>
      <c r="BW521" s="220"/>
      <c r="BX521" s="220"/>
      <c r="BY521" s="220"/>
      <c r="BZ521" s="220"/>
      <c r="CA521" s="220"/>
      <c r="CB521" s="220"/>
      <c r="CC521" s="220"/>
      <c r="CD521" s="220"/>
      <c r="CE521" s="220"/>
      <c r="CF521" s="220"/>
      <c r="CG521" s="220"/>
      <c r="CH521" s="220"/>
      <c r="CI521" s="220"/>
    </row>
    <row r="522" spans="1:87" ht="15.75" customHeight="1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G522" s="220"/>
      <c r="AH522" s="220"/>
      <c r="AI522" s="220"/>
      <c r="AJ522" s="220"/>
      <c r="AK522" s="220"/>
      <c r="AL522" s="220"/>
      <c r="AM522" s="220"/>
      <c r="AN522" s="220"/>
      <c r="AO522" s="220"/>
      <c r="AP522" s="220"/>
      <c r="AQ522" s="220"/>
      <c r="AR522" s="220"/>
      <c r="AS522" s="220"/>
      <c r="AT522" s="220"/>
      <c r="AU522" s="220"/>
      <c r="AV522" s="220"/>
      <c r="AW522" s="220"/>
      <c r="AX522" s="220"/>
      <c r="AY522" s="220"/>
      <c r="AZ522" s="220"/>
      <c r="BA522" s="220"/>
      <c r="BB522" s="220"/>
      <c r="BC522" s="220"/>
      <c r="BD522" s="220"/>
      <c r="BE522" s="220"/>
      <c r="BF522" s="220"/>
      <c r="BG522" s="220"/>
      <c r="BH522" s="220"/>
      <c r="BI522" s="220"/>
      <c r="BJ522" s="220"/>
      <c r="BK522" s="220"/>
      <c r="BL522" s="220"/>
      <c r="BM522" s="220"/>
      <c r="BN522" s="220"/>
      <c r="BO522" s="220"/>
      <c r="BP522" s="220"/>
      <c r="BQ522" s="220"/>
      <c r="BR522" s="220"/>
      <c r="BS522" s="220"/>
      <c r="BT522" s="220"/>
      <c r="BU522" s="220"/>
      <c r="BV522" s="220"/>
      <c r="BW522" s="220"/>
      <c r="BX522" s="220"/>
      <c r="BY522" s="220"/>
      <c r="BZ522" s="220"/>
      <c r="CA522" s="220"/>
      <c r="CB522" s="220"/>
      <c r="CC522" s="220"/>
      <c r="CD522" s="220"/>
      <c r="CE522" s="220"/>
      <c r="CF522" s="220"/>
      <c r="CG522" s="220"/>
      <c r="CH522" s="220"/>
      <c r="CI522" s="220"/>
    </row>
    <row r="523" spans="1:87" ht="15.75" customHeight="1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G523" s="220"/>
      <c r="AH523" s="220"/>
      <c r="AI523" s="220"/>
      <c r="AJ523" s="220"/>
      <c r="AK523" s="220"/>
      <c r="AL523" s="220"/>
      <c r="AM523" s="220"/>
      <c r="AN523" s="220"/>
      <c r="AO523" s="220"/>
      <c r="AP523" s="220"/>
      <c r="AQ523" s="220"/>
      <c r="AR523" s="220"/>
      <c r="AS523" s="220"/>
      <c r="AT523" s="220"/>
      <c r="AU523" s="220"/>
      <c r="AV523" s="220"/>
      <c r="AW523" s="220"/>
      <c r="AX523" s="220"/>
      <c r="AY523" s="220"/>
      <c r="AZ523" s="220"/>
      <c r="BA523" s="220"/>
      <c r="BB523" s="220"/>
      <c r="BC523" s="220"/>
      <c r="BD523" s="220"/>
      <c r="BE523" s="220"/>
      <c r="BF523" s="220"/>
      <c r="BG523" s="220"/>
      <c r="BH523" s="220"/>
      <c r="BI523" s="220"/>
      <c r="BJ523" s="220"/>
      <c r="BK523" s="220"/>
      <c r="BL523" s="220"/>
      <c r="BM523" s="220"/>
      <c r="BN523" s="220"/>
      <c r="BO523" s="220"/>
      <c r="BP523" s="220"/>
      <c r="BQ523" s="220"/>
      <c r="BR523" s="220"/>
      <c r="BS523" s="220"/>
      <c r="BT523" s="220"/>
      <c r="BU523" s="220"/>
      <c r="BV523" s="220"/>
      <c r="BW523" s="220"/>
      <c r="BX523" s="220"/>
      <c r="BY523" s="220"/>
      <c r="BZ523" s="220"/>
      <c r="CA523" s="220"/>
      <c r="CB523" s="220"/>
      <c r="CC523" s="220"/>
      <c r="CD523" s="220"/>
      <c r="CE523" s="220"/>
      <c r="CF523" s="220"/>
      <c r="CG523" s="220"/>
      <c r="CH523" s="220"/>
      <c r="CI523" s="220"/>
    </row>
    <row r="524" spans="1:87" ht="15.75" customHeight="1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G524" s="220"/>
      <c r="AH524" s="220"/>
      <c r="AI524" s="220"/>
      <c r="AJ524" s="220"/>
      <c r="AK524" s="220"/>
      <c r="AL524" s="220"/>
      <c r="AM524" s="220"/>
      <c r="AN524" s="220"/>
      <c r="AO524" s="220"/>
      <c r="AP524" s="220"/>
      <c r="AQ524" s="220"/>
      <c r="AR524" s="220"/>
      <c r="AS524" s="220"/>
      <c r="AT524" s="220"/>
      <c r="AU524" s="220"/>
      <c r="AV524" s="220"/>
      <c r="AW524" s="220"/>
      <c r="AX524" s="220"/>
      <c r="AY524" s="220"/>
      <c r="AZ524" s="220"/>
      <c r="BA524" s="220"/>
      <c r="BB524" s="220"/>
      <c r="BC524" s="220"/>
      <c r="BD524" s="220"/>
      <c r="BE524" s="220"/>
      <c r="BF524" s="220"/>
      <c r="BG524" s="220"/>
      <c r="BH524" s="220"/>
      <c r="BI524" s="220"/>
      <c r="BJ524" s="220"/>
      <c r="BK524" s="220"/>
      <c r="BL524" s="220"/>
      <c r="BM524" s="220"/>
      <c r="BN524" s="220"/>
      <c r="BO524" s="220"/>
      <c r="BP524" s="220"/>
      <c r="BQ524" s="220"/>
      <c r="BR524" s="220"/>
      <c r="BS524" s="220"/>
      <c r="BT524" s="220"/>
      <c r="BU524" s="220"/>
      <c r="BV524" s="220"/>
      <c r="BW524" s="220"/>
      <c r="BX524" s="220"/>
      <c r="BY524" s="220"/>
      <c r="BZ524" s="220"/>
      <c r="CA524" s="220"/>
      <c r="CB524" s="220"/>
      <c r="CC524" s="220"/>
      <c r="CD524" s="220"/>
      <c r="CE524" s="220"/>
      <c r="CF524" s="220"/>
      <c r="CG524" s="220"/>
      <c r="CH524" s="220"/>
      <c r="CI524" s="220"/>
    </row>
    <row r="525" spans="1:87" ht="15.75" customHeight="1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G525" s="220"/>
      <c r="AH525" s="220"/>
      <c r="AI525" s="220"/>
      <c r="AJ525" s="220"/>
      <c r="AK525" s="220"/>
      <c r="AL525" s="220"/>
      <c r="AM525" s="220"/>
      <c r="AN525" s="220"/>
      <c r="AO525" s="220"/>
      <c r="AP525" s="220"/>
      <c r="AQ525" s="220"/>
      <c r="AR525" s="220"/>
      <c r="AS525" s="220"/>
      <c r="AT525" s="220"/>
      <c r="AU525" s="220"/>
      <c r="AV525" s="220"/>
      <c r="AW525" s="220"/>
      <c r="AX525" s="220"/>
      <c r="AY525" s="220"/>
      <c r="AZ525" s="220"/>
      <c r="BA525" s="220"/>
      <c r="BB525" s="220"/>
      <c r="BC525" s="220"/>
      <c r="BD525" s="220"/>
      <c r="BE525" s="220"/>
      <c r="BF525" s="220"/>
      <c r="BG525" s="220"/>
      <c r="BH525" s="220"/>
      <c r="BI525" s="220"/>
      <c r="BJ525" s="220"/>
      <c r="BK525" s="220"/>
      <c r="BL525" s="220"/>
      <c r="BM525" s="220"/>
      <c r="BN525" s="220"/>
      <c r="BO525" s="220"/>
      <c r="BP525" s="220"/>
      <c r="BQ525" s="220"/>
      <c r="BR525" s="220"/>
      <c r="BS525" s="220"/>
      <c r="BT525" s="220"/>
      <c r="BU525" s="220"/>
      <c r="BV525" s="220"/>
      <c r="BW525" s="220"/>
      <c r="BX525" s="220"/>
      <c r="BY525" s="220"/>
      <c r="BZ525" s="220"/>
      <c r="CA525" s="220"/>
      <c r="CB525" s="220"/>
      <c r="CC525" s="220"/>
      <c r="CD525" s="220"/>
      <c r="CE525" s="220"/>
      <c r="CF525" s="220"/>
      <c r="CG525" s="220"/>
      <c r="CH525" s="220"/>
      <c r="CI525" s="220"/>
    </row>
    <row r="526" spans="1:87" ht="15.75" customHeight="1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G526" s="220"/>
      <c r="AH526" s="220"/>
      <c r="AI526" s="220"/>
      <c r="AJ526" s="220"/>
      <c r="AK526" s="220"/>
      <c r="AL526" s="220"/>
      <c r="AM526" s="220"/>
      <c r="AN526" s="220"/>
      <c r="AO526" s="220"/>
      <c r="AP526" s="220"/>
      <c r="AQ526" s="220"/>
      <c r="AR526" s="220"/>
      <c r="AS526" s="220"/>
      <c r="AT526" s="220"/>
      <c r="AU526" s="220"/>
      <c r="AV526" s="220"/>
      <c r="AW526" s="220"/>
      <c r="AX526" s="220"/>
      <c r="AY526" s="220"/>
      <c r="AZ526" s="220"/>
      <c r="BA526" s="220"/>
      <c r="BB526" s="220"/>
      <c r="BC526" s="220"/>
      <c r="BD526" s="220"/>
      <c r="BE526" s="220"/>
      <c r="BF526" s="220"/>
      <c r="BG526" s="220"/>
      <c r="BH526" s="220"/>
      <c r="BI526" s="220"/>
      <c r="BJ526" s="220"/>
      <c r="BK526" s="220"/>
      <c r="BL526" s="220"/>
      <c r="BM526" s="220"/>
      <c r="BN526" s="220"/>
      <c r="BO526" s="220"/>
      <c r="BP526" s="220"/>
      <c r="BQ526" s="220"/>
      <c r="BR526" s="220"/>
      <c r="BS526" s="220"/>
      <c r="BT526" s="220"/>
      <c r="BU526" s="220"/>
      <c r="BV526" s="220"/>
      <c r="BW526" s="220"/>
      <c r="BX526" s="220"/>
      <c r="BY526" s="220"/>
      <c r="BZ526" s="220"/>
      <c r="CA526" s="220"/>
      <c r="CB526" s="220"/>
      <c r="CC526" s="220"/>
      <c r="CD526" s="220"/>
      <c r="CE526" s="220"/>
      <c r="CF526" s="220"/>
      <c r="CG526" s="220"/>
      <c r="CH526" s="220"/>
      <c r="CI526" s="220"/>
    </row>
    <row r="527" spans="1:87" ht="15.75" customHeight="1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G527" s="220"/>
      <c r="AH527" s="220"/>
      <c r="AI527" s="220"/>
      <c r="AJ527" s="220"/>
      <c r="AK527" s="220"/>
      <c r="AL527" s="220"/>
      <c r="AM527" s="220"/>
      <c r="AN527" s="220"/>
      <c r="AO527" s="220"/>
      <c r="AP527" s="220"/>
      <c r="AQ527" s="220"/>
      <c r="AR527" s="220"/>
      <c r="AS527" s="220"/>
      <c r="AT527" s="220"/>
      <c r="AU527" s="220"/>
      <c r="AV527" s="220"/>
      <c r="AW527" s="220"/>
      <c r="AX527" s="220"/>
      <c r="AY527" s="220"/>
      <c r="AZ527" s="220"/>
      <c r="BA527" s="220"/>
      <c r="BB527" s="220"/>
      <c r="BC527" s="220"/>
      <c r="BD527" s="220"/>
      <c r="BE527" s="220"/>
      <c r="BF527" s="220"/>
      <c r="BG527" s="220"/>
      <c r="BH527" s="220"/>
      <c r="BI527" s="220"/>
      <c r="BJ527" s="220"/>
      <c r="BK527" s="220"/>
      <c r="BL527" s="220"/>
      <c r="BM527" s="220"/>
      <c r="BN527" s="220"/>
      <c r="BO527" s="220"/>
      <c r="BP527" s="220"/>
      <c r="BQ527" s="220"/>
      <c r="BR527" s="220"/>
      <c r="BS527" s="220"/>
      <c r="BT527" s="220"/>
      <c r="BU527" s="220"/>
      <c r="BV527" s="220"/>
      <c r="BW527" s="220"/>
      <c r="BX527" s="220"/>
      <c r="BY527" s="220"/>
      <c r="BZ527" s="220"/>
      <c r="CA527" s="220"/>
      <c r="CB527" s="220"/>
      <c r="CC527" s="220"/>
      <c r="CD527" s="220"/>
      <c r="CE527" s="220"/>
      <c r="CF527" s="220"/>
      <c r="CG527" s="220"/>
      <c r="CH527" s="220"/>
      <c r="CI527" s="220"/>
    </row>
    <row r="528" spans="1:87" ht="15.75" customHeight="1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G528" s="220"/>
      <c r="AH528" s="220"/>
      <c r="AI528" s="220"/>
      <c r="AJ528" s="220"/>
      <c r="AK528" s="220"/>
      <c r="AL528" s="220"/>
      <c r="AM528" s="220"/>
      <c r="AN528" s="220"/>
      <c r="AO528" s="220"/>
      <c r="AP528" s="220"/>
      <c r="AQ528" s="220"/>
      <c r="AR528" s="220"/>
      <c r="AS528" s="220"/>
      <c r="AT528" s="220"/>
      <c r="AU528" s="220"/>
      <c r="AV528" s="220"/>
      <c r="AW528" s="220"/>
      <c r="AX528" s="220"/>
      <c r="AY528" s="220"/>
      <c r="AZ528" s="220"/>
      <c r="BA528" s="220"/>
      <c r="BB528" s="220"/>
      <c r="BC528" s="220"/>
      <c r="BD528" s="220"/>
      <c r="BE528" s="220"/>
      <c r="BF528" s="220"/>
      <c r="BG528" s="220"/>
      <c r="BH528" s="220"/>
      <c r="BI528" s="220"/>
      <c r="BJ528" s="220"/>
      <c r="BK528" s="220"/>
      <c r="BL528" s="220"/>
      <c r="BM528" s="220"/>
      <c r="BN528" s="220"/>
      <c r="BO528" s="220"/>
      <c r="BP528" s="220"/>
      <c r="BQ528" s="220"/>
      <c r="BR528" s="220"/>
      <c r="BS528" s="220"/>
      <c r="BT528" s="220"/>
      <c r="BU528" s="220"/>
      <c r="BV528" s="220"/>
      <c r="BW528" s="220"/>
      <c r="BX528" s="220"/>
      <c r="BY528" s="220"/>
      <c r="BZ528" s="220"/>
      <c r="CA528" s="220"/>
      <c r="CB528" s="220"/>
      <c r="CC528" s="220"/>
      <c r="CD528" s="220"/>
      <c r="CE528" s="220"/>
      <c r="CF528" s="220"/>
      <c r="CG528" s="220"/>
      <c r="CH528" s="220"/>
      <c r="CI528" s="220"/>
    </row>
    <row r="529" spans="1:87" ht="15.75" customHeight="1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G529" s="220"/>
      <c r="AH529" s="220"/>
      <c r="AI529" s="220"/>
      <c r="AJ529" s="220"/>
      <c r="AK529" s="220"/>
      <c r="AL529" s="220"/>
      <c r="AM529" s="220"/>
      <c r="AN529" s="220"/>
      <c r="AO529" s="220"/>
      <c r="AP529" s="220"/>
      <c r="AQ529" s="220"/>
      <c r="AR529" s="220"/>
      <c r="AS529" s="220"/>
      <c r="AT529" s="220"/>
      <c r="AU529" s="220"/>
      <c r="AV529" s="220"/>
      <c r="AW529" s="220"/>
      <c r="AX529" s="220"/>
      <c r="AY529" s="220"/>
      <c r="AZ529" s="220"/>
      <c r="BA529" s="220"/>
      <c r="BB529" s="220"/>
      <c r="BC529" s="220"/>
      <c r="BD529" s="220"/>
      <c r="BE529" s="220"/>
      <c r="BF529" s="220"/>
      <c r="BG529" s="220"/>
      <c r="BH529" s="220"/>
      <c r="BI529" s="220"/>
      <c r="BJ529" s="220"/>
      <c r="BK529" s="220"/>
      <c r="BL529" s="220"/>
      <c r="BM529" s="220"/>
      <c r="BN529" s="220"/>
      <c r="BO529" s="220"/>
      <c r="BP529" s="220"/>
      <c r="BQ529" s="220"/>
      <c r="BR529" s="220"/>
      <c r="BS529" s="220"/>
      <c r="BT529" s="220"/>
      <c r="BU529" s="220"/>
      <c r="BV529" s="220"/>
      <c r="BW529" s="220"/>
      <c r="BX529" s="220"/>
      <c r="BY529" s="220"/>
      <c r="BZ529" s="220"/>
      <c r="CA529" s="220"/>
      <c r="CB529" s="220"/>
      <c r="CC529" s="220"/>
      <c r="CD529" s="220"/>
      <c r="CE529" s="220"/>
      <c r="CF529" s="220"/>
      <c r="CG529" s="220"/>
      <c r="CH529" s="220"/>
      <c r="CI529" s="220"/>
    </row>
    <row r="530" spans="1:87" ht="15.75" customHeight="1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/>
      <c r="AM530" s="220"/>
      <c r="AN530" s="220"/>
      <c r="AO530" s="220"/>
      <c r="AP530" s="220"/>
      <c r="AQ530" s="220"/>
      <c r="AR530" s="220"/>
      <c r="AS530" s="220"/>
      <c r="AT530" s="220"/>
      <c r="AU530" s="220"/>
      <c r="AV530" s="220"/>
      <c r="AW530" s="220"/>
      <c r="AX530" s="220"/>
      <c r="AY530" s="220"/>
      <c r="AZ530" s="220"/>
      <c r="BA530" s="220"/>
      <c r="BB530" s="220"/>
      <c r="BC530" s="220"/>
      <c r="BD530" s="220"/>
      <c r="BE530" s="220"/>
      <c r="BF530" s="220"/>
      <c r="BG530" s="220"/>
      <c r="BH530" s="220"/>
      <c r="BI530" s="220"/>
      <c r="BJ530" s="220"/>
      <c r="BK530" s="220"/>
      <c r="BL530" s="220"/>
      <c r="BM530" s="220"/>
      <c r="BN530" s="220"/>
      <c r="BO530" s="220"/>
      <c r="BP530" s="220"/>
      <c r="BQ530" s="220"/>
      <c r="BR530" s="220"/>
      <c r="BS530" s="220"/>
      <c r="BT530" s="220"/>
      <c r="BU530" s="220"/>
      <c r="BV530" s="220"/>
      <c r="BW530" s="220"/>
      <c r="BX530" s="220"/>
      <c r="BY530" s="220"/>
      <c r="BZ530" s="220"/>
      <c r="CA530" s="220"/>
      <c r="CB530" s="220"/>
      <c r="CC530" s="220"/>
      <c r="CD530" s="220"/>
      <c r="CE530" s="220"/>
      <c r="CF530" s="220"/>
      <c r="CG530" s="220"/>
      <c r="CH530" s="220"/>
      <c r="CI530" s="220"/>
    </row>
    <row r="531" spans="1:87" ht="15.75" customHeight="1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/>
      <c r="AM531" s="220"/>
      <c r="AN531" s="220"/>
      <c r="AO531" s="220"/>
      <c r="AP531" s="220"/>
      <c r="AQ531" s="220"/>
      <c r="AR531" s="220"/>
      <c r="AS531" s="220"/>
      <c r="AT531" s="220"/>
      <c r="AU531" s="220"/>
      <c r="AV531" s="220"/>
      <c r="AW531" s="220"/>
      <c r="AX531" s="220"/>
      <c r="AY531" s="220"/>
      <c r="AZ531" s="220"/>
      <c r="BA531" s="220"/>
      <c r="BB531" s="220"/>
      <c r="BC531" s="220"/>
      <c r="BD531" s="220"/>
      <c r="BE531" s="220"/>
      <c r="BF531" s="220"/>
      <c r="BG531" s="220"/>
      <c r="BH531" s="220"/>
      <c r="BI531" s="220"/>
      <c r="BJ531" s="220"/>
      <c r="BK531" s="220"/>
      <c r="BL531" s="220"/>
      <c r="BM531" s="220"/>
      <c r="BN531" s="220"/>
      <c r="BO531" s="220"/>
      <c r="BP531" s="220"/>
      <c r="BQ531" s="220"/>
      <c r="BR531" s="220"/>
      <c r="BS531" s="220"/>
      <c r="BT531" s="220"/>
      <c r="BU531" s="220"/>
      <c r="BV531" s="220"/>
      <c r="BW531" s="220"/>
      <c r="BX531" s="220"/>
      <c r="BY531" s="220"/>
      <c r="BZ531" s="220"/>
      <c r="CA531" s="220"/>
      <c r="CB531" s="220"/>
      <c r="CC531" s="220"/>
      <c r="CD531" s="220"/>
      <c r="CE531" s="220"/>
      <c r="CF531" s="220"/>
      <c r="CG531" s="220"/>
      <c r="CH531" s="220"/>
      <c r="CI531" s="220"/>
    </row>
    <row r="532" spans="1:87" ht="15.75" customHeight="1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G532" s="220"/>
      <c r="AH532" s="220"/>
      <c r="AI532" s="220"/>
      <c r="AJ532" s="220"/>
      <c r="AK532" s="220"/>
      <c r="AL532" s="220"/>
      <c r="AM532" s="220"/>
      <c r="AN532" s="220"/>
      <c r="AO532" s="220"/>
      <c r="AP532" s="220"/>
      <c r="AQ532" s="220"/>
      <c r="AR532" s="220"/>
      <c r="AS532" s="220"/>
      <c r="AT532" s="220"/>
      <c r="AU532" s="220"/>
      <c r="AV532" s="220"/>
      <c r="AW532" s="220"/>
      <c r="AX532" s="220"/>
      <c r="AY532" s="220"/>
      <c r="AZ532" s="220"/>
      <c r="BA532" s="220"/>
      <c r="BB532" s="220"/>
      <c r="BC532" s="220"/>
      <c r="BD532" s="220"/>
      <c r="BE532" s="220"/>
      <c r="BF532" s="220"/>
      <c r="BG532" s="220"/>
      <c r="BH532" s="220"/>
      <c r="BI532" s="220"/>
      <c r="BJ532" s="220"/>
      <c r="BK532" s="220"/>
      <c r="BL532" s="220"/>
      <c r="BM532" s="220"/>
      <c r="BN532" s="220"/>
      <c r="BO532" s="220"/>
      <c r="BP532" s="220"/>
      <c r="BQ532" s="220"/>
      <c r="BR532" s="220"/>
      <c r="BS532" s="220"/>
      <c r="BT532" s="220"/>
      <c r="BU532" s="220"/>
      <c r="BV532" s="220"/>
      <c r="BW532" s="220"/>
      <c r="BX532" s="220"/>
      <c r="BY532" s="220"/>
      <c r="BZ532" s="220"/>
      <c r="CA532" s="220"/>
      <c r="CB532" s="220"/>
      <c r="CC532" s="220"/>
      <c r="CD532" s="220"/>
      <c r="CE532" s="220"/>
      <c r="CF532" s="220"/>
      <c r="CG532" s="220"/>
      <c r="CH532" s="220"/>
      <c r="CI532" s="220"/>
    </row>
    <row r="533" spans="1:87" ht="15.75" customHeight="1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G533" s="220"/>
      <c r="AH533" s="220"/>
      <c r="AI533" s="220"/>
      <c r="AJ533" s="220"/>
      <c r="AK533" s="220"/>
      <c r="AL533" s="220"/>
      <c r="AM533" s="220"/>
      <c r="AN533" s="220"/>
      <c r="AO533" s="220"/>
      <c r="AP533" s="220"/>
      <c r="AQ533" s="220"/>
      <c r="AR533" s="220"/>
      <c r="AS533" s="220"/>
      <c r="AT533" s="220"/>
      <c r="AU533" s="220"/>
      <c r="AV533" s="220"/>
      <c r="AW533" s="220"/>
      <c r="AX533" s="220"/>
      <c r="AY533" s="220"/>
      <c r="AZ533" s="220"/>
      <c r="BA533" s="220"/>
      <c r="BB533" s="220"/>
      <c r="BC533" s="220"/>
      <c r="BD533" s="220"/>
      <c r="BE533" s="220"/>
      <c r="BF533" s="220"/>
      <c r="BG533" s="220"/>
      <c r="BH533" s="220"/>
      <c r="BI533" s="220"/>
      <c r="BJ533" s="220"/>
      <c r="BK533" s="220"/>
      <c r="BL533" s="220"/>
      <c r="BM533" s="220"/>
      <c r="BN533" s="220"/>
      <c r="BO533" s="220"/>
      <c r="BP533" s="220"/>
      <c r="BQ533" s="220"/>
      <c r="BR533" s="220"/>
      <c r="BS533" s="220"/>
      <c r="BT533" s="220"/>
      <c r="BU533" s="220"/>
      <c r="BV533" s="220"/>
      <c r="BW533" s="220"/>
      <c r="BX533" s="220"/>
      <c r="BY533" s="220"/>
      <c r="BZ533" s="220"/>
      <c r="CA533" s="220"/>
      <c r="CB533" s="220"/>
      <c r="CC533" s="220"/>
      <c r="CD533" s="220"/>
      <c r="CE533" s="220"/>
      <c r="CF533" s="220"/>
      <c r="CG533" s="220"/>
      <c r="CH533" s="220"/>
      <c r="CI533" s="220"/>
    </row>
    <row r="534" spans="1:87" ht="15.75" customHeight="1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/>
      <c r="AM534" s="220"/>
      <c r="AN534" s="220"/>
      <c r="AO534" s="220"/>
      <c r="AP534" s="220"/>
      <c r="AQ534" s="220"/>
      <c r="AR534" s="220"/>
      <c r="AS534" s="220"/>
      <c r="AT534" s="220"/>
      <c r="AU534" s="220"/>
      <c r="AV534" s="220"/>
      <c r="AW534" s="220"/>
      <c r="AX534" s="220"/>
      <c r="AY534" s="220"/>
      <c r="AZ534" s="220"/>
      <c r="BA534" s="220"/>
      <c r="BB534" s="220"/>
      <c r="BC534" s="220"/>
      <c r="BD534" s="220"/>
      <c r="BE534" s="220"/>
      <c r="BF534" s="220"/>
      <c r="BG534" s="220"/>
      <c r="BH534" s="220"/>
      <c r="BI534" s="220"/>
      <c r="BJ534" s="220"/>
      <c r="BK534" s="220"/>
      <c r="BL534" s="220"/>
      <c r="BM534" s="220"/>
      <c r="BN534" s="220"/>
      <c r="BO534" s="220"/>
      <c r="BP534" s="220"/>
      <c r="BQ534" s="220"/>
      <c r="BR534" s="220"/>
      <c r="BS534" s="220"/>
      <c r="BT534" s="220"/>
      <c r="BU534" s="220"/>
      <c r="BV534" s="220"/>
      <c r="BW534" s="220"/>
      <c r="BX534" s="220"/>
      <c r="BY534" s="220"/>
      <c r="BZ534" s="220"/>
      <c r="CA534" s="220"/>
      <c r="CB534" s="220"/>
      <c r="CC534" s="220"/>
      <c r="CD534" s="220"/>
      <c r="CE534" s="220"/>
      <c r="CF534" s="220"/>
      <c r="CG534" s="220"/>
      <c r="CH534" s="220"/>
      <c r="CI534" s="220"/>
    </row>
    <row r="535" spans="1:87" ht="15.75" customHeight="1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G535" s="220"/>
      <c r="AH535" s="220"/>
      <c r="AI535" s="220"/>
      <c r="AJ535" s="220"/>
      <c r="AK535" s="220"/>
      <c r="AL535" s="220"/>
      <c r="AM535" s="220"/>
      <c r="AN535" s="220"/>
      <c r="AO535" s="220"/>
      <c r="AP535" s="220"/>
      <c r="AQ535" s="220"/>
      <c r="AR535" s="220"/>
      <c r="AS535" s="220"/>
      <c r="AT535" s="220"/>
      <c r="AU535" s="220"/>
      <c r="AV535" s="220"/>
      <c r="AW535" s="220"/>
      <c r="AX535" s="220"/>
      <c r="AY535" s="220"/>
      <c r="AZ535" s="220"/>
      <c r="BA535" s="220"/>
      <c r="BB535" s="220"/>
      <c r="BC535" s="220"/>
      <c r="BD535" s="220"/>
      <c r="BE535" s="220"/>
      <c r="BF535" s="220"/>
      <c r="BG535" s="220"/>
      <c r="BH535" s="220"/>
      <c r="BI535" s="220"/>
      <c r="BJ535" s="220"/>
      <c r="BK535" s="220"/>
      <c r="BL535" s="220"/>
      <c r="BM535" s="220"/>
      <c r="BN535" s="220"/>
      <c r="BO535" s="220"/>
      <c r="BP535" s="220"/>
      <c r="BQ535" s="220"/>
      <c r="BR535" s="220"/>
      <c r="BS535" s="220"/>
      <c r="BT535" s="220"/>
      <c r="BU535" s="220"/>
      <c r="BV535" s="220"/>
      <c r="BW535" s="220"/>
      <c r="BX535" s="220"/>
      <c r="BY535" s="220"/>
      <c r="BZ535" s="220"/>
      <c r="CA535" s="220"/>
      <c r="CB535" s="220"/>
      <c r="CC535" s="220"/>
      <c r="CD535" s="220"/>
      <c r="CE535" s="220"/>
      <c r="CF535" s="220"/>
      <c r="CG535" s="220"/>
      <c r="CH535" s="220"/>
      <c r="CI535" s="220"/>
    </row>
    <row r="536" spans="1:87" ht="15.75" customHeight="1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G536" s="220"/>
      <c r="AH536" s="220"/>
      <c r="AI536" s="220"/>
      <c r="AJ536" s="220"/>
      <c r="AK536" s="220"/>
      <c r="AL536" s="220"/>
      <c r="AM536" s="220"/>
      <c r="AN536" s="220"/>
      <c r="AO536" s="220"/>
      <c r="AP536" s="220"/>
      <c r="AQ536" s="220"/>
      <c r="AR536" s="220"/>
      <c r="AS536" s="220"/>
      <c r="AT536" s="220"/>
      <c r="AU536" s="220"/>
      <c r="AV536" s="220"/>
      <c r="AW536" s="220"/>
      <c r="AX536" s="220"/>
      <c r="AY536" s="220"/>
      <c r="AZ536" s="220"/>
      <c r="BA536" s="220"/>
      <c r="BB536" s="220"/>
      <c r="BC536" s="220"/>
      <c r="BD536" s="220"/>
      <c r="BE536" s="220"/>
      <c r="BF536" s="220"/>
      <c r="BG536" s="220"/>
      <c r="BH536" s="220"/>
      <c r="BI536" s="220"/>
      <c r="BJ536" s="220"/>
      <c r="BK536" s="220"/>
      <c r="BL536" s="220"/>
      <c r="BM536" s="220"/>
      <c r="BN536" s="220"/>
      <c r="BO536" s="220"/>
      <c r="BP536" s="220"/>
      <c r="BQ536" s="220"/>
      <c r="BR536" s="220"/>
      <c r="BS536" s="220"/>
      <c r="BT536" s="220"/>
      <c r="BU536" s="220"/>
      <c r="BV536" s="220"/>
      <c r="BW536" s="220"/>
      <c r="BX536" s="220"/>
      <c r="BY536" s="220"/>
      <c r="BZ536" s="220"/>
      <c r="CA536" s="220"/>
      <c r="CB536" s="220"/>
      <c r="CC536" s="220"/>
      <c r="CD536" s="220"/>
      <c r="CE536" s="220"/>
      <c r="CF536" s="220"/>
      <c r="CG536" s="220"/>
      <c r="CH536" s="220"/>
      <c r="CI536" s="220"/>
    </row>
    <row r="537" spans="1:87" ht="15.75" customHeight="1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G537" s="220"/>
      <c r="AH537" s="220"/>
      <c r="AI537" s="220"/>
      <c r="AJ537" s="220"/>
      <c r="AK537" s="220"/>
      <c r="AL537" s="220"/>
      <c r="AM537" s="220"/>
      <c r="AN537" s="220"/>
      <c r="AO537" s="220"/>
      <c r="AP537" s="220"/>
      <c r="AQ537" s="220"/>
      <c r="AR537" s="220"/>
      <c r="AS537" s="220"/>
      <c r="AT537" s="220"/>
      <c r="AU537" s="220"/>
      <c r="AV537" s="220"/>
      <c r="AW537" s="220"/>
      <c r="AX537" s="220"/>
      <c r="AY537" s="220"/>
      <c r="AZ537" s="220"/>
      <c r="BA537" s="220"/>
      <c r="BB537" s="220"/>
      <c r="BC537" s="220"/>
      <c r="BD537" s="220"/>
      <c r="BE537" s="220"/>
      <c r="BF537" s="220"/>
      <c r="BG537" s="220"/>
      <c r="BH537" s="220"/>
      <c r="BI537" s="220"/>
      <c r="BJ537" s="220"/>
      <c r="BK537" s="220"/>
      <c r="BL537" s="220"/>
      <c r="BM537" s="220"/>
      <c r="BN537" s="220"/>
      <c r="BO537" s="220"/>
      <c r="BP537" s="220"/>
      <c r="BQ537" s="220"/>
      <c r="BR537" s="220"/>
      <c r="BS537" s="220"/>
      <c r="BT537" s="220"/>
      <c r="BU537" s="220"/>
      <c r="BV537" s="220"/>
      <c r="BW537" s="220"/>
      <c r="BX537" s="220"/>
      <c r="BY537" s="220"/>
      <c r="BZ537" s="220"/>
      <c r="CA537" s="220"/>
      <c r="CB537" s="220"/>
      <c r="CC537" s="220"/>
      <c r="CD537" s="220"/>
      <c r="CE537" s="220"/>
      <c r="CF537" s="220"/>
      <c r="CG537" s="220"/>
      <c r="CH537" s="220"/>
      <c r="CI537" s="220"/>
    </row>
    <row r="538" spans="1:87" ht="15.75" customHeight="1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G538" s="220"/>
      <c r="AH538" s="220"/>
      <c r="AI538" s="220"/>
      <c r="AJ538" s="220"/>
      <c r="AK538" s="220"/>
      <c r="AL538" s="220"/>
      <c r="AM538" s="220"/>
      <c r="AN538" s="220"/>
      <c r="AO538" s="220"/>
      <c r="AP538" s="220"/>
      <c r="AQ538" s="220"/>
      <c r="AR538" s="220"/>
      <c r="AS538" s="220"/>
      <c r="AT538" s="220"/>
      <c r="AU538" s="220"/>
      <c r="AV538" s="220"/>
      <c r="AW538" s="220"/>
      <c r="AX538" s="220"/>
      <c r="AY538" s="220"/>
      <c r="AZ538" s="220"/>
      <c r="BA538" s="220"/>
      <c r="BB538" s="220"/>
      <c r="BC538" s="220"/>
      <c r="BD538" s="220"/>
      <c r="BE538" s="220"/>
      <c r="BF538" s="220"/>
      <c r="BG538" s="220"/>
      <c r="BH538" s="220"/>
      <c r="BI538" s="220"/>
      <c r="BJ538" s="220"/>
      <c r="BK538" s="220"/>
      <c r="BL538" s="220"/>
      <c r="BM538" s="220"/>
      <c r="BN538" s="220"/>
      <c r="BO538" s="220"/>
      <c r="BP538" s="220"/>
      <c r="BQ538" s="220"/>
      <c r="BR538" s="220"/>
      <c r="BS538" s="220"/>
      <c r="BT538" s="220"/>
      <c r="BU538" s="220"/>
      <c r="BV538" s="220"/>
      <c r="BW538" s="220"/>
      <c r="BX538" s="220"/>
      <c r="BY538" s="220"/>
      <c r="BZ538" s="220"/>
      <c r="CA538" s="220"/>
      <c r="CB538" s="220"/>
      <c r="CC538" s="220"/>
      <c r="CD538" s="220"/>
      <c r="CE538" s="220"/>
      <c r="CF538" s="220"/>
      <c r="CG538" s="220"/>
      <c r="CH538" s="220"/>
      <c r="CI538" s="220"/>
    </row>
    <row r="539" spans="1:87" ht="15.75" customHeight="1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G539" s="220"/>
      <c r="AH539" s="220"/>
      <c r="AI539" s="220"/>
      <c r="AJ539" s="220"/>
      <c r="AK539" s="220"/>
      <c r="AL539" s="220"/>
      <c r="AM539" s="220"/>
      <c r="AN539" s="220"/>
      <c r="AO539" s="220"/>
      <c r="AP539" s="220"/>
      <c r="AQ539" s="220"/>
      <c r="AR539" s="220"/>
      <c r="AS539" s="220"/>
      <c r="AT539" s="220"/>
      <c r="AU539" s="220"/>
      <c r="AV539" s="220"/>
      <c r="AW539" s="220"/>
      <c r="AX539" s="220"/>
      <c r="AY539" s="220"/>
      <c r="AZ539" s="220"/>
      <c r="BA539" s="220"/>
      <c r="BB539" s="220"/>
      <c r="BC539" s="220"/>
      <c r="BD539" s="220"/>
      <c r="BE539" s="220"/>
      <c r="BF539" s="220"/>
      <c r="BG539" s="220"/>
      <c r="BH539" s="220"/>
      <c r="BI539" s="220"/>
      <c r="BJ539" s="220"/>
      <c r="BK539" s="220"/>
      <c r="BL539" s="220"/>
      <c r="BM539" s="220"/>
      <c r="BN539" s="220"/>
      <c r="BO539" s="220"/>
      <c r="BP539" s="220"/>
      <c r="BQ539" s="220"/>
      <c r="BR539" s="220"/>
      <c r="BS539" s="220"/>
      <c r="BT539" s="220"/>
      <c r="BU539" s="220"/>
      <c r="BV539" s="220"/>
      <c r="BW539" s="220"/>
      <c r="BX539" s="220"/>
      <c r="BY539" s="220"/>
      <c r="BZ539" s="220"/>
      <c r="CA539" s="220"/>
      <c r="CB539" s="220"/>
      <c r="CC539" s="220"/>
      <c r="CD539" s="220"/>
      <c r="CE539" s="220"/>
      <c r="CF539" s="220"/>
      <c r="CG539" s="220"/>
      <c r="CH539" s="220"/>
      <c r="CI539" s="220"/>
    </row>
    <row r="540" spans="1:87" ht="15.75" customHeight="1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G540" s="220"/>
      <c r="AH540" s="220"/>
      <c r="AI540" s="220"/>
      <c r="AJ540" s="220"/>
      <c r="AK540" s="220"/>
      <c r="AL540" s="220"/>
      <c r="AM540" s="220"/>
      <c r="AN540" s="220"/>
      <c r="AO540" s="220"/>
      <c r="AP540" s="220"/>
      <c r="AQ540" s="220"/>
      <c r="AR540" s="220"/>
      <c r="AS540" s="220"/>
      <c r="AT540" s="220"/>
      <c r="AU540" s="220"/>
      <c r="AV540" s="220"/>
      <c r="AW540" s="220"/>
      <c r="AX540" s="220"/>
      <c r="AY540" s="220"/>
      <c r="AZ540" s="220"/>
      <c r="BA540" s="220"/>
      <c r="BB540" s="220"/>
      <c r="BC540" s="220"/>
      <c r="BD540" s="220"/>
      <c r="BE540" s="220"/>
      <c r="BF540" s="220"/>
      <c r="BG540" s="220"/>
      <c r="BH540" s="220"/>
      <c r="BI540" s="220"/>
      <c r="BJ540" s="220"/>
      <c r="BK540" s="220"/>
      <c r="BL540" s="220"/>
      <c r="BM540" s="220"/>
      <c r="BN540" s="220"/>
      <c r="BO540" s="220"/>
      <c r="BP540" s="220"/>
      <c r="BQ540" s="220"/>
      <c r="BR540" s="220"/>
      <c r="BS540" s="220"/>
      <c r="BT540" s="220"/>
      <c r="BU540" s="220"/>
      <c r="BV540" s="220"/>
      <c r="BW540" s="220"/>
      <c r="BX540" s="220"/>
      <c r="BY540" s="220"/>
      <c r="BZ540" s="220"/>
      <c r="CA540" s="220"/>
      <c r="CB540" s="220"/>
      <c r="CC540" s="220"/>
      <c r="CD540" s="220"/>
      <c r="CE540" s="220"/>
      <c r="CF540" s="220"/>
      <c r="CG540" s="220"/>
      <c r="CH540" s="220"/>
      <c r="CI540" s="220"/>
    </row>
    <row r="541" spans="1:87" ht="15.75" customHeight="1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G541" s="220"/>
      <c r="AH541" s="220"/>
      <c r="AI541" s="220"/>
      <c r="AJ541" s="220"/>
      <c r="AK541" s="220"/>
      <c r="AL541" s="220"/>
      <c r="AM541" s="220"/>
      <c r="AN541" s="220"/>
      <c r="AO541" s="220"/>
      <c r="AP541" s="220"/>
      <c r="AQ541" s="220"/>
      <c r="AR541" s="220"/>
      <c r="AS541" s="220"/>
      <c r="AT541" s="220"/>
      <c r="AU541" s="220"/>
      <c r="AV541" s="220"/>
      <c r="AW541" s="220"/>
      <c r="AX541" s="220"/>
      <c r="AY541" s="220"/>
      <c r="AZ541" s="220"/>
      <c r="BA541" s="220"/>
      <c r="BB541" s="220"/>
      <c r="BC541" s="220"/>
      <c r="BD541" s="220"/>
      <c r="BE541" s="220"/>
      <c r="BF541" s="220"/>
      <c r="BG541" s="220"/>
      <c r="BH541" s="220"/>
      <c r="BI541" s="220"/>
      <c r="BJ541" s="220"/>
      <c r="BK541" s="220"/>
      <c r="BL541" s="220"/>
      <c r="BM541" s="220"/>
      <c r="BN541" s="220"/>
      <c r="BO541" s="220"/>
      <c r="BP541" s="220"/>
      <c r="BQ541" s="220"/>
      <c r="BR541" s="220"/>
      <c r="BS541" s="220"/>
      <c r="BT541" s="220"/>
      <c r="BU541" s="220"/>
      <c r="BV541" s="220"/>
      <c r="BW541" s="220"/>
      <c r="BX541" s="220"/>
      <c r="BY541" s="220"/>
      <c r="BZ541" s="220"/>
      <c r="CA541" s="220"/>
      <c r="CB541" s="220"/>
      <c r="CC541" s="220"/>
      <c r="CD541" s="220"/>
      <c r="CE541" s="220"/>
      <c r="CF541" s="220"/>
      <c r="CG541" s="220"/>
      <c r="CH541" s="220"/>
      <c r="CI541" s="220"/>
    </row>
    <row r="542" spans="1:87" ht="15.75" customHeight="1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G542" s="220"/>
      <c r="AH542" s="220"/>
      <c r="AI542" s="220"/>
      <c r="AJ542" s="220"/>
      <c r="AK542" s="220"/>
      <c r="AL542" s="220"/>
      <c r="AM542" s="220"/>
      <c r="AN542" s="220"/>
      <c r="AO542" s="220"/>
      <c r="AP542" s="220"/>
      <c r="AQ542" s="220"/>
      <c r="AR542" s="220"/>
      <c r="AS542" s="220"/>
      <c r="AT542" s="220"/>
      <c r="AU542" s="220"/>
      <c r="AV542" s="220"/>
      <c r="AW542" s="220"/>
      <c r="AX542" s="220"/>
      <c r="AY542" s="220"/>
      <c r="AZ542" s="220"/>
      <c r="BA542" s="220"/>
      <c r="BB542" s="220"/>
      <c r="BC542" s="220"/>
      <c r="BD542" s="220"/>
      <c r="BE542" s="220"/>
      <c r="BF542" s="220"/>
      <c r="BG542" s="220"/>
      <c r="BH542" s="220"/>
      <c r="BI542" s="220"/>
      <c r="BJ542" s="220"/>
      <c r="BK542" s="220"/>
      <c r="BL542" s="220"/>
      <c r="BM542" s="220"/>
      <c r="BN542" s="220"/>
      <c r="BO542" s="220"/>
      <c r="BP542" s="220"/>
      <c r="BQ542" s="220"/>
      <c r="BR542" s="220"/>
      <c r="BS542" s="220"/>
      <c r="BT542" s="220"/>
      <c r="BU542" s="220"/>
      <c r="BV542" s="220"/>
      <c r="BW542" s="220"/>
      <c r="BX542" s="220"/>
      <c r="BY542" s="220"/>
      <c r="BZ542" s="220"/>
      <c r="CA542" s="220"/>
      <c r="CB542" s="220"/>
      <c r="CC542" s="220"/>
      <c r="CD542" s="220"/>
      <c r="CE542" s="220"/>
      <c r="CF542" s="220"/>
      <c r="CG542" s="220"/>
      <c r="CH542" s="220"/>
      <c r="CI542" s="220"/>
    </row>
    <row r="543" spans="1:87" ht="15.75" customHeight="1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G543" s="220"/>
      <c r="AH543" s="220"/>
      <c r="AI543" s="220"/>
      <c r="AJ543" s="220"/>
      <c r="AK543" s="220"/>
      <c r="AL543" s="220"/>
      <c r="AM543" s="220"/>
      <c r="AN543" s="220"/>
      <c r="AO543" s="220"/>
      <c r="AP543" s="220"/>
      <c r="AQ543" s="220"/>
      <c r="AR543" s="220"/>
      <c r="AS543" s="220"/>
      <c r="AT543" s="220"/>
      <c r="AU543" s="220"/>
      <c r="AV543" s="220"/>
      <c r="AW543" s="220"/>
      <c r="AX543" s="220"/>
      <c r="AY543" s="220"/>
      <c r="AZ543" s="220"/>
      <c r="BA543" s="220"/>
      <c r="BB543" s="220"/>
      <c r="BC543" s="220"/>
      <c r="BD543" s="220"/>
      <c r="BE543" s="220"/>
      <c r="BF543" s="220"/>
      <c r="BG543" s="220"/>
      <c r="BH543" s="220"/>
      <c r="BI543" s="220"/>
      <c r="BJ543" s="220"/>
      <c r="BK543" s="220"/>
      <c r="BL543" s="220"/>
      <c r="BM543" s="220"/>
      <c r="BN543" s="220"/>
      <c r="BO543" s="220"/>
      <c r="BP543" s="220"/>
      <c r="BQ543" s="220"/>
      <c r="BR543" s="220"/>
      <c r="BS543" s="220"/>
      <c r="BT543" s="220"/>
      <c r="BU543" s="220"/>
      <c r="BV543" s="220"/>
      <c r="BW543" s="220"/>
      <c r="BX543" s="220"/>
      <c r="BY543" s="220"/>
      <c r="BZ543" s="220"/>
      <c r="CA543" s="220"/>
      <c r="CB543" s="220"/>
      <c r="CC543" s="220"/>
      <c r="CD543" s="220"/>
      <c r="CE543" s="220"/>
      <c r="CF543" s="220"/>
      <c r="CG543" s="220"/>
      <c r="CH543" s="220"/>
      <c r="CI543" s="220"/>
    </row>
    <row r="544" spans="1:87" ht="15.75" customHeight="1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G544" s="220"/>
      <c r="AH544" s="220"/>
      <c r="AI544" s="220"/>
      <c r="AJ544" s="220"/>
      <c r="AK544" s="220"/>
      <c r="AL544" s="220"/>
      <c r="AM544" s="220"/>
      <c r="AN544" s="220"/>
      <c r="AO544" s="220"/>
      <c r="AP544" s="220"/>
      <c r="AQ544" s="220"/>
      <c r="AR544" s="220"/>
      <c r="AS544" s="220"/>
      <c r="AT544" s="220"/>
      <c r="AU544" s="220"/>
      <c r="AV544" s="220"/>
      <c r="AW544" s="220"/>
      <c r="AX544" s="220"/>
      <c r="AY544" s="220"/>
      <c r="AZ544" s="220"/>
      <c r="BA544" s="220"/>
      <c r="BB544" s="220"/>
      <c r="BC544" s="220"/>
      <c r="BD544" s="220"/>
      <c r="BE544" s="220"/>
      <c r="BF544" s="220"/>
      <c r="BG544" s="220"/>
      <c r="BH544" s="220"/>
      <c r="BI544" s="220"/>
      <c r="BJ544" s="220"/>
      <c r="BK544" s="220"/>
      <c r="BL544" s="220"/>
      <c r="BM544" s="220"/>
      <c r="BN544" s="220"/>
      <c r="BO544" s="220"/>
      <c r="BP544" s="220"/>
      <c r="BQ544" s="220"/>
      <c r="BR544" s="220"/>
      <c r="BS544" s="220"/>
      <c r="BT544" s="220"/>
      <c r="BU544" s="220"/>
      <c r="BV544" s="220"/>
      <c r="BW544" s="220"/>
      <c r="BX544" s="220"/>
      <c r="BY544" s="220"/>
      <c r="BZ544" s="220"/>
      <c r="CA544" s="220"/>
      <c r="CB544" s="220"/>
      <c r="CC544" s="220"/>
      <c r="CD544" s="220"/>
      <c r="CE544" s="220"/>
      <c r="CF544" s="220"/>
      <c r="CG544" s="220"/>
      <c r="CH544" s="220"/>
      <c r="CI544" s="220"/>
    </row>
    <row r="545" spans="1:87" ht="15.75" customHeight="1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G545" s="220"/>
      <c r="AH545" s="220"/>
      <c r="AI545" s="220"/>
      <c r="AJ545" s="220"/>
      <c r="AK545" s="220"/>
      <c r="AL545" s="220"/>
      <c r="AM545" s="220"/>
      <c r="AN545" s="220"/>
      <c r="AO545" s="220"/>
      <c r="AP545" s="220"/>
      <c r="AQ545" s="220"/>
      <c r="AR545" s="220"/>
      <c r="AS545" s="220"/>
      <c r="AT545" s="220"/>
      <c r="AU545" s="220"/>
      <c r="AV545" s="220"/>
      <c r="AW545" s="220"/>
      <c r="AX545" s="220"/>
      <c r="AY545" s="220"/>
      <c r="AZ545" s="220"/>
      <c r="BA545" s="220"/>
      <c r="BB545" s="220"/>
      <c r="BC545" s="220"/>
      <c r="BD545" s="220"/>
      <c r="BE545" s="220"/>
      <c r="BF545" s="220"/>
      <c r="BG545" s="220"/>
      <c r="BH545" s="220"/>
      <c r="BI545" s="220"/>
      <c r="BJ545" s="220"/>
      <c r="BK545" s="220"/>
      <c r="BL545" s="220"/>
      <c r="BM545" s="220"/>
      <c r="BN545" s="220"/>
      <c r="BO545" s="220"/>
      <c r="BP545" s="220"/>
      <c r="BQ545" s="220"/>
      <c r="BR545" s="220"/>
      <c r="BS545" s="220"/>
      <c r="BT545" s="220"/>
      <c r="BU545" s="220"/>
      <c r="BV545" s="220"/>
      <c r="BW545" s="220"/>
      <c r="BX545" s="220"/>
      <c r="BY545" s="220"/>
      <c r="BZ545" s="220"/>
      <c r="CA545" s="220"/>
      <c r="CB545" s="220"/>
      <c r="CC545" s="220"/>
      <c r="CD545" s="220"/>
      <c r="CE545" s="220"/>
      <c r="CF545" s="220"/>
      <c r="CG545" s="220"/>
      <c r="CH545" s="220"/>
      <c r="CI545" s="220"/>
    </row>
    <row r="546" spans="1:87" ht="15.75" customHeight="1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G546" s="220"/>
      <c r="AH546" s="220"/>
      <c r="AI546" s="220"/>
      <c r="AJ546" s="220"/>
      <c r="AK546" s="220"/>
      <c r="AL546" s="220"/>
      <c r="AM546" s="220"/>
      <c r="AN546" s="220"/>
      <c r="AO546" s="220"/>
      <c r="AP546" s="220"/>
      <c r="AQ546" s="220"/>
      <c r="AR546" s="220"/>
      <c r="AS546" s="220"/>
      <c r="AT546" s="220"/>
      <c r="AU546" s="220"/>
      <c r="AV546" s="220"/>
      <c r="AW546" s="220"/>
      <c r="AX546" s="220"/>
      <c r="AY546" s="220"/>
      <c r="AZ546" s="220"/>
      <c r="BA546" s="220"/>
      <c r="BB546" s="220"/>
      <c r="BC546" s="220"/>
      <c r="BD546" s="220"/>
      <c r="BE546" s="220"/>
      <c r="BF546" s="220"/>
      <c r="BG546" s="220"/>
      <c r="BH546" s="220"/>
      <c r="BI546" s="220"/>
      <c r="BJ546" s="220"/>
      <c r="BK546" s="220"/>
      <c r="BL546" s="220"/>
      <c r="BM546" s="220"/>
      <c r="BN546" s="220"/>
      <c r="BO546" s="220"/>
      <c r="BP546" s="220"/>
      <c r="BQ546" s="220"/>
      <c r="BR546" s="220"/>
      <c r="BS546" s="220"/>
      <c r="BT546" s="220"/>
      <c r="BU546" s="220"/>
      <c r="BV546" s="220"/>
      <c r="BW546" s="220"/>
      <c r="BX546" s="220"/>
      <c r="BY546" s="220"/>
      <c r="BZ546" s="220"/>
      <c r="CA546" s="220"/>
      <c r="CB546" s="220"/>
      <c r="CC546" s="220"/>
      <c r="CD546" s="220"/>
      <c r="CE546" s="220"/>
      <c r="CF546" s="220"/>
      <c r="CG546" s="220"/>
      <c r="CH546" s="220"/>
      <c r="CI546" s="220"/>
    </row>
    <row r="547" spans="1:87" ht="15.75" customHeight="1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G547" s="220"/>
      <c r="AH547" s="220"/>
      <c r="AI547" s="220"/>
      <c r="AJ547" s="220"/>
      <c r="AK547" s="220"/>
      <c r="AL547" s="220"/>
      <c r="AM547" s="220"/>
      <c r="AN547" s="220"/>
      <c r="AO547" s="220"/>
      <c r="AP547" s="220"/>
      <c r="AQ547" s="220"/>
      <c r="AR547" s="220"/>
      <c r="AS547" s="220"/>
      <c r="AT547" s="220"/>
      <c r="AU547" s="220"/>
      <c r="AV547" s="220"/>
      <c r="AW547" s="220"/>
      <c r="AX547" s="220"/>
      <c r="AY547" s="220"/>
      <c r="AZ547" s="220"/>
      <c r="BA547" s="220"/>
      <c r="BB547" s="220"/>
      <c r="BC547" s="220"/>
      <c r="BD547" s="220"/>
      <c r="BE547" s="220"/>
      <c r="BF547" s="220"/>
      <c r="BG547" s="220"/>
      <c r="BH547" s="220"/>
      <c r="BI547" s="220"/>
      <c r="BJ547" s="220"/>
      <c r="BK547" s="220"/>
      <c r="BL547" s="220"/>
      <c r="BM547" s="220"/>
      <c r="BN547" s="220"/>
      <c r="BO547" s="220"/>
      <c r="BP547" s="220"/>
      <c r="BQ547" s="220"/>
      <c r="BR547" s="220"/>
      <c r="BS547" s="220"/>
      <c r="BT547" s="220"/>
      <c r="BU547" s="220"/>
      <c r="BV547" s="220"/>
      <c r="BW547" s="220"/>
      <c r="BX547" s="220"/>
      <c r="BY547" s="220"/>
      <c r="BZ547" s="220"/>
      <c r="CA547" s="220"/>
      <c r="CB547" s="220"/>
      <c r="CC547" s="220"/>
      <c r="CD547" s="220"/>
      <c r="CE547" s="220"/>
      <c r="CF547" s="220"/>
      <c r="CG547" s="220"/>
      <c r="CH547" s="220"/>
      <c r="CI547" s="220"/>
    </row>
    <row r="548" spans="1:87" ht="15.75" customHeight="1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G548" s="220"/>
      <c r="AH548" s="220"/>
      <c r="AI548" s="220"/>
      <c r="AJ548" s="220"/>
      <c r="AK548" s="220"/>
      <c r="AL548" s="220"/>
      <c r="AM548" s="220"/>
      <c r="AN548" s="220"/>
      <c r="AO548" s="220"/>
      <c r="AP548" s="220"/>
      <c r="AQ548" s="220"/>
      <c r="AR548" s="220"/>
      <c r="AS548" s="220"/>
      <c r="AT548" s="220"/>
      <c r="AU548" s="220"/>
      <c r="AV548" s="220"/>
      <c r="AW548" s="220"/>
      <c r="AX548" s="220"/>
      <c r="AY548" s="220"/>
      <c r="AZ548" s="220"/>
      <c r="BA548" s="220"/>
      <c r="BB548" s="220"/>
      <c r="BC548" s="220"/>
      <c r="BD548" s="220"/>
      <c r="BE548" s="220"/>
      <c r="BF548" s="220"/>
      <c r="BG548" s="220"/>
      <c r="BH548" s="220"/>
      <c r="BI548" s="220"/>
      <c r="BJ548" s="220"/>
      <c r="BK548" s="220"/>
      <c r="BL548" s="220"/>
      <c r="BM548" s="220"/>
      <c r="BN548" s="220"/>
      <c r="BO548" s="220"/>
      <c r="BP548" s="220"/>
      <c r="BQ548" s="220"/>
      <c r="BR548" s="220"/>
      <c r="BS548" s="220"/>
      <c r="BT548" s="220"/>
      <c r="BU548" s="220"/>
      <c r="BV548" s="220"/>
      <c r="BW548" s="220"/>
      <c r="BX548" s="220"/>
      <c r="BY548" s="220"/>
      <c r="BZ548" s="220"/>
      <c r="CA548" s="220"/>
      <c r="CB548" s="220"/>
      <c r="CC548" s="220"/>
      <c r="CD548" s="220"/>
      <c r="CE548" s="220"/>
      <c r="CF548" s="220"/>
      <c r="CG548" s="220"/>
      <c r="CH548" s="220"/>
      <c r="CI548" s="220"/>
    </row>
    <row r="549" spans="1:87" ht="15.75" customHeight="1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G549" s="220"/>
      <c r="AH549" s="220"/>
      <c r="AI549" s="220"/>
      <c r="AJ549" s="220"/>
      <c r="AK549" s="220"/>
      <c r="AL549" s="220"/>
      <c r="AM549" s="220"/>
      <c r="AN549" s="220"/>
      <c r="AO549" s="220"/>
      <c r="AP549" s="220"/>
      <c r="AQ549" s="220"/>
      <c r="AR549" s="220"/>
      <c r="AS549" s="220"/>
      <c r="AT549" s="220"/>
      <c r="AU549" s="220"/>
      <c r="AV549" s="220"/>
      <c r="AW549" s="220"/>
      <c r="AX549" s="220"/>
      <c r="AY549" s="220"/>
      <c r="AZ549" s="220"/>
      <c r="BA549" s="220"/>
      <c r="BB549" s="220"/>
      <c r="BC549" s="220"/>
      <c r="BD549" s="220"/>
      <c r="BE549" s="220"/>
      <c r="BF549" s="220"/>
      <c r="BG549" s="220"/>
      <c r="BH549" s="220"/>
      <c r="BI549" s="220"/>
      <c r="BJ549" s="220"/>
      <c r="BK549" s="220"/>
      <c r="BL549" s="220"/>
      <c r="BM549" s="220"/>
      <c r="BN549" s="220"/>
      <c r="BO549" s="220"/>
      <c r="BP549" s="220"/>
      <c r="BQ549" s="220"/>
      <c r="BR549" s="220"/>
      <c r="BS549" s="220"/>
      <c r="BT549" s="220"/>
      <c r="BU549" s="220"/>
      <c r="BV549" s="220"/>
      <c r="BW549" s="220"/>
      <c r="BX549" s="220"/>
      <c r="BY549" s="220"/>
      <c r="BZ549" s="220"/>
      <c r="CA549" s="220"/>
      <c r="CB549" s="220"/>
      <c r="CC549" s="220"/>
      <c r="CD549" s="220"/>
      <c r="CE549" s="220"/>
      <c r="CF549" s="220"/>
      <c r="CG549" s="220"/>
      <c r="CH549" s="220"/>
      <c r="CI549" s="220"/>
    </row>
    <row r="550" spans="1:87" ht="15.75" customHeight="1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G550" s="220"/>
      <c r="AH550" s="220"/>
      <c r="AI550" s="220"/>
      <c r="AJ550" s="220"/>
      <c r="AK550" s="220"/>
      <c r="AL550" s="220"/>
      <c r="AM550" s="220"/>
      <c r="AN550" s="220"/>
      <c r="AO550" s="220"/>
      <c r="AP550" s="220"/>
      <c r="AQ550" s="220"/>
      <c r="AR550" s="220"/>
      <c r="AS550" s="220"/>
      <c r="AT550" s="220"/>
      <c r="AU550" s="220"/>
      <c r="AV550" s="220"/>
      <c r="AW550" s="220"/>
      <c r="AX550" s="220"/>
      <c r="AY550" s="220"/>
      <c r="AZ550" s="220"/>
      <c r="BA550" s="220"/>
      <c r="BB550" s="220"/>
      <c r="BC550" s="220"/>
      <c r="BD550" s="220"/>
      <c r="BE550" s="220"/>
      <c r="BF550" s="220"/>
      <c r="BG550" s="220"/>
      <c r="BH550" s="220"/>
      <c r="BI550" s="220"/>
      <c r="BJ550" s="220"/>
      <c r="BK550" s="220"/>
      <c r="BL550" s="220"/>
      <c r="BM550" s="220"/>
      <c r="BN550" s="220"/>
      <c r="BO550" s="220"/>
      <c r="BP550" s="220"/>
      <c r="BQ550" s="220"/>
      <c r="BR550" s="220"/>
      <c r="BS550" s="220"/>
      <c r="BT550" s="220"/>
      <c r="BU550" s="220"/>
      <c r="BV550" s="220"/>
      <c r="BW550" s="220"/>
      <c r="BX550" s="220"/>
      <c r="BY550" s="220"/>
      <c r="BZ550" s="220"/>
      <c r="CA550" s="220"/>
      <c r="CB550" s="220"/>
      <c r="CC550" s="220"/>
      <c r="CD550" s="220"/>
      <c r="CE550" s="220"/>
      <c r="CF550" s="220"/>
      <c r="CG550" s="220"/>
      <c r="CH550" s="220"/>
      <c r="CI550" s="220"/>
    </row>
    <row r="551" spans="1:87" ht="15.75" customHeight="1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G551" s="220"/>
      <c r="AH551" s="220"/>
      <c r="AI551" s="220"/>
      <c r="AJ551" s="220"/>
      <c r="AK551" s="220"/>
      <c r="AL551" s="220"/>
      <c r="AM551" s="220"/>
      <c r="AN551" s="220"/>
      <c r="AO551" s="220"/>
      <c r="AP551" s="220"/>
      <c r="AQ551" s="220"/>
      <c r="AR551" s="220"/>
      <c r="AS551" s="220"/>
      <c r="AT551" s="220"/>
      <c r="AU551" s="220"/>
      <c r="AV551" s="220"/>
      <c r="AW551" s="220"/>
      <c r="AX551" s="220"/>
      <c r="AY551" s="220"/>
      <c r="AZ551" s="220"/>
      <c r="BA551" s="220"/>
      <c r="BB551" s="220"/>
      <c r="BC551" s="220"/>
      <c r="BD551" s="220"/>
      <c r="BE551" s="220"/>
      <c r="BF551" s="220"/>
      <c r="BG551" s="220"/>
      <c r="BH551" s="220"/>
      <c r="BI551" s="220"/>
      <c r="BJ551" s="220"/>
      <c r="BK551" s="220"/>
      <c r="BL551" s="220"/>
      <c r="BM551" s="220"/>
      <c r="BN551" s="220"/>
      <c r="BO551" s="220"/>
      <c r="BP551" s="220"/>
      <c r="BQ551" s="220"/>
      <c r="BR551" s="220"/>
      <c r="BS551" s="220"/>
      <c r="BT551" s="220"/>
      <c r="BU551" s="220"/>
      <c r="BV551" s="220"/>
      <c r="BW551" s="220"/>
      <c r="BX551" s="220"/>
      <c r="BY551" s="220"/>
      <c r="BZ551" s="220"/>
      <c r="CA551" s="220"/>
      <c r="CB551" s="220"/>
      <c r="CC551" s="220"/>
      <c r="CD551" s="220"/>
      <c r="CE551" s="220"/>
      <c r="CF551" s="220"/>
      <c r="CG551" s="220"/>
      <c r="CH551" s="220"/>
      <c r="CI551" s="220"/>
    </row>
    <row r="552" spans="1:87" ht="15.75" customHeight="1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  <c r="AP552" s="220"/>
      <c r="AQ552" s="220"/>
      <c r="AR552" s="220"/>
      <c r="AS552" s="220"/>
      <c r="AT552" s="220"/>
      <c r="AU552" s="220"/>
      <c r="AV552" s="220"/>
      <c r="AW552" s="220"/>
      <c r="AX552" s="220"/>
      <c r="AY552" s="220"/>
      <c r="AZ552" s="220"/>
      <c r="BA552" s="220"/>
      <c r="BB552" s="220"/>
      <c r="BC552" s="220"/>
      <c r="BD552" s="220"/>
      <c r="BE552" s="220"/>
      <c r="BF552" s="220"/>
      <c r="BG552" s="220"/>
      <c r="BH552" s="220"/>
      <c r="BI552" s="220"/>
      <c r="BJ552" s="220"/>
      <c r="BK552" s="220"/>
      <c r="BL552" s="220"/>
      <c r="BM552" s="220"/>
      <c r="BN552" s="220"/>
      <c r="BO552" s="220"/>
      <c r="BP552" s="220"/>
      <c r="BQ552" s="220"/>
      <c r="BR552" s="220"/>
      <c r="BS552" s="220"/>
      <c r="BT552" s="220"/>
      <c r="BU552" s="220"/>
      <c r="BV552" s="220"/>
      <c r="BW552" s="220"/>
      <c r="BX552" s="220"/>
      <c r="BY552" s="220"/>
      <c r="BZ552" s="220"/>
      <c r="CA552" s="220"/>
      <c r="CB552" s="220"/>
      <c r="CC552" s="220"/>
      <c r="CD552" s="220"/>
      <c r="CE552" s="220"/>
      <c r="CF552" s="220"/>
      <c r="CG552" s="220"/>
      <c r="CH552" s="220"/>
      <c r="CI552" s="220"/>
    </row>
    <row r="553" spans="1:87" ht="15.75" customHeight="1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  <c r="AP553" s="220"/>
      <c r="AQ553" s="220"/>
      <c r="AR553" s="220"/>
      <c r="AS553" s="220"/>
      <c r="AT553" s="220"/>
      <c r="AU553" s="220"/>
      <c r="AV553" s="220"/>
      <c r="AW553" s="220"/>
      <c r="AX553" s="220"/>
      <c r="AY553" s="220"/>
      <c r="AZ553" s="220"/>
      <c r="BA553" s="220"/>
      <c r="BB553" s="220"/>
      <c r="BC553" s="220"/>
      <c r="BD553" s="220"/>
      <c r="BE553" s="220"/>
      <c r="BF553" s="220"/>
      <c r="BG553" s="220"/>
      <c r="BH553" s="220"/>
      <c r="BI553" s="220"/>
      <c r="BJ553" s="220"/>
      <c r="BK553" s="220"/>
      <c r="BL553" s="220"/>
      <c r="BM553" s="220"/>
      <c r="BN553" s="220"/>
      <c r="BO553" s="220"/>
      <c r="BP553" s="220"/>
      <c r="BQ553" s="220"/>
      <c r="BR553" s="220"/>
      <c r="BS553" s="220"/>
      <c r="BT553" s="220"/>
      <c r="BU553" s="220"/>
      <c r="BV553" s="220"/>
      <c r="BW553" s="220"/>
      <c r="BX553" s="220"/>
      <c r="BY553" s="220"/>
      <c r="BZ553" s="220"/>
      <c r="CA553" s="220"/>
      <c r="CB553" s="220"/>
      <c r="CC553" s="220"/>
      <c r="CD553" s="220"/>
      <c r="CE553" s="220"/>
      <c r="CF553" s="220"/>
      <c r="CG553" s="220"/>
      <c r="CH553" s="220"/>
      <c r="CI553" s="220"/>
    </row>
    <row r="554" spans="1:87" ht="15.75" customHeight="1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  <c r="AP554" s="220"/>
      <c r="AQ554" s="220"/>
      <c r="AR554" s="220"/>
      <c r="AS554" s="220"/>
      <c r="AT554" s="220"/>
      <c r="AU554" s="220"/>
      <c r="AV554" s="220"/>
      <c r="AW554" s="220"/>
      <c r="AX554" s="220"/>
      <c r="AY554" s="220"/>
      <c r="AZ554" s="220"/>
      <c r="BA554" s="220"/>
      <c r="BB554" s="220"/>
      <c r="BC554" s="220"/>
      <c r="BD554" s="220"/>
      <c r="BE554" s="220"/>
      <c r="BF554" s="220"/>
      <c r="BG554" s="220"/>
      <c r="BH554" s="220"/>
      <c r="BI554" s="220"/>
      <c r="BJ554" s="220"/>
      <c r="BK554" s="220"/>
      <c r="BL554" s="220"/>
      <c r="BM554" s="220"/>
      <c r="BN554" s="220"/>
      <c r="BO554" s="220"/>
      <c r="BP554" s="220"/>
      <c r="BQ554" s="220"/>
      <c r="BR554" s="220"/>
      <c r="BS554" s="220"/>
      <c r="BT554" s="220"/>
      <c r="BU554" s="220"/>
      <c r="BV554" s="220"/>
      <c r="BW554" s="220"/>
      <c r="BX554" s="220"/>
      <c r="BY554" s="220"/>
      <c r="BZ554" s="220"/>
      <c r="CA554" s="220"/>
      <c r="CB554" s="220"/>
      <c r="CC554" s="220"/>
      <c r="CD554" s="220"/>
      <c r="CE554" s="220"/>
      <c r="CF554" s="220"/>
      <c r="CG554" s="220"/>
      <c r="CH554" s="220"/>
      <c r="CI554" s="220"/>
    </row>
    <row r="555" spans="1:87" ht="15.75" customHeight="1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  <c r="AP555" s="220"/>
      <c r="AQ555" s="220"/>
      <c r="AR555" s="220"/>
      <c r="AS555" s="220"/>
      <c r="AT555" s="220"/>
      <c r="AU555" s="220"/>
      <c r="AV555" s="220"/>
      <c r="AW555" s="220"/>
      <c r="AX555" s="220"/>
      <c r="AY555" s="220"/>
      <c r="AZ555" s="220"/>
      <c r="BA555" s="220"/>
      <c r="BB555" s="220"/>
      <c r="BC555" s="220"/>
      <c r="BD555" s="220"/>
      <c r="BE555" s="220"/>
      <c r="BF555" s="220"/>
      <c r="BG555" s="220"/>
      <c r="BH555" s="220"/>
      <c r="BI555" s="220"/>
      <c r="BJ555" s="220"/>
      <c r="BK555" s="220"/>
      <c r="BL555" s="220"/>
      <c r="BM555" s="220"/>
      <c r="BN555" s="220"/>
      <c r="BO555" s="220"/>
      <c r="BP555" s="220"/>
      <c r="BQ555" s="220"/>
      <c r="BR555" s="220"/>
      <c r="BS555" s="220"/>
      <c r="BT555" s="220"/>
      <c r="BU555" s="220"/>
      <c r="BV555" s="220"/>
      <c r="BW555" s="220"/>
      <c r="BX555" s="220"/>
      <c r="BY555" s="220"/>
      <c r="BZ555" s="220"/>
      <c r="CA555" s="220"/>
      <c r="CB555" s="220"/>
      <c r="CC555" s="220"/>
      <c r="CD555" s="220"/>
      <c r="CE555" s="220"/>
      <c r="CF555" s="220"/>
      <c r="CG555" s="220"/>
      <c r="CH555" s="220"/>
      <c r="CI555" s="220"/>
    </row>
    <row r="556" spans="1:87" ht="15.75" customHeight="1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  <c r="AP556" s="220"/>
      <c r="AQ556" s="220"/>
      <c r="AR556" s="220"/>
      <c r="AS556" s="220"/>
      <c r="AT556" s="220"/>
      <c r="AU556" s="220"/>
      <c r="AV556" s="220"/>
      <c r="AW556" s="220"/>
      <c r="AX556" s="220"/>
      <c r="AY556" s="220"/>
      <c r="AZ556" s="220"/>
      <c r="BA556" s="220"/>
      <c r="BB556" s="220"/>
      <c r="BC556" s="220"/>
      <c r="BD556" s="220"/>
      <c r="BE556" s="220"/>
      <c r="BF556" s="220"/>
      <c r="BG556" s="220"/>
      <c r="BH556" s="220"/>
      <c r="BI556" s="220"/>
      <c r="BJ556" s="220"/>
      <c r="BK556" s="220"/>
      <c r="BL556" s="220"/>
      <c r="BM556" s="220"/>
      <c r="BN556" s="220"/>
      <c r="BO556" s="220"/>
      <c r="BP556" s="220"/>
      <c r="BQ556" s="220"/>
      <c r="BR556" s="220"/>
      <c r="BS556" s="220"/>
      <c r="BT556" s="220"/>
      <c r="BU556" s="220"/>
      <c r="BV556" s="220"/>
      <c r="BW556" s="220"/>
      <c r="BX556" s="220"/>
      <c r="BY556" s="220"/>
      <c r="BZ556" s="220"/>
      <c r="CA556" s="220"/>
      <c r="CB556" s="220"/>
      <c r="CC556" s="220"/>
      <c r="CD556" s="220"/>
      <c r="CE556" s="220"/>
      <c r="CF556" s="220"/>
      <c r="CG556" s="220"/>
      <c r="CH556" s="220"/>
      <c r="CI556" s="220"/>
    </row>
    <row r="557" spans="1:87" ht="15.75" customHeight="1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G557" s="220"/>
      <c r="AH557" s="220"/>
      <c r="AI557" s="220"/>
      <c r="AJ557" s="220"/>
      <c r="AK557" s="220"/>
      <c r="AL557" s="220"/>
      <c r="AM557" s="220"/>
      <c r="AN557" s="220"/>
      <c r="AO557" s="220"/>
      <c r="AP557" s="220"/>
      <c r="AQ557" s="220"/>
      <c r="AR557" s="220"/>
      <c r="AS557" s="220"/>
      <c r="AT557" s="220"/>
      <c r="AU557" s="220"/>
      <c r="AV557" s="220"/>
      <c r="AW557" s="220"/>
      <c r="AX557" s="220"/>
      <c r="AY557" s="220"/>
      <c r="AZ557" s="220"/>
      <c r="BA557" s="220"/>
      <c r="BB557" s="220"/>
      <c r="BC557" s="220"/>
      <c r="BD557" s="220"/>
      <c r="BE557" s="220"/>
      <c r="BF557" s="220"/>
      <c r="BG557" s="220"/>
      <c r="BH557" s="220"/>
      <c r="BI557" s="220"/>
      <c r="BJ557" s="220"/>
      <c r="BK557" s="220"/>
      <c r="BL557" s="220"/>
      <c r="BM557" s="220"/>
      <c r="BN557" s="220"/>
      <c r="BO557" s="220"/>
      <c r="BP557" s="220"/>
      <c r="BQ557" s="220"/>
      <c r="BR557" s="220"/>
      <c r="BS557" s="220"/>
      <c r="BT557" s="220"/>
      <c r="BU557" s="220"/>
      <c r="BV557" s="220"/>
      <c r="BW557" s="220"/>
      <c r="BX557" s="220"/>
      <c r="BY557" s="220"/>
      <c r="BZ557" s="220"/>
      <c r="CA557" s="220"/>
      <c r="CB557" s="220"/>
      <c r="CC557" s="220"/>
      <c r="CD557" s="220"/>
      <c r="CE557" s="220"/>
      <c r="CF557" s="220"/>
      <c r="CG557" s="220"/>
      <c r="CH557" s="220"/>
      <c r="CI557" s="220"/>
    </row>
    <row r="558" spans="1:87" ht="15.75" customHeight="1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G558" s="220"/>
      <c r="AH558" s="220"/>
      <c r="AI558" s="220"/>
      <c r="AJ558" s="220"/>
      <c r="AK558" s="220"/>
      <c r="AL558" s="220"/>
      <c r="AM558" s="220"/>
      <c r="AN558" s="220"/>
      <c r="AO558" s="220"/>
      <c r="AP558" s="220"/>
      <c r="AQ558" s="220"/>
      <c r="AR558" s="220"/>
      <c r="AS558" s="220"/>
      <c r="AT558" s="220"/>
      <c r="AU558" s="220"/>
      <c r="AV558" s="220"/>
      <c r="AW558" s="220"/>
      <c r="AX558" s="220"/>
      <c r="AY558" s="220"/>
      <c r="AZ558" s="220"/>
      <c r="BA558" s="220"/>
      <c r="BB558" s="220"/>
      <c r="BC558" s="220"/>
      <c r="BD558" s="220"/>
      <c r="BE558" s="220"/>
      <c r="BF558" s="220"/>
      <c r="BG558" s="220"/>
      <c r="BH558" s="220"/>
      <c r="BI558" s="220"/>
      <c r="BJ558" s="220"/>
      <c r="BK558" s="220"/>
      <c r="BL558" s="220"/>
      <c r="BM558" s="220"/>
      <c r="BN558" s="220"/>
      <c r="BO558" s="220"/>
      <c r="BP558" s="220"/>
      <c r="BQ558" s="220"/>
      <c r="BR558" s="220"/>
      <c r="BS558" s="220"/>
      <c r="BT558" s="220"/>
      <c r="BU558" s="220"/>
      <c r="BV558" s="220"/>
      <c r="BW558" s="220"/>
      <c r="BX558" s="220"/>
      <c r="BY558" s="220"/>
      <c r="BZ558" s="220"/>
      <c r="CA558" s="220"/>
      <c r="CB558" s="220"/>
      <c r="CC558" s="220"/>
      <c r="CD558" s="220"/>
      <c r="CE558" s="220"/>
      <c r="CF558" s="220"/>
      <c r="CG558" s="220"/>
      <c r="CH558" s="220"/>
      <c r="CI558" s="220"/>
    </row>
    <row r="559" spans="1:87" ht="15.75" customHeight="1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G559" s="220"/>
      <c r="AH559" s="220"/>
      <c r="AI559" s="220"/>
      <c r="AJ559" s="220"/>
      <c r="AK559" s="220"/>
      <c r="AL559" s="220"/>
      <c r="AM559" s="220"/>
      <c r="AN559" s="220"/>
      <c r="AO559" s="220"/>
      <c r="AP559" s="220"/>
      <c r="AQ559" s="220"/>
      <c r="AR559" s="220"/>
      <c r="AS559" s="220"/>
      <c r="AT559" s="220"/>
      <c r="AU559" s="220"/>
      <c r="AV559" s="220"/>
      <c r="AW559" s="220"/>
      <c r="AX559" s="220"/>
      <c r="AY559" s="220"/>
      <c r="AZ559" s="220"/>
      <c r="BA559" s="220"/>
      <c r="BB559" s="220"/>
      <c r="BC559" s="220"/>
      <c r="BD559" s="220"/>
      <c r="BE559" s="220"/>
      <c r="BF559" s="220"/>
      <c r="BG559" s="220"/>
      <c r="BH559" s="220"/>
      <c r="BI559" s="220"/>
      <c r="BJ559" s="220"/>
      <c r="BK559" s="220"/>
      <c r="BL559" s="220"/>
      <c r="BM559" s="220"/>
      <c r="BN559" s="220"/>
      <c r="BO559" s="220"/>
      <c r="BP559" s="220"/>
      <c r="BQ559" s="220"/>
      <c r="BR559" s="220"/>
      <c r="BS559" s="220"/>
      <c r="BT559" s="220"/>
      <c r="BU559" s="220"/>
      <c r="BV559" s="220"/>
      <c r="BW559" s="220"/>
      <c r="BX559" s="220"/>
      <c r="BY559" s="220"/>
      <c r="BZ559" s="220"/>
      <c r="CA559" s="220"/>
      <c r="CB559" s="220"/>
      <c r="CC559" s="220"/>
      <c r="CD559" s="220"/>
      <c r="CE559" s="220"/>
      <c r="CF559" s="220"/>
      <c r="CG559" s="220"/>
      <c r="CH559" s="220"/>
      <c r="CI559" s="220"/>
    </row>
    <row r="560" spans="1:87" ht="15.75" customHeight="1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  <c r="AP560" s="220"/>
      <c r="AQ560" s="220"/>
      <c r="AR560" s="220"/>
      <c r="AS560" s="220"/>
      <c r="AT560" s="220"/>
      <c r="AU560" s="220"/>
      <c r="AV560" s="220"/>
      <c r="AW560" s="220"/>
      <c r="AX560" s="220"/>
      <c r="AY560" s="220"/>
      <c r="AZ560" s="220"/>
      <c r="BA560" s="220"/>
      <c r="BB560" s="220"/>
      <c r="BC560" s="220"/>
      <c r="BD560" s="220"/>
      <c r="BE560" s="220"/>
      <c r="BF560" s="220"/>
      <c r="BG560" s="220"/>
      <c r="BH560" s="220"/>
      <c r="BI560" s="220"/>
      <c r="BJ560" s="220"/>
      <c r="BK560" s="220"/>
      <c r="BL560" s="220"/>
      <c r="BM560" s="220"/>
      <c r="BN560" s="220"/>
      <c r="BO560" s="220"/>
      <c r="BP560" s="220"/>
      <c r="BQ560" s="220"/>
      <c r="BR560" s="220"/>
      <c r="BS560" s="220"/>
      <c r="BT560" s="220"/>
      <c r="BU560" s="220"/>
      <c r="BV560" s="220"/>
      <c r="BW560" s="220"/>
      <c r="BX560" s="220"/>
      <c r="BY560" s="220"/>
      <c r="BZ560" s="220"/>
      <c r="CA560" s="220"/>
      <c r="CB560" s="220"/>
      <c r="CC560" s="220"/>
      <c r="CD560" s="220"/>
      <c r="CE560" s="220"/>
      <c r="CF560" s="220"/>
      <c r="CG560" s="220"/>
      <c r="CH560" s="220"/>
      <c r="CI560" s="220"/>
    </row>
    <row r="561" spans="1:87" ht="15.75" customHeight="1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  <c r="AP561" s="220"/>
      <c r="AQ561" s="220"/>
      <c r="AR561" s="220"/>
      <c r="AS561" s="220"/>
      <c r="AT561" s="220"/>
      <c r="AU561" s="220"/>
      <c r="AV561" s="220"/>
      <c r="AW561" s="220"/>
      <c r="AX561" s="220"/>
      <c r="AY561" s="220"/>
      <c r="AZ561" s="220"/>
      <c r="BA561" s="220"/>
      <c r="BB561" s="220"/>
      <c r="BC561" s="220"/>
      <c r="BD561" s="220"/>
      <c r="BE561" s="220"/>
      <c r="BF561" s="220"/>
      <c r="BG561" s="220"/>
      <c r="BH561" s="220"/>
      <c r="BI561" s="220"/>
      <c r="BJ561" s="220"/>
      <c r="BK561" s="220"/>
      <c r="BL561" s="220"/>
      <c r="BM561" s="220"/>
      <c r="BN561" s="220"/>
      <c r="BO561" s="220"/>
      <c r="BP561" s="220"/>
      <c r="BQ561" s="220"/>
      <c r="BR561" s="220"/>
      <c r="BS561" s="220"/>
      <c r="BT561" s="220"/>
      <c r="BU561" s="220"/>
      <c r="BV561" s="220"/>
      <c r="BW561" s="220"/>
      <c r="BX561" s="220"/>
      <c r="BY561" s="220"/>
      <c r="BZ561" s="220"/>
      <c r="CA561" s="220"/>
      <c r="CB561" s="220"/>
      <c r="CC561" s="220"/>
      <c r="CD561" s="220"/>
      <c r="CE561" s="220"/>
      <c r="CF561" s="220"/>
      <c r="CG561" s="220"/>
      <c r="CH561" s="220"/>
      <c r="CI561" s="220"/>
    </row>
    <row r="562" spans="1:87" ht="15.75" customHeight="1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20"/>
      <c r="AW562" s="220"/>
      <c r="AX562" s="220"/>
      <c r="AY562" s="220"/>
      <c r="AZ562" s="220"/>
      <c r="BA562" s="220"/>
      <c r="BB562" s="220"/>
      <c r="BC562" s="220"/>
      <c r="BD562" s="220"/>
      <c r="BE562" s="220"/>
      <c r="BF562" s="220"/>
      <c r="BG562" s="220"/>
      <c r="BH562" s="220"/>
      <c r="BI562" s="220"/>
      <c r="BJ562" s="220"/>
      <c r="BK562" s="220"/>
      <c r="BL562" s="220"/>
      <c r="BM562" s="220"/>
      <c r="BN562" s="220"/>
      <c r="BO562" s="220"/>
      <c r="BP562" s="220"/>
      <c r="BQ562" s="220"/>
      <c r="BR562" s="220"/>
      <c r="BS562" s="220"/>
      <c r="BT562" s="220"/>
      <c r="BU562" s="220"/>
      <c r="BV562" s="220"/>
      <c r="BW562" s="220"/>
      <c r="BX562" s="220"/>
      <c r="BY562" s="220"/>
      <c r="BZ562" s="220"/>
      <c r="CA562" s="220"/>
      <c r="CB562" s="220"/>
      <c r="CC562" s="220"/>
      <c r="CD562" s="220"/>
      <c r="CE562" s="220"/>
      <c r="CF562" s="220"/>
      <c r="CG562" s="220"/>
      <c r="CH562" s="220"/>
      <c r="CI562" s="220"/>
    </row>
    <row r="563" spans="1:87" ht="15.75" customHeight="1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G563" s="220"/>
      <c r="AH563" s="220"/>
      <c r="AI563" s="220"/>
      <c r="AJ563" s="220"/>
      <c r="AK563" s="220"/>
      <c r="AL563" s="220"/>
      <c r="AM563" s="220"/>
      <c r="AN563" s="220"/>
      <c r="AO563" s="220"/>
      <c r="AP563" s="220"/>
      <c r="AQ563" s="220"/>
      <c r="AR563" s="220"/>
      <c r="AS563" s="220"/>
      <c r="AT563" s="220"/>
      <c r="AU563" s="220"/>
      <c r="AV563" s="220"/>
      <c r="AW563" s="220"/>
      <c r="AX563" s="220"/>
      <c r="AY563" s="220"/>
      <c r="AZ563" s="220"/>
      <c r="BA563" s="220"/>
      <c r="BB563" s="220"/>
      <c r="BC563" s="220"/>
      <c r="BD563" s="220"/>
      <c r="BE563" s="220"/>
      <c r="BF563" s="220"/>
      <c r="BG563" s="220"/>
      <c r="BH563" s="220"/>
      <c r="BI563" s="220"/>
      <c r="BJ563" s="220"/>
      <c r="BK563" s="220"/>
      <c r="BL563" s="220"/>
      <c r="BM563" s="220"/>
      <c r="BN563" s="220"/>
      <c r="BO563" s="220"/>
      <c r="BP563" s="220"/>
      <c r="BQ563" s="220"/>
      <c r="BR563" s="220"/>
      <c r="BS563" s="220"/>
      <c r="BT563" s="220"/>
      <c r="BU563" s="220"/>
      <c r="BV563" s="220"/>
      <c r="BW563" s="220"/>
      <c r="BX563" s="220"/>
      <c r="BY563" s="220"/>
      <c r="BZ563" s="220"/>
      <c r="CA563" s="220"/>
      <c r="CB563" s="220"/>
      <c r="CC563" s="220"/>
      <c r="CD563" s="220"/>
      <c r="CE563" s="220"/>
      <c r="CF563" s="220"/>
      <c r="CG563" s="220"/>
      <c r="CH563" s="220"/>
      <c r="CI563" s="220"/>
    </row>
    <row r="564" spans="1:87" ht="15.75" customHeight="1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  <c r="AP564" s="220"/>
      <c r="AQ564" s="220"/>
      <c r="AR564" s="220"/>
      <c r="AS564" s="220"/>
      <c r="AT564" s="220"/>
      <c r="AU564" s="220"/>
      <c r="AV564" s="220"/>
      <c r="AW564" s="220"/>
      <c r="AX564" s="220"/>
      <c r="AY564" s="220"/>
      <c r="AZ564" s="220"/>
      <c r="BA564" s="220"/>
      <c r="BB564" s="220"/>
      <c r="BC564" s="220"/>
      <c r="BD564" s="220"/>
      <c r="BE564" s="220"/>
      <c r="BF564" s="220"/>
      <c r="BG564" s="220"/>
      <c r="BH564" s="220"/>
      <c r="BI564" s="220"/>
      <c r="BJ564" s="220"/>
      <c r="BK564" s="220"/>
      <c r="BL564" s="220"/>
      <c r="BM564" s="220"/>
      <c r="BN564" s="220"/>
      <c r="BO564" s="220"/>
      <c r="BP564" s="220"/>
      <c r="BQ564" s="220"/>
      <c r="BR564" s="220"/>
      <c r="BS564" s="220"/>
      <c r="BT564" s="220"/>
      <c r="BU564" s="220"/>
      <c r="BV564" s="220"/>
      <c r="BW564" s="220"/>
      <c r="BX564" s="220"/>
      <c r="BY564" s="220"/>
      <c r="BZ564" s="220"/>
      <c r="CA564" s="220"/>
      <c r="CB564" s="220"/>
      <c r="CC564" s="220"/>
      <c r="CD564" s="220"/>
      <c r="CE564" s="220"/>
      <c r="CF564" s="220"/>
      <c r="CG564" s="220"/>
      <c r="CH564" s="220"/>
      <c r="CI564" s="220"/>
    </row>
    <row r="565" spans="1:87" ht="15.75" customHeight="1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/>
      <c r="AM565" s="220"/>
      <c r="AN565" s="220"/>
      <c r="AO565" s="220"/>
      <c r="AP565" s="220"/>
      <c r="AQ565" s="220"/>
      <c r="AR565" s="220"/>
      <c r="AS565" s="220"/>
      <c r="AT565" s="220"/>
      <c r="AU565" s="220"/>
      <c r="AV565" s="220"/>
      <c r="AW565" s="220"/>
      <c r="AX565" s="220"/>
      <c r="AY565" s="220"/>
      <c r="AZ565" s="220"/>
      <c r="BA565" s="220"/>
      <c r="BB565" s="220"/>
      <c r="BC565" s="220"/>
      <c r="BD565" s="220"/>
      <c r="BE565" s="220"/>
      <c r="BF565" s="220"/>
      <c r="BG565" s="220"/>
      <c r="BH565" s="220"/>
      <c r="BI565" s="220"/>
      <c r="BJ565" s="220"/>
      <c r="BK565" s="220"/>
      <c r="BL565" s="220"/>
      <c r="BM565" s="220"/>
      <c r="BN565" s="220"/>
      <c r="BO565" s="220"/>
      <c r="BP565" s="220"/>
      <c r="BQ565" s="220"/>
      <c r="BR565" s="220"/>
      <c r="BS565" s="220"/>
      <c r="BT565" s="220"/>
      <c r="BU565" s="220"/>
      <c r="BV565" s="220"/>
      <c r="BW565" s="220"/>
      <c r="BX565" s="220"/>
      <c r="BY565" s="220"/>
      <c r="BZ565" s="220"/>
      <c r="CA565" s="220"/>
      <c r="CB565" s="220"/>
      <c r="CC565" s="220"/>
      <c r="CD565" s="220"/>
      <c r="CE565" s="220"/>
      <c r="CF565" s="220"/>
      <c r="CG565" s="220"/>
      <c r="CH565" s="220"/>
      <c r="CI565" s="220"/>
    </row>
    <row r="566" spans="1:87" ht="15.75" customHeight="1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0"/>
      <c r="BN566" s="220"/>
      <c r="BO566" s="220"/>
      <c r="BP566" s="220"/>
      <c r="BQ566" s="220"/>
      <c r="BR566" s="220"/>
      <c r="BS566" s="220"/>
      <c r="BT566" s="220"/>
      <c r="BU566" s="220"/>
      <c r="BV566" s="220"/>
      <c r="BW566" s="220"/>
      <c r="BX566" s="220"/>
      <c r="BY566" s="220"/>
      <c r="BZ566" s="220"/>
      <c r="CA566" s="220"/>
      <c r="CB566" s="220"/>
      <c r="CC566" s="220"/>
      <c r="CD566" s="220"/>
      <c r="CE566" s="220"/>
      <c r="CF566" s="220"/>
      <c r="CG566" s="220"/>
      <c r="CH566" s="220"/>
      <c r="CI566" s="220"/>
    </row>
    <row r="567" spans="1:87" ht="15.75" customHeight="1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0"/>
      <c r="BN567" s="220"/>
      <c r="BO567" s="220"/>
      <c r="BP567" s="220"/>
      <c r="BQ567" s="220"/>
      <c r="BR567" s="220"/>
      <c r="BS567" s="220"/>
      <c r="BT567" s="220"/>
      <c r="BU567" s="220"/>
      <c r="BV567" s="220"/>
      <c r="BW567" s="220"/>
      <c r="BX567" s="220"/>
      <c r="BY567" s="220"/>
      <c r="BZ567" s="220"/>
      <c r="CA567" s="220"/>
      <c r="CB567" s="220"/>
      <c r="CC567" s="220"/>
      <c r="CD567" s="220"/>
      <c r="CE567" s="220"/>
      <c r="CF567" s="220"/>
      <c r="CG567" s="220"/>
      <c r="CH567" s="220"/>
      <c r="CI567" s="220"/>
    </row>
    <row r="568" spans="1:87" ht="15.75" customHeight="1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0"/>
      <c r="BN568" s="220"/>
      <c r="BO568" s="220"/>
      <c r="BP568" s="220"/>
      <c r="BQ568" s="220"/>
      <c r="BR568" s="220"/>
      <c r="BS568" s="220"/>
      <c r="BT568" s="220"/>
      <c r="BU568" s="220"/>
      <c r="BV568" s="220"/>
      <c r="BW568" s="220"/>
      <c r="BX568" s="220"/>
      <c r="BY568" s="220"/>
      <c r="BZ568" s="220"/>
      <c r="CA568" s="220"/>
      <c r="CB568" s="220"/>
      <c r="CC568" s="220"/>
      <c r="CD568" s="220"/>
      <c r="CE568" s="220"/>
      <c r="CF568" s="220"/>
      <c r="CG568" s="220"/>
      <c r="CH568" s="220"/>
      <c r="CI568" s="220"/>
    </row>
    <row r="569" spans="1:87" ht="15.75" customHeight="1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0"/>
      <c r="BN569" s="220"/>
      <c r="BO569" s="220"/>
      <c r="BP569" s="220"/>
      <c r="BQ569" s="220"/>
      <c r="BR569" s="220"/>
      <c r="BS569" s="220"/>
      <c r="BT569" s="220"/>
      <c r="BU569" s="220"/>
      <c r="BV569" s="220"/>
      <c r="BW569" s="220"/>
      <c r="BX569" s="220"/>
      <c r="BY569" s="220"/>
      <c r="BZ569" s="220"/>
      <c r="CA569" s="220"/>
      <c r="CB569" s="220"/>
      <c r="CC569" s="220"/>
      <c r="CD569" s="220"/>
      <c r="CE569" s="220"/>
      <c r="CF569" s="220"/>
      <c r="CG569" s="220"/>
      <c r="CH569" s="220"/>
      <c r="CI569" s="220"/>
    </row>
    <row r="570" spans="1:87" ht="15.75" customHeight="1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0"/>
      <c r="BN570" s="220"/>
      <c r="BO570" s="220"/>
      <c r="BP570" s="220"/>
      <c r="BQ570" s="220"/>
      <c r="BR570" s="220"/>
      <c r="BS570" s="220"/>
      <c r="BT570" s="220"/>
      <c r="BU570" s="220"/>
      <c r="BV570" s="220"/>
      <c r="BW570" s="220"/>
      <c r="BX570" s="220"/>
      <c r="BY570" s="220"/>
      <c r="BZ570" s="220"/>
      <c r="CA570" s="220"/>
      <c r="CB570" s="220"/>
      <c r="CC570" s="220"/>
      <c r="CD570" s="220"/>
      <c r="CE570" s="220"/>
      <c r="CF570" s="220"/>
      <c r="CG570" s="220"/>
      <c r="CH570" s="220"/>
      <c r="CI570" s="220"/>
    </row>
    <row r="571" spans="1:87" ht="15.75" customHeight="1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0"/>
      <c r="BN571" s="220"/>
      <c r="BO571" s="220"/>
      <c r="BP571" s="220"/>
      <c r="BQ571" s="220"/>
      <c r="BR571" s="220"/>
      <c r="BS571" s="220"/>
      <c r="BT571" s="220"/>
      <c r="BU571" s="220"/>
      <c r="BV571" s="220"/>
      <c r="BW571" s="220"/>
      <c r="BX571" s="220"/>
      <c r="BY571" s="220"/>
      <c r="BZ571" s="220"/>
      <c r="CA571" s="220"/>
      <c r="CB571" s="220"/>
      <c r="CC571" s="220"/>
      <c r="CD571" s="220"/>
      <c r="CE571" s="220"/>
      <c r="CF571" s="220"/>
      <c r="CG571" s="220"/>
      <c r="CH571" s="220"/>
      <c r="CI571" s="220"/>
    </row>
    <row r="572" spans="1:87" ht="15.75" customHeight="1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0"/>
      <c r="BN572" s="220"/>
      <c r="BO572" s="220"/>
      <c r="BP572" s="220"/>
      <c r="BQ572" s="220"/>
      <c r="BR572" s="220"/>
      <c r="BS572" s="220"/>
      <c r="BT572" s="220"/>
      <c r="BU572" s="220"/>
      <c r="BV572" s="220"/>
      <c r="BW572" s="220"/>
      <c r="BX572" s="220"/>
      <c r="BY572" s="220"/>
      <c r="BZ572" s="220"/>
      <c r="CA572" s="220"/>
      <c r="CB572" s="220"/>
      <c r="CC572" s="220"/>
      <c r="CD572" s="220"/>
      <c r="CE572" s="220"/>
      <c r="CF572" s="220"/>
      <c r="CG572" s="220"/>
      <c r="CH572" s="220"/>
      <c r="CI572" s="220"/>
    </row>
    <row r="573" spans="1:87" ht="15.75" customHeight="1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0"/>
      <c r="BN573" s="220"/>
      <c r="BO573" s="220"/>
      <c r="BP573" s="220"/>
      <c r="BQ573" s="220"/>
      <c r="BR573" s="220"/>
      <c r="BS573" s="220"/>
      <c r="BT573" s="220"/>
      <c r="BU573" s="220"/>
      <c r="BV573" s="220"/>
      <c r="BW573" s="220"/>
      <c r="BX573" s="220"/>
      <c r="BY573" s="220"/>
      <c r="BZ573" s="220"/>
      <c r="CA573" s="220"/>
      <c r="CB573" s="220"/>
      <c r="CC573" s="220"/>
      <c r="CD573" s="220"/>
      <c r="CE573" s="220"/>
      <c r="CF573" s="220"/>
      <c r="CG573" s="220"/>
      <c r="CH573" s="220"/>
      <c r="CI573" s="220"/>
    </row>
    <row r="574" spans="1:87" ht="15.75" customHeight="1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0"/>
      <c r="BN574" s="220"/>
      <c r="BO574" s="220"/>
      <c r="BP574" s="220"/>
      <c r="BQ574" s="220"/>
      <c r="BR574" s="220"/>
      <c r="BS574" s="220"/>
      <c r="BT574" s="220"/>
      <c r="BU574" s="220"/>
      <c r="BV574" s="220"/>
      <c r="BW574" s="220"/>
      <c r="BX574" s="220"/>
      <c r="BY574" s="220"/>
      <c r="BZ574" s="220"/>
      <c r="CA574" s="220"/>
      <c r="CB574" s="220"/>
      <c r="CC574" s="220"/>
      <c r="CD574" s="220"/>
      <c r="CE574" s="220"/>
      <c r="CF574" s="220"/>
      <c r="CG574" s="220"/>
      <c r="CH574" s="220"/>
      <c r="CI574" s="220"/>
    </row>
    <row r="575" spans="1:87" ht="15.75" customHeight="1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0"/>
      <c r="BN575" s="220"/>
      <c r="BO575" s="220"/>
      <c r="BP575" s="220"/>
      <c r="BQ575" s="220"/>
      <c r="BR575" s="220"/>
      <c r="BS575" s="220"/>
      <c r="BT575" s="220"/>
      <c r="BU575" s="220"/>
      <c r="BV575" s="220"/>
      <c r="BW575" s="220"/>
      <c r="BX575" s="220"/>
      <c r="BY575" s="220"/>
      <c r="BZ575" s="220"/>
      <c r="CA575" s="220"/>
      <c r="CB575" s="220"/>
      <c r="CC575" s="220"/>
      <c r="CD575" s="220"/>
      <c r="CE575" s="220"/>
      <c r="CF575" s="220"/>
      <c r="CG575" s="220"/>
      <c r="CH575" s="220"/>
      <c r="CI575" s="220"/>
    </row>
    <row r="576" spans="1:87" ht="15.75" customHeight="1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0"/>
      <c r="BN576" s="220"/>
      <c r="BO576" s="220"/>
      <c r="BP576" s="220"/>
      <c r="BQ576" s="220"/>
      <c r="BR576" s="220"/>
      <c r="BS576" s="220"/>
      <c r="BT576" s="220"/>
      <c r="BU576" s="220"/>
      <c r="BV576" s="220"/>
      <c r="BW576" s="220"/>
      <c r="BX576" s="220"/>
      <c r="BY576" s="220"/>
      <c r="BZ576" s="220"/>
      <c r="CA576" s="220"/>
      <c r="CB576" s="220"/>
      <c r="CC576" s="220"/>
      <c r="CD576" s="220"/>
      <c r="CE576" s="220"/>
      <c r="CF576" s="220"/>
      <c r="CG576" s="220"/>
      <c r="CH576" s="220"/>
      <c r="CI576" s="220"/>
    </row>
    <row r="577" spans="1:87" ht="15.75" customHeight="1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220"/>
      <c r="BN577" s="220"/>
      <c r="BO577" s="220"/>
      <c r="BP577" s="220"/>
      <c r="BQ577" s="220"/>
      <c r="BR577" s="220"/>
      <c r="BS577" s="220"/>
      <c r="BT577" s="220"/>
      <c r="BU577" s="220"/>
      <c r="BV577" s="220"/>
      <c r="BW577" s="220"/>
      <c r="BX577" s="220"/>
      <c r="BY577" s="220"/>
      <c r="BZ577" s="220"/>
      <c r="CA577" s="220"/>
      <c r="CB577" s="220"/>
      <c r="CC577" s="220"/>
      <c r="CD577" s="220"/>
      <c r="CE577" s="220"/>
      <c r="CF577" s="220"/>
      <c r="CG577" s="220"/>
      <c r="CH577" s="220"/>
      <c r="CI577" s="220"/>
    </row>
    <row r="578" spans="1:87" ht="15.75" customHeight="1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220"/>
      <c r="BN578" s="220"/>
      <c r="BO578" s="220"/>
      <c r="BP578" s="220"/>
      <c r="BQ578" s="220"/>
      <c r="BR578" s="220"/>
      <c r="BS578" s="220"/>
      <c r="BT578" s="220"/>
      <c r="BU578" s="220"/>
      <c r="BV578" s="220"/>
      <c r="BW578" s="220"/>
      <c r="BX578" s="220"/>
      <c r="BY578" s="220"/>
      <c r="BZ578" s="220"/>
      <c r="CA578" s="220"/>
      <c r="CB578" s="220"/>
      <c r="CC578" s="220"/>
      <c r="CD578" s="220"/>
      <c r="CE578" s="220"/>
      <c r="CF578" s="220"/>
      <c r="CG578" s="220"/>
      <c r="CH578" s="220"/>
      <c r="CI578" s="220"/>
    </row>
    <row r="579" spans="1:87" ht="15.75" customHeight="1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220"/>
      <c r="BN579" s="220"/>
      <c r="BO579" s="220"/>
      <c r="BP579" s="220"/>
      <c r="BQ579" s="220"/>
      <c r="BR579" s="220"/>
      <c r="BS579" s="220"/>
      <c r="BT579" s="220"/>
      <c r="BU579" s="220"/>
      <c r="BV579" s="220"/>
      <c r="BW579" s="220"/>
      <c r="BX579" s="220"/>
      <c r="BY579" s="220"/>
      <c r="BZ579" s="220"/>
      <c r="CA579" s="220"/>
      <c r="CB579" s="220"/>
      <c r="CC579" s="220"/>
      <c r="CD579" s="220"/>
      <c r="CE579" s="220"/>
      <c r="CF579" s="220"/>
      <c r="CG579" s="220"/>
      <c r="CH579" s="220"/>
      <c r="CI579" s="220"/>
    </row>
    <row r="580" spans="1:87" ht="15.75" customHeight="1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0"/>
      <c r="BN580" s="220"/>
      <c r="BO580" s="220"/>
      <c r="BP580" s="220"/>
      <c r="BQ580" s="220"/>
      <c r="BR580" s="220"/>
      <c r="BS580" s="220"/>
      <c r="BT580" s="220"/>
      <c r="BU580" s="220"/>
      <c r="BV580" s="220"/>
      <c r="BW580" s="220"/>
      <c r="BX580" s="220"/>
      <c r="BY580" s="220"/>
      <c r="BZ580" s="220"/>
      <c r="CA580" s="220"/>
      <c r="CB580" s="220"/>
      <c r="CC580" s="220"/>
      <c r="CD580" s="220"/>
      <c r="CE580" s="220"/>
      <c r="CF580" s="220"/>
      <c r="CG580" s="220"/>
      <c r="CH580" s="220"/>
      <c r="CI580" s="220"/>
    </row>
    <row r="581" spans="1:87" ht="15.75" customHeight="1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0"/>
      <c r="BN581" s="220"/>
      <c r="BO581" s="220"/>
      <c r="BP581" s="220"/>
      <c r="BQ581" s="220"/>
      <c r="BR581" s="220"/>
      <c r="BS581" s="220"/>
      <c r="BT581" s="220"/>
      <c r="BU581" s="220"/>
      <c r="BV581" s="220"/>
      <c r="BW581" s="220"/>
      <c r="BX581" s="220"/>
      <c r="BY581" s="220"/>
      <c r="BZ581" s="220"/>
      <c r="CA581" s="220"/>
      <c r="CB581" s="220"/>
      <c r="CC581" s="220"/>
      <c r="CD581" s="220"/>
      <c r="CE581" s="220"/>
      <c r="CF581" s="220"/>
      <c r="CG581" s="220"/>
      <c r="CH581" s="220"/>
      <c r="CI581" s="220"/>
    </row>
    <row r="582" spans="1:87" ht="15.75" customHeight="1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0"/>
      <c r="BN582" s="220"/>
      <c r="BO582" s="220"/>
      <c r="BP582" s="220"/>
      <c r="BQ582" s="220"/>
      <c r="BR582" s="220"/>
      <c r="BS582" s="220"/>
      <c r="BT582" s="220"/>
      <c r="BU582" s="220"/>
      <c r="BV582" s="220"/>
      <c r="BW582" s="220"/>
      <c r="BX582" s="220"/>
      <c r="BY582" s="220"/>
      <c r="BZ582" s="220"/>
      <c r="CA582" s="220"/>
      <c r="CB582" s="220"/>
      <c r="CC582" s="220"/>
      <c r="CD582" s="220"/>
      <c r="CE582" s="220"/>
      <c r="CF582" s="220"/>
      <c r="CG582" s="220"/>
      <c r="CH582" s="220"/>
      <c r="CI582" s="220"/>
    </row>
    <row r="583" spans="1:87" ht="15.75" customHeight="1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0"/>
      <c r="BN583" s="220"/>
      <c r="BO583" s="220"/>
      <c r="BP583" s="220"/>
      <c r="BQ583" s="220"/>
      <c r="BR583" s="220"/>
      <c r="BS583" s="220"/>
      <c r="BT583" s="220"/>
      <c r="BU583" s="220"/>
      <c r="BV583" s="220"/>
      <c r="BW583" s="220"/>
      <c r="BX583" s="220"/>
      <c r="BY583" s="220"/>
      <c r="BZ583" s="220"/>
      <c r="CA583" s="220"/>
      <c r="CB583" s="220"/>
      <c r="CC583" s="220"/>
      <c r="CD583" s="220"/>
      <c r="CE583" s="220"/>
      <c r="CF583" s="220"/>
      <c r="CG583" s="220"/>
      <c r="CH583" s="220"/>
      <c r="CI583" s="220"/>
    </row>
    <row r="584" spans="1:87" ht="15.75" customHeight="1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0"/>
      <c r="BN584" s="220"/>
      <c r="BO584" s="220"/>
      <c r="BP584" s="220"/>
      <c r="BQ584" s="220"/>
      <c r="BR584" s="220"/>
      <c r="BS584" s="220"/>
      <c r="BT584" s="220"/>
      <c r="BU584" s="220"/>
      <c r="BV584" s="220"/>
      <c r="BW584" s="220"/>
      <c r="BX584" s="220"/>
      <c r="BY584" s="220"/>
      <c r="BZ584" s="220"/>
      <c r="CA584" s="220"/>
      <c r="CB584" s="220"/>
      <c r="CC584" s="220"/>
      <c r="CD584" s="220"/>
      <c r="CE584" s="220"/>
      <c r="CF584" s="220"/>
      <c r="CG584" s="220"/>
      <c r="CH584" s="220"/>
      <c r="CI584" s="220"/>
    </row>
    <row r="585" spans="1:87" ht="15.75" customHeight="1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  <c r="AP585" s="220"/>
      <c r="AQ585" s="220"/>
      <c r="AR585" s="220"/>
      <c r="AS585" s="220"/>
      <c r="AT585" s="220"/>
      <c r="AU585" s="220"/>
      <c r="AV585" s="220"/>
      <c r="AW585" s="220"/>
      <c r="AX585" s="220"/>
      <c r="AY585" s="220"/>
      <c r="AZ585" s="220"/>
      <c r="BA585" s="220"/>
      <c r="BB585" s="220"/>
      <c r="BC585" s="220"/>
      <c r="BD585" s="220"/>
      <c r="BE585" s="220"/>
      <c r="BF585" s="220"/>
      <c r="BG585" s="220"/>
      <c r="BH585" s="220"/>
      <c r="BI585" s="220"/>
      <c r="BJ585" s="220"/>
      <c r="BK585" s="220"/>
      <c r="BL585" s="220"/>
      <c r="BM585" s="220"/>
      <c r="BN585" s="220"/>
      <c r="BO585" s="220"/>
      <c r="BP585" s="220"/>
      <c r="BQ585" s="220"/>
      <c r="BR585" s="220"/>
      <c r="BS585" s="220"/>
      <c r="BT585" s="220"/>
      <c r="BU585" s="220"/>
      <c r="BV585" s="220"/>
      <c r="BW585" s="220"/>
      <c r="BX585" s="220"/>
      <c r="BY585" s="220"/>
      <c r="BZ585" s="220"/>
      <c r="CA585" s="220"/>
      <c r="CB585" s="220"/>
      <c r="CC585" s="220"/>
      <c r="CD585" s="220"/>
      <c r="CE585" s="220"/>
      <c r="CF585" s="220"/>
      <c r="CG585" s="220"/>
      <c r="CH585" s="220"/>
      <c r="CI585" s="220"/>
    </row>
    <row r="586" spans="1:87" ht="15.75" customHeight="1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  <c r="AP586" s="220"/>
      <c r="AQ586" s="220"/>
      <c r="AR586" s="220"/>
      <c r="AS586" s="220"/>
      <c r="AT586" s="220"/>
      <c r="AU586" s="220"/>
      <c r="AV586" s="220"/>
      <c r="AW586" s="220"/>
      <c r="AX586" s="220"/>
      <c r="AY586" s="220"/>
      <c r="AZ586" s="220"/>
      <c r="BA586" s="220"/>
      <c r="BB586" s="220"/>
      <c r="BC586" s="220"/>
      <c r="BD586" s="220"/>
      <c r="BE586" s="220"/>
      <c r="BF586" s="220"/>
      <c r="BG586" s="220"/>
      <c r="BH586" s="220"/>
      <c r="BI586" s="220"/>
      <c r="BJ586" s="220"/>
      <c r="BK586" s="220"/>
      <c r="BL586" s="220"/>
      <c r="BM586" s="220"/>
      <c r="BN586" s="220"/>
      <c r="BO586" s="220"/>
      <c r="BP586" s="220"/>
      <c r="BQ586" s="220"/>
      <c r="BR586" s="220"/>
      <c r="BS586" s="220"/>
      <c r="BT586" s="220"/>
      <c r="BU586" s="220"/>
      <c r="BV586" s="220"/>
      <c r="BW586" s="220"/>
      <c r="BX586" s="220"/>
      <c r="BY586" s="220"/>
      <c r="BZ586" s="220"/>
      <c r="CA586" s="220"/>
      <c r="CB586" s="220"/>
      <c r="CC586" s="220"/>
      <c r="CD586" s="220"/>
      <c r="CE586" s="220"/>
      <c r="CF586" s="220"/>
      <c r="CG586" s="220"/>
      <c r="CH586" s="220"/>
      <c r="CI586" s="220"/>
    </row>
    <row r="587" spans="1:87" ht="15.75" customHeight="1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0"/>
      <c r="AZ587" s="220"/>
      <c r="BA587" s="220"/>
      <c r="BB587" s="220"/>
      <c r="BC587" s="220"/>
      <c r="BD587" s="220"/>
      <c r="BE587" s="220"/>
      <c r="BF587" s="220"/>
      <c r="BG587" s="220"/>
      <c r="BH587" s="220"/>
      <c r="BI587" s="220"/>
      <c r="BJ587" s="220"/>
      <c r="BK587" s="220"/>
      <c r="BL587" s="220"/>
      <c r="BM587" s="220"/>
      <c r="BN587" s="220"/>
      <c r="BO587" s="220"/>
      <c r="BP587" s="220"/>
      <c r="BQ587" s="220"/>
      <c r="BR587" s="220"/>
      <c r="BS587" s="220"/>
      <c r="BT587" s="220"/>
      <c r="BU587" s="220"/>
      <c r="BV587" s="220"/>
      <c r="BW587" s="220"/>
      <c r="BX587" s="220"/>
      <c r="BY587" s="220"/>
      <c r="BZ587" s="220"/>
      <c r="CA587" s="220"/>
      <c r="CB587" s="220"/>
      <c r="CC587" s="220"/>
      <c r="CD587" s="220"/>
      <c r="CE587" s="220"/>
      <c r="CF587" s="220"/>
      <c r="CG587" s="220"/>
      <c r="CH587" s="220"/>
      <c r="CI587" s="220"/>
    </row>
    <row r="588" spans="1:87" ht="15.75" customHeight="1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220"/>
      <c r="AW588" s="220"/>
      <c r="AX588" s="220"/>
      <c r="AY588" s="220"/>
      <c r="AZ588" s="220"/>
      <c r="BA588" s="220"/>
      <c r="BB588" s="220"/>
      <c r="BC588" s="220"/>
      <c r="BD588" s="220"/>
      <c r="BE588" s="220"/>
      <c r="BF588" s="220"/>
      <c r="BG588" s="220"/>
      <c r="BH588" s="220"/>
      <c r="BI588" s="220"/>
      <c r="BJ588" s="220"/>
      <c r="BK588" s="220"/>
      <c r="BL588" s="220"/>
      <c r="BM588" s="220"/>
      <c r="BN588" s="220"/>
      <c r="BO588" s="220"/>
      <c r="BP588" s="220"/>
      <c r="BQ588" s="220"/>
      <c r="BR588" s="220"/>
      <c r="BS588" s="220"/>
      <c r="BT588" s="220"/>
      <c r="BU588" s="220"/>
      <c r="BV588" s="220"/>
      <c r="BW588" s="220"/>
      <c r="BX588" s="220"/>
      <c r="BY588" s="220"/>
      <c r="BZ588" s="220"/>
      <c r="CA588" s="220"/>
      <c r="CB588" s="220"/>
      <c r="CC588" s="220"/>
      <c r="CD588" s="220"/>
      <c r="CE588" s="220"/>
      <c r="CF588" s="220"/>
      <c r="CG588" s="220"/>
      <c r="CH588" s="220"/>
      <c r="CI588" s="220"/>
    </row>
    <row r="589" spans="1:87" ht="15.75" customHeight="1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0"/>
      <c r="BN589" s="220"/>
      <c r="BO589" s="220"/>
      <c r="BP589" s="220"/>
      <c r="BQ589" s="220"/>
      <c r="BR589" s="220"/>
      <c r="BS589" s="220"/>
      <c r="BT589" s="220"/>
      <c r="BU589" s="220"/>
      <c r="BV589" s="220"/>
      <c r="BW589" s="220"/>
      <c r="BX589" s="220"/>
      <c r="BY589" s="220"/>
      <c r="BZ589" s="220"/>
      <c r="CA589" s="220"/>
      <c r="CB589" s="220"/>
      <c r="CC589" s="220"/>
      <c r="CD589" s="220"/>
      <c r="CE589" s="220"/>
      <c r="CF589" s="220"/>
      <c r="CG589" s="220"/>
      <c r="CH589" s="220"/>
      <c r="CI589" s="220"/>
    </row>
    <row r="590" spans="1:87" ht="15.75" customHeight="1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0"/>
      <c r="BN590" s="220"/>
      <c r="BO590" s="220"/>
      <c r="BP590" s="220"/>
      <c r="BQ590" s="220"/>
      <c r="BR590" s="220"/>
      <c r="BS590" s="220"/>
      <c r="BT590" s="220"/>
      <c r="BU590" s="220"/>
      <c r="BV590" s="220"/>
      <c r="BW590" s="220"/>
      <c r="BX590" s="220"/>
      <c r="BY590" s="220"/>
      <c r="BZ590" s="220"/>
      <c r="CA590" s="220"/>
      <c r="CB590" s="220"/>
      <c r="CC590" s="220"/>
      <c r="CD590" s="220"/>
      <c r="CE590" s="220"/>
      <c r="CF590" s="220"/>
      <c r="CG590" s="220"/>
      <c r="CH590" s="220"/>
      <c r="CI590" s="220"/>
    </row>
    <row r="591" spans="1:87" ht="15.75" customHeight="1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0"/>
      <c r="BN591" s="220"/>
      <c r="BO591" s="220"/>
      <c r="BP591" s="220"/>
      <c r="BQ591" s="220"/>
      <c r="BR591" s="220"/>
      <c r="BS591" s="220"/>
      <c r="BT591" s="220"/>
      <c r="BU591" s="220"/>
      <c r="BV591" s="220"/>
      <c r="BW591" s="220"/>
      <c r="BX591" s="220"/>
      <c r="BY591" s="220"/>
      <c r="BZ591" s="220"/>
      <c r="CA591" s="220"/>
      <c r="CB591" s="220"/>
      <c r="CC591" s="220"/>
      <c r="CD591" s="220"/>
      <c r="CE591" s="220"/>
      <c r="CF591" s="220"/>
      <c r="CG591" s="220"/>
      <c r="CH591" s="220"/>
      <c r="CI591" s="220"/>
    </row>
    <row r="592" spans="1:87" ht="15.75" customHeight="1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0"/>
      <c r="BN592" s="220"/>
      <c r="BO592" s="220"/>
      <c r="BP592" s="220"/>
      <c r="BQ592" s="220"/>
      <c r="BR592" s="220"/>
      <c r="BS592" s="220"/>
      <c r="BT592" s="220"/>
      <c r="BU592" s="220"/>
      <c r="BV592" s="220"/>
      <c r="BW592" s="220"/>
      <c r="BX592" s="220"/>
      <c r="BY592" s="220"/>
      <c r="BZ592" s="220"/>
      <c r="CA592" s="220"/>
      <c r="CB592" s="220"/>
      <c r="CC592" s="220"/>
      <c r="CD592" s="220"/>
      <c r="CE592" s="220"/>
      <c r="CF592" s="220"/>
      <c r="CG592" s="220"/>
      <c r="CH592" s="220"/>
      <c r="CI592" s="220"/>
    </row>
    <row r="593" spans="1:87" ht="15.75" customHeight="1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0"/>
      <c r="BN593" s="220"/>
      <c r="BO593" s="220"/>
      <c r="BP593" s="220"/>
      <c r="BQ593" s="220"/>
      <c r="BR593" s="220"/>
      <c r="BS593" s="220"/>
      <c r="BT593" s="220"/>
      <c r="BU593" s="220"/>
      <c r="BV593" s="220"/>
      <c r="BW593" s="220"/>
      <c r="BX593" s="220"/>
      <c r="BY593" s="220"/>
      <c r="BZ593" s="220"/>
      <c r="CA593" s="220"/>
      <c r="CB593" s="220"/>
      <c r="CC593" s="220"/>
      <c r="CD593" s="220"/>
      <c r="CE593" s="220"/>
      <c r="CF593" s="220"/>
      <c r="CG593" s="220"/>
      <c r="CH593" s="220"/>
      <c r="CI593" s="220"/>
    </row>
    <row r="594" spans="1:87" ht="15.75" customHeight="1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0"/>
      <c r="BN594" s="220"/>
      <c r="BO594" s="220"/>
      <c r="BP594" s="220"/>
      <c r="BQ594" s="220"/>
      <c r="BR594" s="220"/>
      <c r="BS594" s="220"/>
      <c r="BT594" s="220"/>
      <c r="BU594" s="220"/>
      <c r="BV594" s="220"/>
      <c r="BW594" s="220"/>
      <c r="BX594" s="220"/>
      <c r="BY594" s="220"/>
      <c r="BZ594" s="220"/>
      <c r="CA594" s="220"/>
      <c r="CB594" s="220"/>
      <c r="CC594" s="220"/>
      <c r="CD594" s="220"/>
      <c r="CE594" s="220"/>
      <c r="CF594" s="220"/>
      <c r="CG594" s="220"/>
      <c r="CH594" s="220"/>
      <c r="CI594" s="220"/>
    </row>
    <row r="595" spans="1:87" ht="15.75" customHeight="1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220"/>
      <c r="BN595" s="220"/>
      <c r="BO595" s="220"/>
      <c r="BP595" s="220"/>
      <c r="BQ595" s="220"/>
      <c r="BR595" s="220"/>
      <c r="BS595" s="220"/>
      <c r="BT595" s="220"/>
      <c r="BU595" s="220"/>
      <c r="BV595" s="220"/>
      <c r="BW595" s="220"/>
      <c r="BX595" s="220"/>
      <c r="BY595" s="220"/>
      <c r="BZ595" s="220"/>
      <c r="CA595" s="220"/>
      <c r="CB595" s="220"/>
      <c r="CC595" s="220"/>
      <c r="CD595" s="220"/>
      <c r="CE595" s="220"/>
      <c r="CF595" s="220"/>
      <c r="CG595" s="220"/>
      <c r="CH595" s="220"/>
      <c r="CI595" s="220"/>
    </row>
    <row r="596" spans="1:87" ht="15.75" customHeight="1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220"/>
      <c r="BN596" s="220"/>
      <c r="BO596" s="220"/>
      <c r="BP596" s="220"/>
      <c r="BQ596" s="220"/>
      <c r="BR596" s="220"/>
      <c r="BS596" s="220"/>
      <c r="BT596" s="220"/>
      <c r="BU596" s="220"/>
      <c r="BV596" s="220"/>
      <c r="BW596" s="220"/>
      <c r="BX596" s="220"/>
      <c r="BY596" s="220"/>
      <c r="BZ596" s="220"/>
      <c r="CA596" s="220"/>
      <c r="CB596" s="220"/>
      <c r="CC596" s="220"/>
      <c r="CD596" s="220"/>
      <c r="CE596" s="220"/>
      <c r="CF596" s="220"/>
      <c r="CG596" s="220"/>
      <c r="CH596" s="220"/>
      <c r="CI596" s="220"/>
    </row>
    <row r="597" spans="1:87" ht="15.75" customHeight="1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220"/>
      <c r="BN597" s="220"/>
      <c r="BO597" s="220"/>
      <c r="BP597" s="220"/>
      <c r="BQ597" s="220"/>
      <c r="BR597" s="220"/>
      <c r="BS597" s="220"/>
      <c r="BT597" s="220"/>
      <c r="BU597" s="220"/>
      <c r="BV597" s="220"/>
      <c r="BW597" s="220"/>
      <c r="BX597" s="220"/>
      <c r="BY597" s="220"/>
      <c r="BZ597" s="220"/>
      <c r="CA597" s="220"/>
      <c r="CB597" s="220"/>
      <c r="CC597" s="220"/>
      <c r="CD597" s="220"/>
      <c r="CE597" s="220"/>
      <c r="CF597" s="220"/>
      <c r="CG597" s="220"/>
      <c r="CH597" s="220"/>
      <c r="CI597" s="220"/>
    </row>
    <row r="598" spans="1:87" ht="15.75" customHeight="1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220"/>
      <c r="BN598" s="220"/>
      <c r="BO598" s="220"/>
      <c r="BP598" s="220"/>
      <c r="BQ598" s="220"/>
      <c r="BR598" s="220"/>
      <c r="BS598" s="220"/>
      <c r="BT598" s="220"/>
      <c r="BU598" s="220"/>
      <c r="BV598" s="220"/>
      <c r="BW598" s="220"/>
      <c r="BX598" s="220"/>
      <c r="BY598" s="220"/>
      <c r="BZ598" s="220"/>
      <c r="CA598" s="220"/>
      <c r="CB598" s="220"/>
      <c r="CC598" s="220"/>
      <c r="CD598" s="220"/>
      <c r="CE598" s="220"/>
      <c r="CF598" s="220"/>
      <c r="CG598" s="220"/>
      <c r="CH598" s="220"/>
      <c r="CI598" s="220"/>
    </row>
    <row r="599" spans="1:87" ht="15.75" customHeight="1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  <c r="AP599" s="220"/>
      <c r="AQ599" s="220"/>
      <c r="AR599" s="220"/>
      <c r="AS599" s="220"/>
      <c r="AT599" s="220"/>
      <c r="AU599" s="220"/>
      <c r="AV599" s="220"/>
      <c r="AW599" s="220"/>
      <c r="AX599" s="220"/>
      <c r="AY599" s="220"/>
      <c r="AZ599" s="220"/>
      <c r="BA599" s="220"/>
      <c r="BB599" s="220"/>
      <c r="BC599" s="220"/>
      <c r="BD599" s="220"/>
      <c r="BE599" s="220"/>
      <c r="BF599" s="220"/>
      <c r="BG599" s="220"/>
      <c r="BH599" s="220"/>
      <c r="BI599" s="220"/>
      <c r="BJ599" s="220"/>
      <c r="BK599" s="220"/>
      <c r="BL599" s="220"/>
      <c r="BM599" s="220"/>
      <c r="BN599" s="220"/>
      <c r="BO599" s="220"/>
      <c r="BP599" s="220"/>
      <c r="BQ599" s="220"/>
      <c r="BR599" s="220"/>
      <c r="BS599" s="220"/>
      <c r="BT599" s="220"/>
      <c r="BU599" s="220"/>
      <c r="BV599" s="220"/>
      <c r="BW599" s="220"/>
      <c r="BX599" s="220"/>
      <c r="BY599" s="220"/>
      <c r="BZ599" s="220"/>
      <c r="CA599" s="220"/>
      <c r="CB599" s="220"/>
      <c r="CC599" s="220"/>
      <c r="CD599" s="220"/>
      <c r="CE599" s="220"/>
      <c r="CF599" s="220"/>
      <c r="CG599" s="220"/>
      <c r="CH599" s="220"/>
      <c r="CI599" s="220"/>
    </row>
    <row r="600" spans="1:87" ht="15.75" customHeight="1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G600" s="220"/>
      <c r="AH600" s="220"/>
      <c r="AI600" s="220"/>
      <c r="AJ600" s="220"/>
      <c r="AK600" s="220"/>
      <c r="AL600" s="220"/>
      <c r="AM600" s="220"/>
      <c r="AN600" s="220"/>
      <c r="AO600" s="220"/>
      <c r="AP600" s="220"/>
      <c r="AQ600" s="220"/>
      <c r="AR600" s="220"/>
      <c r="AS600" s="220"/>
      <c r="AT600" s="220"/>
      <c r="AU600" s="220"/>
      <c r="AV600" s="220"/>
      <c r="AW600" s="220"/>
      <c r="AX600" s="220"/>
      <c r="AY600" s="220"/>
      <c r="AZ600" s="220"/>
      <c r="BA600" s="220"/>
      <c r="BB600" s="220"/>
      <c r="BC600" s="220"/>
      <c r="BD600" s="220"/>
      <c r="BE600" s="220"/>
      <c r="BF600" s="220"/>
      <c r="BG600" s="220"/>
      <c r="BH600" s="220"/>
      <c r="BI600" s="220"/>
      <c r="BJ600" s="220"/>
      <c r="BK600" s="220"/>
      <c r="BL600" s="220"/>
      <c r="BM600" s="220"/>
      <c r="BN600" s="220"/>
      <c r="BO600" s="220"/>
      <c r="BP600" s="220"/>
      <c r="BQ600" s="220"/>
      <c r="BR600" s="220"/>
      <c r="BS600" s="220"/>
      <c r="BT600" s="220"/>
      <c r="BU600" s="220"/>
      <c r="BV600" s="220"/>
      <c r="BW600" s="220"/>
      <c r="BX600" s="220"/>
      <c r="BY600" s="220"/>
      <c r="BZ600" s="220"/>
      <c r="CA600" s="220"/>
      <c r="CB600" s="220"/>
      <c r="CC600" s="220"/>
      <c r="CD600" s="220"/>
      <c r="CE600" s="220"/>
      <c r="CF600" s="220"/>
      <c r="CG600" s="220"/>
      <c r="CH600" s="220"/>
      <c r="CI600" s="220"/>
    </row>
    <row r="601" spans="1:87" ht="15.75" customHeight="1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G601" s="220"/>
      <c r="AH601" s="220"/>
      <c r="AI601" s="220"/>
      <c r="AJ601" s="220"/>
      <c r="AK601" s="220"/>
      <c r="AL601" s="220"/>
      <c r="AM601" s="220"/>
      <c r="AN601" s="220"/>
      <c r="AO601" s="220"/>
      <c r="AP601" s="220"/>
      <c r="AQ601" s="220"/>
      <c r="AR601" s="220"/>
      <c r="AS601" s="220"/>
      <c r="AT601" s="220"/>
      <c r="AU601" s="220"/>
      <c r="AV601" s="220"/>
      <c r="AW601" s="220"/>
      <c r="AX601" s="220"/>
      <c r="AY601" s="220"/>
      <c r="AZ601" s="220"/>
      <c r="BA601" s="220"/>
      <c r="BB601" s="220"/>
      <c r="BC601" s="220"/>
      <c r="BD601" s="220"/>
      <c r="BE601" s="220"/>
      <c r="BF601" s="220"/>
      <c r="BG601" s="220"/>
      <c r="BH601" s="220"/>
      <c r="BI601" s="220"/>
      <c r="BJ601" s="220"/>
      <c r="BK601" s="220"/>
      <c r="BL601" s="220"/>
      <c r="BM601" s="220"/>
      <c r="BN601" s="220"/>
      <c r="BO601" s="220"/>
      <c r="BP601" s="220"/>
      <c r="BQ601" s="220"/>
      <c r="BR601" s="220"/>
      <c r="BS601" s="220"/>
      <c r="BT601" s="220"/>
      <c r="BU601" s="220"/>
      <c r="BV601" s="220"/>
      <c r="BW601" s="220"/>
      <c r="BX601" s="220"/>
      <c r="BY601" s="220"/>
      <c r="BZ601" s="220"/>
      <c r="CA601" s="220"/>
      <c r="CB601" s="220"/>
      <c r="CC601" s="220"/>
      <c r="CD601" s="220"/>
      <c r="CE601" s="220"/>
      <c r="CF601" s="220"/>
      <c r="CG601" s="220"/>
      <c r="CH601" s="220"/>
      <c r="CI601" s="220"/>
    </row>
    <row r="602" spans="1:87" ht="15.75" customHeight="1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G602" s="220"/>
      <c r="AH602" s="220"/>
      <c r="AI602" s="220"/>
      <c r="AJ602" s="220"/>
      <c r="AK602" s="220"/>
      <c r="AL602" s="220"/>
      <c r="AM602" s="220"/>
      <c r="AN602" s="220"/>
      <c r="AO602" s="220"/>
      <c r="AP602" s="220"/>
      <c r="AQ602" s="220"/>
      <c r="AR602" s="220"/>
      <c r="AS602" s="220"/>
      <c r="AT602" s="220"/>
      <c r="AU602" s="220"/>
      <c r="AV602" s="220"/>
      <c r="AW602" s="220"/>
      <c r="AX602" s="220"/>
      <c r="AY602" s="220"/>
      <c r="AZ602" s="220"/>
      <c r="BA602" s="220"/>
      <c r="BB602" s="220"/>
      <c r="BC602" s="220"/>
      <c r="BD602" s="220"/>
      <c r="BE602" s="220"/>
      <c r="BF602" s="220"/>
      <c r="BG602" s="220"/>
      <c r="BH602" s="220"/>
      <c r="BI602" s="220"/>
      <c r="BJ602" s="220"/>
      <c r="BK602" s="220"/>
      <c r="BL602" s="220"/>
      <c r="BM602" s="220"/>
      <c r="BN602" s="220"/>
      <c r="BO602" s="220"/>
      <c r="BP602" s="220"/>
      <c r="BQ602" s="220"/>
      <c r="BR602" s="220"/>
      <c r="BS602" s="220"/>
      <c r="BT602" s="220"/>
      <c r="BU602" s="220"/>
      <c r="BV602" s="220"/>
      <c r="BW602" s="220"/>
      <c r="BX602" s="220"/>
      <c r="BY602" s="220"/>
      <c r="BZ602" s="220"/>
      <c r="CA602" s="220"/>
      <c r="CB602" s="220"/>
      <c r="CC602" s="220"/>
      <c r="CD602" s="220"/>
      <c r="CE602" s="220"/>
      <c r="CF602" s="220"/>
      <c r="CG602" s="220"/>
      <c r="CH602" s="220"/>
      <c r="CI602" s="220"/>
    </row>
    <row r="603" spans="1:87" ht="15.75" customHeight="1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/>
      <c r="AM603" s="220"/>
      <c r="AN603" s="220"/>
      <c r="AO603" s="220"/>
      <c r="AP603" s="220"/>
      <c r="AQ603" s="220"/>
      <c r="AR603" s="220"/>
      <c r="AS603" s="220"/>
      <c r="AT603" s="220"/>
      <c r="AU603" s="220"/>
      <c r="AV603" s="220"/>
      <c r="AW603" s="220"/>
      <c r="AX603" s="220"/>
      <c r="AY603" s="220"/>
      <c r="AZ603" s="220"/>
      <c r="BA603" s="220"/>
      <c r="BB603" s="220"/>
      <c r="BC603" s="220"/>
      <c r="BD603" s="220"/>
      <c r="BE603" s="220"/>
      <c r="BF603" s="220"/>
      <c r="BG603" s="220"/>
      <c r="BH603" s="220"/>
      <c r="BI603" s="220"/>
      <c r="BJ603" s="220"/>
      <c r="BK603" s="220"/>
      <c r="BL603" s="220"/>
      <c r="BM603" s="220"/>
      <c r="BN603" s="220"/>
      <c r="BO603" s="220"/>
      <c r="BP603" s="220"/>
      <c r="BQ603" s="220"/>
      <c r="BR603" s="220"/>
      <c r="BS603" s="220"/>
      <c r="BT603" s="220"/>
      <c r="BU603" s="220"/>
      <c r="BV603" s="220"/>
      <c r="BW603" s="220"/>
      <c r="BX603" s="220"/>
      <c r="BY603" s="220"/>
      <c r="BZ603" s="220"/>
      <c r="CA603" s="220"/>
      <c r="CB603" s="220"/>
      <c r="CC603" s="220"/>
      <c r="CD603" s="220"/>
      <c r="CE603" s="220"/>
      <c r="CF603" s="220"/>
      <c r="CG603" s="220"/>
      <c r="CH603" s="220"/>
      <c r="CI603" s="220"/>
    </row>
    <row r="604" spans="1:87" ht="15.75" customHeight="1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  <c r="AP604" s="220"/>
      <c r="AQ604" s="220"/>
      <c r="AR604" s="220"/>
      <c r="AS604" s="220"/>
      <c r="AT604" s="220"/>
      <c r="AU604" s="220"/>
      <c r="AV604" s="220"/>
      <c r="AW604" s="220"/>
      <c r="AX604" s="220"/>
      <c r="AY604" s="220"/>
      <c r="AZ604" s="220"/>
      <c r="BA604" s="220"/>
      <c r="BB604" s="220"/>
      <c r="BC604" s="220"/>
      <c r="BD604" s="220"/>
      <c r="BE604" s="220"/>
      <c r="BF604" s="220"/>
      <c r="BG604" s="220"/>
      <c r="BH604" s="220"/>
      <c r="BI604" s="220"/>
      <c r="BJ604" s="220"/>
      <c r="BK604" s="220"/>
      <c r="BL604" s="220"/>
      <c r="BM604" s="220"/>
      <c r="BN604" s="220"/>
      <c r="BO604" s="220"/>
      <c r="BP604" s="220"/>
      <c r="BQ604" s="220"/>
      <c r="BR604" s="220"/>
      <c r="BS604" s="220"/>
      <c r="BT604" s="220"/>
      <c r="BU604" s="220"/>
      <c r="BV604" s="220"/>
      <c r="BW604" s="220"/>
      <c r="BX604" s="220"/>
      <c r="BY604" s="220"/>
      <c r="BZ604" s="220"/>
      <c r="CA604" s="220"/>
      <c r="CB604" s="220"/>
      <c r="CC604" s="220"/>
      <c r="CD604" s="220"/>
      <c r="CE604" s="220"/>
      <c r="CF604" s="220"/>
      <c r="CG604" s="220"/>
      <c r="CH604" s="220"/>
      <c r="CI604" s="220"/>
    </row>
    <row r="605" spans="1:87" ht="15.75" customHeight="1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/>
      <c r="AM605" s="220"/>
      <c r="AN605" s="220"/>
      <c r="AO605" s="220"/>
      <c r="AP605" s="220"/>
      <c r="AQ605" s="220"/>
      <c r="AR605" s="220"/>
      <c r="AS605" s="220"/>
      <c r="AT605" s="220"/>
      <c r="AU605" s="220"/>
      <c r="AV605" s="220"/>
      <c r="AW605" s="220"/>
      <c r="AX605" s="220"/>
      <c r="AY605" s="220"/>
      <c r="AZ605" s="220"/>
      <c r="BA605" s="220"/>
      <c r="BB605" s="220"/>
      <c r="BC605" s="220"/>
      <c r="BD605" s="220"/>
      <c r="BE605" s="220"/>
      <c r="BF605" s="220"/>
      <c r="BG605" s="220"/>
      <c r="BH605" s="220"/>
      <c r="BI605" s="220"/>
      <c r="BJ605" s="220"/>
      <c r="BK605" s="220"/>
      <c r="BL605" s="220"/>
      <c r="BM605" s="220"/>
      <c r="BN605" s="220"/>
      <c r="BO605" s="220"/>
      <c r="BP605" s="220"/>
      <c r="BQ605" s="220"/>
      <c r="BR605" s="220"/>
      <c r="BS605" s="220"/>
      <c r="BT605" s="220"/>
      <c r="BU605" s="220"/>
      <c r="BV605" s="220"/>
      <c r="BW605" s="220"/>
      <c r="BX605" s="220"/>
      <c r="BY605" s="220"/>
      <c r="BZ605" s="220"/>
      <c r="CA605" s="220"/>
      <c r="CB605" s="220"/>
      <c r="CC605" s="220"/>
      <c r="CD605" s="220"/>
      <c r="CE605" s="220"/>
      <c r="CF605" s="220"/>
      <c r="CG605" s="220"/>
      <c r="CH605" s="220"/>
      <c r="CI605" s="220"/>
    </row>
    <row r="606" spans="1:87" ht="15.75" customHeight="1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0"/>
      <c r="BN606" s="220"/>
      <c r="BO606" s="220"/>
      <c r="BP606" s="220"/>
      <c r="BQ606" s="220"/>
      <c r="BR606" s="220"/>
      <c r="BS606" s="220"/>
      <c r="BT606" s="220"/>
      <c r="BU606" s="220"/>
      <c r="BV606" s="220"/>
      <c r="BW606" s="220"/>
      <c r="BX606" s="220"/>
      <c r="BY606" s="220"/>
      <c r="BZ606" s="220"/>
      <c r="CA606" s="220"/>
      <c r="CB606" s="220"/>
      <c r="CC606" s="220"/>
      <c r="CD606" s="220"/>
      <c r="CE606" s="220"/>
      <c r="CF606" s="220"/>
      <c r="CG606" s="220"/>
      <c r="CH606" s="220"/>
      <c r="CI606" s="220"/>
    </row>
    <row r="607" spans="1:87" ht="15.75" customHeight="1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0"/>
      <c r="BN607" s="220"/>
      <c r="BO607" s="220"/>
      <c r="BP607" s="220"/>
      <c r="BQ607" s="220"/>
      <c r="BR607" s="220"/>
      <c r="BS607" s="220"/>
      <c r="BT607" s="220"/>
      <c r="BU607" s="220"/>
      <c r="BV607" s="220"/>
      <c r="BW607" s="220"/>
      <c r="BX607" s="220"/>
      <c r="BY607" s="220"/>
      <c r="BZ607" s="220"/>
      <c r="CA607" s="220"/>
      <c r="CB607" s="220"/>
      <c r="CC607" s="220"/>
      <c r="CD607" s="220"/>
      <c r="CE607" s="220"/>
      <c r="CF607" s="220"/>
      <c r="CG607" s="220"/>
      <c r="CH607" s="220"/>
      <c r="CI607" s="220"/>
    </row>
    <row r="608" spans="1:87" ht="15.75" customHeight="1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0"/>
      <c r="BN608" s="220"/>
      <c r="BO608" s="220"/>
      <c r="BP608" s="220"/>
      <c r="BQ608" s="220"/>
      <c r="BR608" s="220"/>
      <c r="BS608" s="220"/>
      <c r="BT608" s="220"/>
      <c r="BU608" s="220"/>
      <c r="BV608" s="220"/>
      <c r="BW608" s="220"/>
      <c r="BX608" s="220"/>
      <c r="BY608" s="220"/>
      <c r="BZ608" s="220"/>
      <c r="CA608" s="220"/>
      <c r="CB608" s="220"/>
      <c r="CC608" s="220"/>
      <c r="CD608" s="220"/>
      <c r="CE608" s="220"/>
      <c r="CF608" s="220"/>
      <c r="CG608" s="220"/>
      <c r="CH608" s="220"/>
      <c r="CI608" s="220"/>
    </row>
    <row r="609" spans="1:87" ht="15.75" customHeight="1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0"/>
      <c r="BN609" s="220"/>
      <c r="BO609" s="220"/>
      <c r="BP609" s="220"/>
      <c r="BQ609" s="220"/>
      <c r="BR609" s="220"/>
      <c r="BS609" s="220"/>
      <c r="BT609" s="220"/>
      <c r="BU609" s="220"/>
      <c r="BV609" s="220"/>
      <c r="BW609" s="220"/>
      <c r="BX609" s="220"/>
      <c r="BY609" s="220"/>
      <c r="BZ609" s="220"/>
      <c r="CA609" s="220"/>
      <c r="CB609" s="220"/>
      <c r="CC609" s="220"/>
      <c r="CD609" s="220"/>
      <c r="CE609" s="220"/>
      <c r="CF609" s="220"/>
      <c r="CG609" s="220"/>
      <c r="CH609" s="220"/>
      <c r="CI609" s="220"/>
    </row>
    <row r="610" spans="1:87" ht="15.75" customHeight="1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0"/>
      <c r="BN610" s="220"/>
      <c r="BO610" s="220"/>
      <c r="BP610" s="220"/>
      <c r="BQ610" s="220"/>
      <c r="BR610" s="220"/>
      <c r="BS610" s="220"/>
      <c r="BT610" s="220"/>
      <c r="BU610" s="220"/>
      <c r="BV610" s="220"/>
      <c r="BW610" s="220"/>
      <c r="BX610" s="220"/>
      <c r="BY610" s="220"/>
      <c r="BZ610" s="220"/>
      <c r="CA610" s="220"/>
      <c r="CB610" s="220"/>
      <c r="CC610" s="220"/>
      <c r="CD610" s="220"/>
      <c r="CE610" s="220"/>
      <c r="CF610" s="220"/>
      <c r="CG610" s="220"/>
      <c r="CH610" s="220"/>
      <c r="CI610" s="220"/>
    </row>
    <row r="611" spans="1:87" ht="15.75" customHeight="1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0"/>
      <c r="BN611" s="220"/>
      <c r="BO611" s="220"/>
      <c r="BP611" s="220"/>
      <c r="BQ611" s="220"/>
      <c r="BR611" s="220"/>
      <c r="BS611" s="220"/>
      <c r="BT611" s="220"/>
      <c r="BU611" s="220"/>
      <c r="BV611" s="220"/>
      <c r="BW611" s="220"/>
      <c r="BX611" s="220"/>
      <c r="BY611" s="220"/>
      <c r="BZ611" s="220"/>
      <c r="CA611" s="220"/>
      <c r="CB611" s="220"/>
      <c r="CC611" s="220"/>
      <c r="CD611" s="220"/>
      <c r="CE611" s="220"/>
      <c r="CF611" s="220"/>
      <c r="CG611" s="220"/>
      <c r="CH611" s="220"/>
      <c r="CI611" s="220"/>
    </row>
    <row r="612" spans="1:87" ht="15.75" customHeight="1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0"/>
      <c r="BN612" s="220"/>
      <c r="BO612" s="220"/>
      <c r="BP612" s="220"/>
      <c r="BQ612" s="220"/>
      <c r="BR612" s="220"/>
      <c r="BS612" s="220"/>
      <c r="BT612" s="220"/>
      <c r="BU612" s="220"/>
      <c r="BV612" s="220"/>
      <c r="BW612" s="220"/>
      <c r="BX612" s="220"/>
      <c r="BY612" s="220"/>
      <c r="BZ612" s="220"/>
      <c r="CA612" s="220"/>
      <c r="CB612" s="220"/>
      <c r="CC612" s="220"/>
      <c r="CD612" s="220"/>
      <c r="CE612" s="220"/>
      <c r="CF612" s="220"/>
      <c r="CG612" s="220"/>
      <c r="CH612" s="220"/>
      <c r="CI612" s="220"/>
    </row>
    <row r="613" spans="1:87" ht="15.75" customHeight="1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220"/>
      <c r="BN613" s="220"/>
      <c r="BO613" s="220"/>
      <c r="BP613" s="220"/>
      <c r="BQ613" s="220"/>
      <c r="BR613" s="220"/>
      <c r="BS613" s="220"/>
      <c r="BT613" s="220"/>
      <c r="BU613" s="220"/>
      <c r="BV613" s="220"/>
      <c r="BW613" s="220"/>
      <c r="BX613" s="220"/>
      <c r="BY613" s="220"/>
      <c r="BZ613" s="220"/>
      <c r="CA613" s="220"/>
      <c r="CB613" s="220"/>
      <c r="CC613" s="220"/>
      <c r="CD613" s="220"/>
      <c r="CE613" s="220"/>
      <c r="CF613" s="220"/>
      <c r="CG613" s="220"/>
      <c r="CH613" s="220"/>
      <c r="CI613" s="220"/>
    </row>
    <row r="614" spans="1:87" ht="15.75" customHeight="1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220"/>
      <c r="BN614" s="220"/>
      <c r="BO614" s="220"/>
      <c r="BP614" s="220"/>
      <c r="BQ614" s="220"/>
      <c r="BR614" s="220"/>
      <c r="BS614" s="220"/>
      <c r="BT614" s="220"/>
      <c r="BU614" s="220"/>
      <c r="BV614" s="220"/>
      <c r="BW614" s="220"/>
      <c r="BX614" s="220"/>
      <c r="BY614" s="220"/>
      <c r="BZ614" s="220"/>
      <c r="CA614" s="220"/>
      <c r="CB614" s="220"/>
      <c r="CC614" s="220"/>
      <c r="CD614" s="220"/>
      <c r="CE614" s="220"/>
      <c r="CF614" s="220"/>
      <c r="CG614" s="220"/>
      <c r="CH614" s="220"/>
      <c r="CI614" s="220"/>
    </row>
    <row r="615" spans="1:87" ht="15.75" customHeight="1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220"/>
      <c r="BN615" s="220"/>
      <c r="BO615" s="220"/>
      <c r="BP615" s="220"/>
      <c r="BQ615" s="220"/>
      <c r="BR615" s="220"/>
      <c r="BS615" s="220"/>
      <c r="BT615" s="220"/>
      <c r="BU615" s="220"/>
      <c r="BV615" s="220"/>
      <c r="BW615" s="220"/>
      <c r="BX615" s="220"/>
      <c r="BY615" s="220"/>
      <c r="BZ615" s="220"/>
      <c r="CA615" s="220"/>
      <c r="CB615" s="220"/>
      <c r="CC615" s="220"/>
      <c r="CD615" s="220"/>
      <c r="CE615" s="220"/>
      <c r="CF615" s="220"/>
      <c r="CG615" s="220"/>
      <c r="CH615" s="220"/>
      <c r="CI615" s="220"/>
    </row>
    <row r="616" spans="1:87" ht="15.75" customHeight="1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220"/>
      <c r="BN616" s="220"/>
      <c r="BO616" s="220"/>
      <c r="BP616" s="220"/>
      <c r="BQ616" s="220"/>
      <c r="BR616" s="220"/>
      <c r="BS616" s="220"/>
      <c r="BT616" s="220"/>
      <c r="BU616" s="220"/>
      <c r="BV616" s="220"/>
      <c r="BW616" s="220"/>
      <c r="BX616" s="220"/>
      <c r="BY616" s="220"/>
      <c r="BZ616" s="220"/>
      <c r="CA616" s="220"/>
      <c r="CB616" s="220"/>
      <c r="CC616" s="220"/>
      <c r="CD616" s="220"/>
      <c r="CE616" s="220"/>
      <c r="CF616" s="220"/>
      <c r="CG616" s="220"/>
      <c r="CH616" s="220"/>
      <c r="CI616" s="220"/>
    </row>
    <row r="617" spans="1:87" ht="15.75" customHeight="1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  <c r="AP617" s="220"/>
      <c r="AQ617" s="220"/>
      <c r="AR617" s="220"/>
      <c r="AS617" s="220"/>
      <c r="AT617" s="220"/>
      <c r="AU617" s="220"/>
      <c r="AV617" s="220"/>
      <c r="AW617" s="220"/>
      <c r="AX617" s="220"/>
      <c r="AY617" s="220"/>
      <c r="AZ617" s="220"/>
      <c r="BA617" s="220"/>
      <c r="BB617" s="220"/>
      <c r="BC617" s="220"/>
      <c r="BD617" s="220"/>
      <c r="BE617" s="220"/>
      <c r="BF617" s="220"/>
      <c r="BG617" s="220"/>
      <c r="BH617" s="220"/>
      <c r="BI617" s="220"/>
      <c r="BJ617" s="220"/>
      <c r="BK617" s="220"/>
      <c r="BL617" s="220"/>
      <c r="BM617" s="220"/>
      <c r="BN617" s="220"/>
      <c r="BO617" s="220"/>
      <c r="BP617" s="220"/>
      <c r="BQ617" s="220"/>
      <c r="BR617" s="220"/>
      <c r="BS617" s="220"/>
      <c r="BT617" s="220"/>
      <c r="BU617" s="220"/>
      <c r="BV617" s="220"/>
      <c r="BW617" s="220"/>
      <c r="BX617" s="220"/>
      <c r="BY617" s="220"/>
      <c r="BZ617" s="220"/>
      <c r="CA617" s="220"/>
      <c r="CB617" s="220"/>
      <c r="CC617" s="220"/>
      <c r="CD617" s="220"/>
      <c r="CE617" s="220"/>
      <c r="CF617" s="220"/>
      <c r="CG617" s="220"/>
      <c r="CH617" s="220"/>
      <c r="CI617" s="220"/>
    </row>
    <row r="618" spans="1:87" ht="15.75" customHeight="1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G618" s="220"/>
      <c r="AH618" s="220"/>
      <c r="AI618" s="220"/>
      <c r="AJ618" s="220"/>
      <c r="AK618" s="220"/>
      <c r="AL618" s="220"/>
      <c r="AM618" s="220"/>
      <c r="AN618" s="220"/>
      <c r="AO618" s="220"/>
      <c r="AP618" s="220"/>
      <c r="AQ618" s="220"/>
      <c r="AR618" s="220"/>
      <c r="AS618" s="220"/>
      <c r="AT618" s="220"/>
      <c r="AU618" s="220"/>
      <c r="AV618" s="220"/>
      <c r="AW618" s="220"/>
      <c r="AX618" s="220"/>
      <c r="AY618" s="220"/>
      <c r="AZ618" s="220"/>
      <c r="BA618" s="220"/>
      <c r="BB618" s="220"/>
      <c r="BC618" s="220"/>
      <c r="BD618" s="220"/>
      <c r="BE618" s="220"/>
      <c r="BF618" s="220"/>
      <c r="BG618" s="220"/>
      <c r="BH618" s="220"/>
      <c r="BI618" s="220"/>
      <c r="BJ618" s="220"/>
      <c r="BK618" s="220"/>
      <c r="BL618" s="220"/>
      <c r="BM618" s="220"/>
      <c r="BN618" s="220"/>
      <c r="BO618" s="220"/>
      <c r="BP618" s="220"/>
      <c r="BQ618" s="220"/>
      <c r="BR618" s="220"/>
      <c r="BS618" s="220"/>
      <c r="BT618" s="220"/>
      <c r="BU618" s="220"/>
      <c r="BV618" s="220"/>
      <c r="BW618" s="220"/>
      <c r="BX618" s="220"/>
      <c r="BY618" s="220"/>
      <c r="BZ618" s="220"/>
      <c r="CA618" s="220"/>
      <c r="CB618" s="220"/>
      <c r="CC618" s="220"/>
      <c r="CD618" s="220"/>
      <c r="CE618" s="220"/>
      <c r="CF618" s="220"/>
      <c r="CG618" s="220"/>
      <c r="CH618" s="220"/>
      <c r="CI618" s="220"/>
    </row>
    <row r="619" spans="1:87" ht="15.75" customHeight="1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  <c r="AP619" s="220"/>
      <c r="AQ619" s="220"/>
      <c r="AR619" s="220"/>
      <c r="AS619" s="220"/>
      <c r="AT619" s="220"/>
      <c r="AU619" s="220"/>
      <c r="AV619" s="220"/>
      <c r="AW619" s="220"/>
      <c r="AX619" s="220"/>
      <c r="AY619" s="220"/>
      <c r="AZ619" s="220"/>
      <c r="BA619" s="220"/>
      <c r="BB619" s="220"/>
      <c r="BC619" s="220"/>
      <c r="BD619" s="220"/>
      <c r="BE619" s="220"/>
      <c r="BF619" s="220"/>
      <c r="BG619" s="220"/>
      <c r="BH619" s="220"/>
      <c r="BI619" s="220"/>
      <c r="BJ619" s="220"/>
      <c r="BK619" s="220"/>
      <c r="BL619" s="220"/>
      <c r="BM619" s="220"/>
      <c r="BN619" s="220"/>
      <c r="BO619" s="220"/>
      <c r="BP619" s="220"/>
      <c r="BQ619" s="220"/>
      <c r="BR619" s="220"/>
      <c r="BS619" s="220"/>
      <c r="BT619" s="220"/>
      <c r="BU619" s="220"/>
      <c r="BV619" s="220"/>
      <c r="BW619" s="220"/>
      <c r="BX619" s="220"/>
      <c r="BY619" s="220"/>
      <c r="BZ619" s="220"/>
      <c r="CA619" s="220"/>
      <c r="CB619" s="220"/>
      <c r="CC619" s="220"/>
      <c r="CD619" s="220"/>
      <c r="CE619" s="220"/>
      <c r="CF619" s="220"/>
      <c r="CG619" s="220"/>
      <c r="CH619" s="220"/>
      <c r="CI619" s="220"/>
    </row>
    <row r="620" spans="1:87" ht="15.75" customHeight="1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G620" s="220"/>
      <c r="AH620" s="220"/>
      <c r="AI620" s="220"/>
      <c r="AJ620" s="220"/>
      <c r="AK620" s="220"/>
      <c r="AL620" s="220"/>
      <c r="AM620" s="220"/>
      <c r="AN620" s="220"/>
      <c r="AO620" s="220"/>
      <c r="AP620" s="220"/>
      <c r="AQ620" s="220"/>
      <c r="AR620" s="220"/>
      <c r="AS620" s="220"/>
      <c r="AT620" s="220"/>
      <c r="AU620" s="220"/>
      <c r="AV620" s="220"/>
      <c r="AW620" s="220"/>
      <c r="AX620" s="220"/>
      <c r="AY620" s="220"/>
      <c r="AZ620" s="220"/>
      <c r="BA620" s="220"/>
      <c r="BB620" s="220"/>
      <c r="BC620" s="220"/>
      <c r="BD620" s="220"/>
      <c r="BE620" s="220"/>
      <c r="BF620" s="220"/>
      <c r="BG620" s="220"/>
      <c r="BH620" s="220"/>
      <c r="BI620" s="220"/>
      <c r="BJ620" s="220"/>
      <c r="BK620" s="220"/>
      <c r="BL620" s="220"/>
      <c r="BM620" s="220"/>
      <c r="BN620" s="220"/>
      <c r="BO620" s="220"/>
      <c r="BP620" s="220"/>
      <c r="BQ620" s="220"/>
      <c r="BR620" s="220"/>
      <c r="BS620" s="220"/>
      <c r="BT620" s="220"/>
      <c r="BU620" s="220"/>
      <c r="BV620" s="220"/>
      <c r="BW620" s="220"/>
      <c r="BX620" s="220"/>
      <c r="BY620" s="220"/>
      <c r="BZ620" s="220"/>
      <c r="CA620" s="220"/>
      <c r="CB620" s="220"/>
      <c r="CC620" s="220"/>
      <c r="CD620" s="220"/>
      <c r="CE620" s="220"/>
      <c r="CF620" s="220"/>
      <c r="CG620" s="220"/>
      <c r="CH620" s="220"/>
      <c r="CI620" s="220"/>
    </row>
    <row r="621" spans="1:87" ht="15.75" customHeight="1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G621" s="220"/>
      <c r="AH621" s="220"/>
      <c r="AI621" s="220"/>
      <c r="AJ621" s="220"/>
      <c r="AK621" s="220"/>
      <c r="AL621" s="220"/>
      <c r="AM621" s="220"/>
      <c r="AN621" s="220"/>
      <c r="AO621" s="220"/>
      <c r="AP621" s="220"/>
      <c r="AQ621" s="220"/>
      <c r="AR621" s="220"/>
      <c r="AS621" s="220"/>
      <c r="AT621" s="220"/>
      <c r="AU621" s="220"/>
      <c r="AV621" s="220"/>
      <c r="AW621" s="220"/>
      <c r="AX621" s="220"/>
      <c r="AY621" s="220"/>
      <c r="AZ621" s="220"/>
      <c r="BA621" s="220"/>
      <c r="BB621" s="220"/>
      <c r="BC621" s="220"/>
      <c r="BD621" s="220"/>
      <c r="BE621" s="220"/>
      <c r="BF621" s="220"/>
      <c r="BG621" s="220"/>
      <c r="BH621" s="220"/>
      <c r="BI621" s="220"/>
      <c r="BJ621" s="220"/>
      <c r="BK621" s="220"/>
      <c r="BL621" s="220"/>
      <c r="BM621" s="220"/>
      <c r="BN621" s="220"/>
      <c r="BO621" s="220"/>
      <c r="BP621" s="220"/>
      <c r="BQ621" s="220"/>
      <c r="BR621" s="220"/>
      <c r="BS621" s="220"/>
      <c r="BT621" s="220"/>
      <c r="BU621" s="220"/>
      <c r="BV621" s="220"/>
      <c r="BW621" s="220"/>
      <c r="BX621" s="220"/>
      <c r="BY621" s="220"/>
      <c r="BZ621" s="220"/>
      <c r="CA621" s="220"/>
      <c r="CB621" s="220"/>
      <c r="CC621" s="220"/>
      <c r="CD621" s="220"/>
      <c r="CE621" s="220"/>
      <c r="CF621" s="220"/>
      <c r="CG621" s="220"/>
      <c r="CH621" s="220"/>
      <c r="CI621" s="220"/>
    </row>
    <row r="622" spans="1:87" ht="15.75" customHeight="1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G622" s="220"/>
      <c r="AH622" s="220"/>
      <c r="AI622" s="220"/>
      <c r="AJ622" s="220"/>
      <c r="AK622" s="220"/>
      <c r="AL622" s="220"/>
      <c r="AM622" s="220"/>
      <c r="AN622" s="220"/>
      <c r="AO622" s="220"/>
      <c r="AP622" s="220"/>
      <c r="AQ622" s="220"/>
      <c r="AR622" s="220"/>
      <c r="AS622" s="220"/>
      <c r="AT622" s="220"/>
      <c r="AU622" s="220"/>
      <c r="AV622" s="220"/>
      <c r="AW622" s="220"/>
      <c r="AX622" s="220"/>
      <c r="AY622" s="220"/>
      <c r="AZ622" s="220"/>
      <c r="BA622" s="220"/>
      <c r="BB622" s="220"/>
      <c r="BC622" s="220"/>
      <c r="BD622" s="220"/>
      <c r="BE622" s="220"/>
      <c r="BF622" s="220"/>
      <c r="BG622" s="220"/>
      <c r="BH622" s="220"/>
      <c r="BI622" s="220"/>
      <c r="BJ622" s="220"/>
      <c r="BK622" s="220"/>
      <c r="BL622" s="220"/>
      <c r="BM622" s="220"/>
      <c r="BN622" s="220"/>
      <c r="BO622" s="220"/>
      <c r="BP622" s="220"/>
      <c r="BQ622" s="220"/>
      <c r="BR622" s="220"/>
      <c r="BS622" s="220"/>
      <c r="BT622" s="220"/>
      <c r="BU622" s="220"/>
      <c r="BV622" s="220"/>
      <c r="BW622" s="220"/>
      <c r="BX622" s="220"/>
      <c r="BY622" s="220"/>
      <c r="BZ622" s="220"/>
      <c r="CA622" s="220"/>
      <c r="CB622" s="220"/>
      <c r="CC622" s="220"/>
      <c r="CD622" s="220"/>
      <c r="CE622" s="220"/>
      <c r="CF622" s="220"/>
      <c r="CG622" s="220"/>
      <c r="CH622" s="220"/>
      <c r="CI622" s="220"/>
    </row>
    <row r="623" spans="1:87" ht="15.75" customHeight="1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G623" s="220"/>
      <c r="AH623" s="220"/>
      <c r="AI623" s="220"/>
      <c r="AJ623" s="220"/>
      <c r="AK623" s="220"/>
      <c r="AL623" s="220"/>
      <c r="AM623" s="220"/>
      <c r="AN623" s="220"/>
      <c r="AO623" s="220"/>
      <c r="AP623" s="220"/>
      <c r="AQ623" s="220"/>
      <c r="AR623" s="220"/>
      <c r="AS623" s="220"/>
      <c r="AT623" s="220"/>
      <c r="AU623" s="220"/>
      <c r="AV623" s="220"/>
      <c r="AW623" s="220"/>
      <c r="AX623" s="220"/>
      <c r="AY623" s="220"/>
      <c r="AZ623" s="220"/>
      <c r="BA623" s="220"/>
      <c r="BB623" s="220"/>
      <c r="BC623" s="220"/>
      <c r="BD623" s="220"/>
      <c r="BE623" s="220"/>
      <c r="BF623" s="220"/>
      <c r="BG623" s="220"/>
      <c r="BH623" s="220"/>
      <c r="BI623" s="220"/>
      <c r="BJ623" s="220"/>
      <c r="BK623" s="220"/>
      <c r="BL623" s="220"/>
      <c r="BM623" s="220"/>
      <c r="BN623" s="220"/>
      <c r="BO623" s="220"/>
      <c r="BP623" s="220"/>
      <c r="BQ623" s="220"/>
      <c r="BR623" s="220"/>
      <c r="BS623" s="220"/>
      <c r="BT623" s="220"/>
      <c r="BU623" s="220"/>
      <c r="BV623" s="220"/>
      <c r="BW623" s="220"/>
      <c r="BX623" s="220"/>
      <c r="BY623" s="220"/>
      <c r="BZ623" s="220"/>
      <c r="CA623" s="220"/>
      <c r="CB623" s="220"/>
      <c r="CC623" s="220"/>
      <c r="CD623" s="220"/>
      <c r="CE623" s="220"/>
      <c r="CF623" s="220"/>
      <c r="CG623" s="220"/>
      <c r="CH623" s="220"/>
      <c r="CI623" s="220"/>
    </row>
    <row r="624" spans="1:87" ht="15.75" customHeight="1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G624" s="220"/>
      <c r="AH624" s="220"/>
      <c r="AI624" s="220"/>
      <c r="AJ624" s="220"/>
      <c r="AK624" s="220"/>
      <c r="AL624" s="220"/>
      <c r="AM624" s="220"/>
      <c r="AN624" s="220"/>
      <c r="AO624" s="220"/>
      <c r="AP624" s="220"/>
      <c r="AQ624" s="220"/>
      <c r="AR624" s="220"/>
      <c r="AS624" s="220"/>
      <c r="AT624" s="220"/>
      <c r="AU624" s="220"/>
      <c r="AV624" s="220"/>
      <c r="AW624" s="220"/>
      <c r="AX624" s="220"/>
      <c r="AY624" s="220"/>
      <c r="AZ624" s="220"/>
      <c r="BA624" s="220"/>
      <c r="BB624" s="220"/>
      <c r="BC624" s="220"/>
      <c r="BD624" s="220"/>
      <c r="BE624" s="220"/>
      <c r="BF624" s="220"/>
      <c r="BG624" s="220"/>
      <c r="BH624" s="220"/>
      <c r="BI624" s="220"/>
      <c r="BJ624" s="220"/>
      <c r="BK624" s="220"/>
      <c r="BL624" s="220"/>
      <c r="BM624" s="220"/>
      <c r="BN624" s="220"/>
      <c r="BO624" s="220"/>
      <c r="BP624" s="220"/>
      <c r="BQ624" s="220"/>
      <c r="BR624" s="220"/>
      <c r="BS624" s="220"/>
      <c r="BT624" s="220"/>
      <c r="BU624" s="220"/>
      <c r="BV624" s="220"/>
      <c r="BW624" s="220"/>
      <c r="BX624" s="220"/>
      <c r="BY624" s="220"/>
      <c r="BZ624" s="220"/>
      <c r="CA624" s="220"/>
      <c r="CB624" s="220"/>
      <c r="CC624" s="220"/>
      <c r="CD624" s="220"/>
      <c r="CE624" s="220"/>
      <c r="CF624" s="220"/>
      <c r="CG624" s="220"/>
      <c r="CH624" s="220"/>
      <c r="CI624" s="220"/>
    </row>
    <row r="625" spans="1:87" ht="15.75" customHeight="1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0"/>
      <c r="BN625" s="220"/>
      <c r="BO625" s="220"/>
      <c r="BP625" s="220"/>
      <c r="BQ625" s="220"/>
      <c r="BR625" s="220"/>
      <c r="BS625" s="220"/>
      <c r="BT625" s="220"/>
      <c r="BU625" s="220"/>
      <c r="BV625" s="220"/>
      <c r="BW625" s="220"/>
      <c r="BX625" s="220"/>
      <c r="BY625" s="220"/>
      <c r="BZ625" s="220"/>
      <c r="CA625" s="220"/>
      <c r="CB625" s="220"/>
      <c r="CC625" s="220"/>
      <c r="CD625" s="220"/>
      <c r="CE625" s="220"/>
      <c r="CF625" s="220"/>
      <c r="CG625" s="220"/>
      <c r="CH625" s="220"/>
      <c r="CI625" s="220"/>
    </row>
    <row r="626" spans="1:87" ht="15.75" customHeight="1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0"/>
      <c r="BN626" s="220"/>
      <c r="BO626" s="220"/>
      <c r="BP626" s="220"/>
      <c r="BQ626" s="220"/>
      <c r="BR626" s="220"/>
      <c r="BS626" s="220"/>
      <c r="BT626" s="220"/>
      <c r="BU626" s="220"/>
      <c r="BV626" s="220"/>
      <c r="BW626" s="220"/>
      <c r="BX626" s="220"/>
      <c r="BY626" s="220"/>
      <c r="BZ626" s="220"/>
      <c r="CA626" s="220"/>
      <c r="CB626" s="220"/>
      <c r="CC626" s="220"/>
      <c r="CD626" s="220"/>
      <c r="CE626" s="220"/>
      <c r="CF626" s="220"/>
      <c r="CG626" s="220"/>
      <c r="CH626" s="220"/>
      <c r="CI626" s="220"/>
    </row>
    <row r="627" spans="1:87" ht="15.75" customHeight="1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0"/>
      <c r="BN627" s="220"/>
      <c r="BO627" s="220"/>
      <c r="BP627" s="220"/>
      <c r="BQ627" s="220"/>
      <c r="BR627" s="220"/>
      <c r="BS627" s="220"/>
      <c r="BT627" s="220"/>
      <c r="BU627" s="220"/>
      <c r="BV627" s="220"/>
      <c r="BW627" s="220"/>
      <c r="BX627" s="220"/>
      <c r="BY627" s="220"/>
      <c r="BZ627" s="220"/>
      <c r="CA627" s="220"/>
      <c r="CB627" s="220"/>
      <c r="CC627" s="220"/>
      <c r="CD627" s="220"/>
      <c r="CE627" s="220"/>
      <c r="CF627" s="220"/>
      <c r="CG627" s="220"/>
      <c r="CH627" s="220"/>
      <c r="CI627" s="220"/>
    </row>
    <row r="628" spans="1:87" ht="15.75" customHeight="1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0"/>
      <c r="BN628" s="220"/>
      <c r="BO628" s="220"/>
      <c r="BP628" s="220"/>
      <c r="BQ628" s="220"/>
      <c r="BR628" s="220"/>
      <c r="BS628" s="220"/>
      <c r="BT628" s="220"/>
      <c r="BU628" s="220"/>
      <c r="BV628" s="220"/>
      <c r="BW628" s="220"/>
      <c r="BX628" s="220"/>
      <c r="BY628" s="220"/>
      <c r="BZ628" s="220"/>
      <c r="CA628" s="220"/>
      <c r="CB628" s="220"/>
      <c r="CC628" s="220"/>
      <c r="CD628" s="220"/>
      <c r="CE628" s="220"/>
      <c r="CF628" s="220"/>
      <c r="CG628" s="220"/>
      <c r="CH628" s="220"/>
      <c r="CI628" s="220"/>
    </row>
    <row r="629" spans="1:87" ht="15.75" customHeight="1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0"/>
      <c r="BN629" s="220"/>
      <c r="BO629" s="220"/>
      <c r="BP629" s="220"/>
      <c r="BQ629" s="220"/>
      <c r="BR629" s="220"/>
      <c r="BS629" s="220"/>
      <c r="BT629" s="220"/>
      <c r="BU629" s="220"/>
      <c r="BV629" s="220"/>
      <c r="BW629" s="220"/>
      <c r="BX629" s="220"/>
      <c r="BY629" s="220"/>
      <c r="BZ629" s="220"/>
      <c r="CA629" s="220"/>
      <c r="CB629" s="220"/>
      <c r="CC629" s="220"/>
      <c r="CD629" s="220"/>
      <c r="CE629" s="220"/>
      <c r="CF629" s="220"/>
      <c r="CG629" s="220"/>
      <c r="CH629" s="220"/>
      <c r="CI629" s="220"/>
    </row>
    <row r="630" spans="1:87" ht="15.75" customHeight="1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0"/>
      <c r="BN630" s="220"/>
      <c r="BO630" s="220"/>
      <c r="BP630" s="220"/>
      <c r="BQ630" s="220"/>
      <c r="BR630" s="220"/>
      <c r="BS630" s="220"/>
      <c r="BT630" s="220"/>
      <c r="BU630" s="220"/>
      <c r="BV630" s="220"/>
      <c r="BW630" s="220"/>
      <c r="BX630" s="220"/>
      <c r="BY630" s="220"/>
      <c r="BZ630" s="220"/>
      <c r="CA630" s="220"/>
      <c r="CB630" s="220"/>
      <c r="CC630" s="220"/>
      <c r="CD630" s="220"/>
      <c r="CE630" s="220"/>
      <c r="CF630" s="220"/>
      <c r="CG630" s="220"/>
      <c r="CH630" s="220"/>
      <c r="CI630" s="220"/>
    </row>
    <row r="631" spans="1:87" ht="15.75" customHeight="1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0"/>
      <c r="BN631" s="220"/>
      <c r="BO631" s="220"/>
      <c r="BP631" s="220"/>
      <c r="BQ631" s="220"/>
      <c r="BR631" s="220"/>
      <c r="BS631" s="220"/>
      <c r="BT631" s="220"/>
      <c r="BU631" s="220"/>
      <c r="BV631" s="220"/>
      <c r="BW631" s="220"/>
      <c r="BX631" s="220"/>
      <c r="BY631" s="220"/>
      <c r="BZ631" s="220"/>
      <c r="CA631" s="220"/>
      <c r="CB631" s="220"/>
      <c r="CC631" s="220"/>
      <c r="CD631" s="220"/>
      <c r="CE631" s="220"/>
      <c r="CF631" s="220"/>
      <c r="CG631" s="220"/>
      <c r="CH631" s="220"/>
      <c r="CI631" s="220"/>
    </row>
    <row r="632" spans="1:87" ht="15.75" customHeight="1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0"/>
      <c r="BN632" s="220"/>
      <c r="BO632" s="220"/>
      <c r="BP632" s="220"/>
      <c r="BQ632" s="220"/>
      <c r="BR632" s="220"/>
      <c r="BS632" s="220"/>
      <c r="BT632" s="220"/>
      <c r="BU632" s="220"/>
      <c r="BV632" s="220"/>
      <c r="BW632" s="220"/>
      <c r="BX632" s="220"/>
      <c r="BY632" s="220"/>
      <c r="BZ632" s="220"/>
      <c r="CA632" s="220"/>
      <c r="CB632" s="220"/>
      <c r="CC632" s="220"/>
      <c r="CD632" s="220"/>
      <c r="CE632" s="220"/>
      <c r="CF632" s="220"/>
      <c r="CG632" s="220"/>
      <c r="CH632" s="220"/>
      <c r="CI632" s="220"/>
    </row>
    <row r="633" spans="1:87" ht="15.75" customHeight="1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0"/>
      <c r="BN633" s="220"/>
      <c r="BO633" s="220"/>
      <c r="BP633" s="220"/>
      <c r="BQ633" s="220"/>
      <c r="BR633" s="220"/>
      <c r="BS633" s="220"/>
      <c r="BT633" s="220"/>
      <c r="BU633" s="220"/>
      <c r="BV633" s="220"/>
      <c r="BW633" s="220"/>
      <c r="BX633" s="220"/>
      <c r="BY633" s="220"/>
      <c r="BZ633" s="220"/>
      <c r="CA633" s="220"/>
      <c r="CB633" s="220"/>
      <c r="CC633" s="220"/>
      <c r="CD633" s="220"/>
      <c r="CE633" s="220"/>
      <c r="CF633" s="220"/>
      <c r="CG633" s="220"/>
      <c r="CH633" s="220"/>
      <c r="CI633" s="220"/>
    </row>
    <row r="634" spans="1:87" ht="15.75" customHeight="1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220"/>
      <c r="BN634" s="220"/>
      <c r="BO634" s="220"/>
      <c r="BP634" s="220"/>
      <c r="BQ634" s="220"/>
      <c r="BR634" s="220"/>
      <c r="BS634" s="220"/>
      <c r="BT634" s="220"/>
      <c r="BU634" s="220"/>
      <c r="BV634" s="220"/>
      <c r="BW634" s="220"/>
      <c r="BX634" s="220"/>
      <c r="BY634" s="220"/>
      <c r="BZ634" s="220"/>
      <c r="CA634" s="220"/>
      <c r="CB634" s="220"/>
      <c r="CC634" s="220"/>
      <c r="CD634" s="220"/>
      <c r="CE634" s="220"/>
      <c r="CF634" s="220"/>
      <c r="CG634" s="220"/>
      <c r="CH634" s="220"/>
      <c r="CI634" s="220"/>
    </row>
    <row r="635" spans="1:87" ht="15.75" customHeight="1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220"/>
      <c r="BN635" s="220"/>
      <c r="BO635" s="220"/>
      <c r="BP635" s="220"/>
      <c r="BQ635" s="220"/>
      <c r="BR635" s="220"/>
      <c r="BS635" s="220"/>
      <c r="BT635" s="220"/>
      <c r="BU635" s="220"/>
      <c r="BV635" s="220"/>
      <c r="BW635" s="220"/>
      <c r="BX635" s="220"/>
      <c r="BY635" s="220"/>
      <c r="BZ635" s="220"/>
      <c r="CA635" s="220"/>
      <c r="CB635" s="220"/>
      <c r="CC635" s="220"/>
      <c r="CD635" s="220"/>
      <c r="CE635" s="220"/>
      <c r="CF635" s="220"/>
      <c r="CG635" s="220"/>
      <c r="CH635" s="220"/>
      <c r="CI635" s="220"/>
    </row>
    <row r="636" spans="1:87" ht="15.75" customHeight="1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0"/>
      <c r="BN636" s="220"/>
      <c r="BO636" s="220"/>
      <c r="BP636" s="220"/>
      <c r="BQ636" s="220"/>
      <c r="BR636" s="220"/>
      <c r="BS636" s="220"/>
      <c r="BT636" s="220"/>
      <c r="BU636" s="220"/>
      <c r="BV636" s="220"/>
      <c r="BW636" s="220"/>
      <c r="BX636" s="220"/>
      <c r="BY636" s="220"/>
      <c r="BZ636" s="220"/>
      <c r="CA636" s="220"/>
      <c r="CB636" s="220"/>
      <c r="CC636" s="220"/>
      <c r="CD636" s="220"/>
      <c r="CE636" s="220"/>
      <c r="CF636" s="220"/>
      <c r="CG636" s="220"/>
      <c r="CH636" s="220"/>
      <c r="CI636" s="220"/>
    </row>
    <row r="637" spans="1:87" ht="15.75" customHeight="1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  <c r="AP637" s="220"/>
      <c r="AQ637" s="220"/>
      <c r="AR637" s="220"/>
      <c r="AS637" s="220"/>
      <c r="AT637" s="220"/>
      <c r="AU637" s="220"/>
      <c r="AV637" s="220"/>
      <c r="AW637" s="220"/>
      <c r="AX637" s="220"/>
      <c r="AY637" s="220"/>
      <c r="AZ637" s="220"/>
      <c r="BA637" s="220"/>
      <c r="BB637" s="220"/>
      <c r="BC637" s="220"/>
      <c r="BD637" s="220"/>
      <c r="BE637" s="220"/>
      <c r="BF637" s="220"/>
      <c r="BG637" s="220"/>
      <c r="BH637" s="220"/>
      <c r="BI637" s="220"/>
      <c r="BJ637" s="220"/>
      <c r="BK637" s="220"/>
      <c r="BL637" s="220"/>
      <c r="BM637" s="220"/>
      <c r="BN637" s="220"/>
      <c r="BO637" s="220"/>
      <c r="BP637" s="220"/>
      <c r="BQ637" s="220"/>
      <c r="BR637" s="220"/>
      <c r="BS637" s="220"/>
      <c r="BT637" s="220"/>
      <c r="BU637" s="220"/>
      <c r="BV637" s="220"/>
      <c r="BW637" s="220"/>
      <c r="BX637" s="220"/>
      <c r="BY637" s="220"/>
      <c r="BZ637" s="220"/>
      <c r="CA637" s="220"/>
      <c r="CB637" s="220"/>
      <c r="CC637" s="220"/>
      <c r="CD637" s="220"/>
      <c r="CE637" s="220"/>
      <c r="CF637" s="220"/>
      <c r="CG637" s="220"/>
      <c r="CH637" s="220"/>
      <c r="CI637" s="220"/>
    </row>
    <row r="638" spans="1:87" ht="15.75" customHeight="1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0"/>
      <c r="BN638" s="220"/>
      <c r="BO638" s="220"/>
      <c r="BP638" s="220"/>
      <c r="BQ638" s="220"/>
      <c r="BR638" s="220"/>
      <c r="BS638" s="220"/>
      <c r="BT638" s="220"/>
      <c r="BU638" s="220"/>
      <c r="BV638" s="220"/>
      <c r="BW638" s="220"/>
      <c r="BX638" s="220"/>
      <c r="BY638" s="220"/>
      <c r="BZ638" s="220"/>
      <c r="CA638" s="220"/>
      <c r="CB638" s="220"/>
      <c r="CC638" s="220"/>
      <c r="CD638" s="220"/>
      <c r="CE638" s="220"/>
      <c r="CF638" s="220"/>
      <c r="CG638" s="220"/>
      <c r="CH638" s="220"/>
      <c r="CI638" s="220"/>
    </row>
    <row r="639" spans="1:87" ht="15.75" customHeight="1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0"/>
      <c r="BN639" s="220"/>
      <c r="BO639" s="220"/>
      <c r="BP639" s="220"/>
      <c r="BQ639" s="220"/>
      <c r="BR639" s="220"/>
      <c r="BS639" s="220"/>
      <c r="BT639" s="220"/>
      <c r="BU639" s="220"/>
      <c r="BV639" s="220"/>
      <c r="BW639" s="220"/>
      <c r="BX639" s="220"/>
      <c r="BY639" s="220"/>
      <c r="BZ639" s="220"/>
      <c r="CA639" s="220"/>
      <c r="CB639" s="220"/>
      <c r="CC639" s="220"/>
      <c r="CD639" s="220"/>
      <c r="CE639" s="220"/>
      <c r="CF639" s="220"/>
      <c r="CG639" s="220"/>
      <c r="CH639" s="220"/>
      <c r="CI639" s="220"/>
    </row>
    <row r="640" spans="1:87" ht="15.75" customHeight="1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0"/>
      <c r="BN640" s="220"/>
      <c r="BO640" s="220"/>
      <c r="BP640" s="220"/>
      <c r="BQ640" s="220"/>
      <c r="BR640" s="220"/>
      <c r="BS640" s="220"/>
      <c r="BT640" s="220"/>
      <c r="BU640" s="220"/>
      <c r="BV640" s="220"/>
      <c r="BW640" s="220"/>
      <c r="BX640" s="220"/>
      <c r="BY640" s="220"/>
      <c r="BZ640" s="220"/>
      <c r="CA640" s="220"/>
      <c r="CB640" s="220"/>
      <c r="CC640" s="220"/>
      <c r="CD640" s="220"/>
      <c r="CE640" s="220"/>
      <c r="CF640" s="220"/>
      <c r="CG640" s="220"/>
      <c r="CH640" s="220"/>
      <c r="CI640" s="220"/>
    </row>
    <row r="641" spans="1:87" ht="15.75" customHeight="1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  <c r="AP641" s="220"/>
      <c r="AQ641" s="220"/>
      <c r="AR641" s="220"/>
      <c r="AS641" s="220"/>
      <c r="AT641" s="220"/>
      <c r="AU641" s="220"/>
      <c r="AV641" s="220"/>
      <c r="AW641" s="220"/>
      <c r="AX641" s="220"/>
      <c r="AY641" s="220"/>
      <c r="AZ641" s="220"/>
      <c r="BA641" s="220"/>
      <c r="BB641" s="220"/>
      <c r="BC641" s="220"/>
      <c r="BD641" s="220"/>
      <c r="BE641" s="220"/>
      <c r="BF641" s="220"/>
      <c r="BG641" s="220"/>
      <c r="BH641" s="220"/>
      <c r="BI641" s="220"/>
      <c r="BJ641" s="220"/>
      <c r="BK641" s="220"/>
      <c r="BL641" s="220"/>
      <c r="BM641" s="220"/>
      <c r="BN641" s="220"/>
      <c r="BO641" s="220"/>
      <c r="BP641" s="220"/>
      <c r="BQ641" s="220"/>
      <c r="BR641" s="220"/>
      <c r="BS641" s="220"/>
      <c r="BT641" s="220"/>
      <c r="BU641" s="220"/>
      <c r="BV641" s="220"/>
      <c r="BW641" s="220"/>
      <c r="BX641" s="220"/>
      <c r="BY641" s="220"/>
      <c r="BZ641" s="220"/>
      <c r="CA641" s="220"/>
      <c r="CB641" s="220"/>
      <c r="CC641" s="220"/>
      <c r="CD641" s="220"/>
      <c r="CE641" s="220"/>
      <c r="CF641" s="220"/>
      <c r="CG641" s="220"/>
      <c r="CH641" s="220"/>
      <c r="CI641" s="220"/>
    </row>
    <row r="642" spans="1:87" ht="15.75" customHeight="1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  <c r="AP642" s="220"/>
      <c r="AQ642" s="220"/>
      <c r="AR642" s="220"/>
      <c r="AS642" s="220"/>
      <c r="AT642" s="220"/>
      <c r="AU642" s="220"/>
      <c r="AV642" s="220"/>
      <c r="AW642" s="220"/>
      <c r="AX642" s="220"/>
      <c r="AY642" s="220"/>
      <c r="AZ642" s="220"/>
      <c r="BA642" s="220"/>
      <c r="BB642" s="220"/>
      <c r="BC642" s="220"/>
      <c r="BD642" s="220"/>
      <c r="BE642" s="220"/>
      <c r="BF642" s="220"/>
      <c r="BG642" s="220"/>
      <c r="BH642" s="220"/>
      <c r="BI642" s="220"/>
      <c r="BJ642" s="220"/>
      <c r="BK642" s="220"/>
      <c r="BL642" s="220"/>
      <c r="BM642" s="220"/>
      <c r="BN642" s="220"/>
      <c r="BO642" s="220"/>
      <c r="BP642" s="220"/>
      <c r="BQ642" s="220"/>
      <c r="BR642" s="220"/>
      <c r="BS642" s="220"/>
      <c r="BT642" s="220"/>
      <c r="BU642" s="220"/>
      <c r="BV642" s="220"/>
      <c r="BW642" s="220"/>
      <c r="BX642" s="220"/>
      <c r="BY642" s="220"/>
      <c r="BZ642" s="220"/>
      <c r="CA642" s="220"/>
      <c r="CB642" s="220"/>
      <c r="CC642" s="220"/>
      <c r="CD642" s="220"/>
      <c r="CE642" s="220"/>
      <c r="CF642" s="220"/>
      <c r="CG642" s="220"/>
      <c r="CH642" s="220"/>
      <c r="CI642" s="220"/>
    </row>
    <row r="643" spans="1:87" ht="15.75" customHeight="1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  <c r="AP643" s="220"/>
      <c r="AQ643" s="220"/>
      <c r="AR643" s="220"/>
      <c r="AS643" s="220"/>
      <c r="AT643" s="220"/>
      <c r="AU643" s="220"/>
      <c r="AV643" s="220"/>
      <c r="AW643" s="220"/>
      <c r="AX643" s="220"/>
      <c r="AY643" s="220"/>
      <c r="AZ643" s="220"/>
      <c r="BA643" s="220"/>
      <c r="BB643" s="220"/>
      <c r="BC643" s="220"/>
      <c r="BD643" s="220"/>
      <c r="BE643" s="220"/>
      <c r="BF643" s="220"/>
      <c r="BG643" s="220"/>
      <c r="BH643" s="220"/>
      <c r="BI643" s="220"/>
      <c r="BJ643" s="220"/>
      <c r="BK643" s="220"/>
      <c r="BL643" s="220"/>
      <c r="BM643" s="220"/>
      <c r="BN643" s="220"/>
      <c r="BO643" s="220"/>
      <c r="BP643" s="220"/>
      <c r="BQ643" s="220"/>
      <c r="BR643" s="220"/>
      <c r="BS643" s="220"/>
      <c r="BT643" s="220"/>
      <c r="BU643" s="220"/>
      <c r="BV643" s="220"/>
      <c r="BW643" s="220"/>
      <c r="BX643" s="220"/>
      <c r="BY643" s="220"/>
      <c r="BZ643" s="220"/>
      <c r="CA643" s="220"/>
      <c r="CB643" s="220"/>
      <c r="CC643" s="220"/>
      <c r="CD643" s="220"/>
      <c r="CE643" s="220"/>
      <c r="CF643" s="220"/>
      <c r="CG643" s="220"/>
      <c r="CH643" s="220"/>
      <c r="CI643" s="220"/>
    </row>
    <row r="644" spans="1:87" ht="15.75" customHeight="1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  <c r="AP644" s="220"/>
      <c r="AQ644" s="220"/>
      <c r="AR644" s="220"/>
      <c r="AS644" s="220"/>
      <c r="AT644" s="220"/>
      <c r="AU644" s="220"/>
      <c r="AV644" s="220"/>
      <c r="AW644" s="220"/>
      <c r="AX644" s="220"/>
      <c r="AY644" s="220"/>
      <c r="AZ644" s="220"/>
      <c r="BA644" s="220"/>
      <c r="BB644" s="220"/>
      <c r="BC644" s="220"/>
      <c r="BD644" s="220"/>
      <c r="BE644" s="220"/>
      <c r="BF644" s="220"/>
      <c r="BG644" s="220"/>
      <c r="BH644" s="220"/>
      <c r="BI644" s="220"/>
      <c r="BJ644" s="220"/>
      <c r="BK644" s="220"/>
      <c r="BL644" s="220"/>
      <c r="BM644" s="220"/>
      <c r="BN644" s="220"/>
      <c r="BO644" s="220"/>
      <c r="BP644" s="220"/>
      <c r="BQ644" s="220"/>
      <c r="BR644" s="220"/>
      <c r="BS644" s="220"/>
      <c r="BT644" s="220"/>
      <c r="BU644" s="220"/>
      <c r="BV644" s="220"/>
      <c r="BW644" s="220"/>
      <c r="BX644" s="220"/>
      <c r="BY644" s="220"/>
      <c r="BZ644" s="220"/>
      <c r="CA644" s="220"/>
      <c r="CB644" s="220"/>
      <c r="CC644" s="220"/>
      <c r="CD644" s="220"/>
      <c r="CE644" s="220"/>
      <c r="CF644" s="220"/>
      <c r="CG644" s="220"/>
      <c r="CH644" s="220"/>
      <c r="CI644" s="220"/>
    </row>
    <row r="645" spans="1:87" ht="15.75" customHeight="1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G645" s="220"/>
      <c r="AH645" s="220"/>
      <c r="AI645" s="220"/>
      <c r="AJ645" s="220"/>
      <c r="AK645" s="220"/>
      <c r="AL645" s="220"/>
      <c r="AM645" s="220"/>
      <c r="AN645" s="220"/>
      <c r="AO645" s="220"/>
      <c r="AP645" s="220"/>
      <c r="AQ645" s="220"/>
      <c r="AR645" s="220"/>
      <c r="AS645" s="220"/>
      <c r="AT645" s="220"/>
      <c r="AU645" s="220"/>
      <c r="AV645" s="220"/>
      <c r="AW645" s="220"/>
      <c r="AX645" s="220"/>
      <c r="AY645" s="220"/>
      <c r="AZ645" s="220"/>
      <c r="BA645" s="220"/>
      <c r="BB645" s="220"/>
      <c r="BC645" s="220"/>
      <c r="BD645" s="220"/>
      <c r="BE645" s="220"/>
      <c r="BF645" s="220"/>
      <c r="BG645" s="220"/>
      <c r="BH645" s="220"/>
      <c r="BI645" s="220"/>
      <c r="BJ645" s="220"/>
      <c r="BK645" s="220"/>
      <c r="BL645" s="220"/>
      <c r="BM645" s="220"/>
      <c r="BN645" s="220"/>
      <c r="BO645" s="220"/>
      <c r="BP645" s="220"/>
      <c r="BQ645" s="220"/>
      <c r="BR645" s="220"/>
      <c r="BS645" s="220"/>
      <c r="BT645" s="220"/>
      <c r="BU645" s="220"/>
      <c r="BV645" s="220"/>
      <c r="BW645" s="220"/>
      <c r="BX645" s="220"/>
      <c r="BY645" s="220"/>
      <c r="BZ645" s="220"/>
      <c r="CA645" s="220"/>
      <c r="CB645" s="220"/>
      <c r="CC645" s="220"/>
      <c r="CD645" s="220"/>
      <c r="CE645" s="220"/>
      <c r="CF645" s="220"/>
      <c r="CG645" s="220"/>
      <c r="CH645" s="220"/>
      <c r="CI645" s="220"/>
    </row>
    <row r="646" spans="1:87" ht="15.75" customHeight="1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G646" s="220"/>
      <c r="AH646" s="220"/>
      <c r="AI646" s="220"/>
      <c r="AJ646" s="220"/>
      <c r="AK646" s="220"/>
      <c r="AL646" s="220"/>
      <c r="AM646" s="220"/>
      <c r="AN646" s="220"/>
      <c r="AO646" s="220"/>
      <c r="AP646" s="220"/>
      <c r="AQ646" s="220"/>
      <c r="AR646" s="220"/>
      <c r="AS646" s="220"/>
      <c r="AT646" s="220"/>
      <c r="AU646" s="220"/>
      <c r="AV646" s="220"/>
      <c r="AW646" s="220"/>
      <c r="AX646" s="220"/>
      <c r="AY646" s="220"/>
      <c r="AZ646" s="220"/>
      <c r="BA646" s="220"/>
      <c r="BB646" s="220"/>
      <c r="BC646" s="220"/>
      <c r="BD646" s="220"/>
      <c r="BE646" s="220"/>
      <c r="BF646" s="220"/>
      <c r="BG646" s="220"/>
      <c r="BH646" s="220"/>
      <c r="BI646" s="220"/>
      <c r="BJ646" s="220"/>
      <c r="BK646" s="220"/>
      <c r="BL646" s="220"/>
      <c r="BM646" s="220"/>
      <c r="BN646" s="220"/>
      <c r="BO646" s="220"/>
      <c r="BP646" s="220"/>
      <c r="BQ646" s="220"/>
      <c r="BR646" s="220"/>
      <c r="BS646" s="220"/>
      <c r="BT646" s="220"/>
      <c r="BU646" s="220"/>
      <c r="BV646" s="220"/>
      <c r="BW646" s="220"/>
      <c r="BX646" s="220"/>
      <c r="BY646" s="220"/>
      <c r="BZ646" s="220"/>
      <c r="CA646" s="220"/>
      <c r="CB646" s="220"/>
      <c r="CC646" s="220"/>
      <c r="CD646" s="220"/>
      <c r="CE646" s="220"/>
      <c r="CF646" s="220"/>
      <c r="CG646" s="220"/>
      <c r="CH646" s="220"/>
      <c r="CI646" s="220"/>
    </row>
    <row r="647" spans="1:87" ht="15.75" customHeight="1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G647" s="220"/>
      <c r="AH647" s="220"/>
      <c r="AI647" s="220"/>
      <c r="AJ647" s="220"/>
      <c r="AK647" s="220"/>
      <c r="AL647" s="220"/>
      <c r="AM647" s="220"/>
      <c r="AN647" s="220"/>
      <c r="AO647" s="220"/>
      <c r="AP647" s="220"/>
      <c r="AQ647" s="220"/>
      <c r="AR647" s="220"/>
      <c r="AS647" s="220"/>
      <c r="AT647" s="220"/>
      <c r="AU647" s="220"/>
      <c r="AV647" s="220"/>
      <c r="AW647" s="220"/>
      <c r="AX647" s="220"/>
      <c r="AY647" s="220"/>
      <c r="AZ647" s="220"/>
      <c r="BA647" s="220"/>
      <c r="BB647" s="220"/>
      <c r="BC647" s="220"/>
      <c r="BD647" s="220"/>
      <c r="BE647" s="220"/>
      <c r="BF647" s="220"/>
      <c r="BG647" s="220"/>
      <c r="BH647" s="220"/>
      <c r="BI647" s="220"/>
      <c r="BJ647" s="220"/>
      <c r="BK647" s="220"/>
      <c r="BL647" s="220"/>
      <c r="BM647" s="220"/>
      <c r="BN647" s="220"/>
      <c r="BO647" s="220"/>
      <c r="BP647" s="220"/>
      <c r="BQ647" s="220"/>
      <c r="BR647" s="220"/>
      <c r="BS647" s="220"/>
      <c r="BT647" s="220"/>
      <c r="BU647" s="220"/>
      <c r="BV647" s="220"/>
      <c r="BW647" s="220"/>
      <c r="BX647" s="220"/>
      <c r="BY647" s="220"/>
      <c r="BZ647" s="220"/>
      <c r="CA647" s="220"/>
      <c r="CB647" s="220"/>
      <c r="CC647" s="220"/>
      <c r="CD647" s="220"/>
      <c r="CE647" s="220"/>
      <c r="CF647" s="220"/>
      <c r="CG647" s="220"/>
      <c r="CH647" s="220"/>
      <c r="CI647" s="220"/>
    </row>
    <row r="648" spans="1:87" ht="15.75" customHeight="1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G648" s="220"/>
      <c r="AH648" s="220"/>
      <c r="AI648" s="220"/>
      <c r="AJ648" s="220"/>
      <c r="AK648" s="220"/>
      <c r="AL648" s="220"/>
      <c r="AM648" s="220"/>
      <c r="AN648" s="220"/>
      <c r="AO648" s="220"/>
      <c r="AP648" s="220"/>
      <c r="AQ648" s="220"/>
      <c r="AR648" s="220"/>
      <c r="AS648" s="220"/>
      <c r="AT648" s="220"/>
      <c r="AU648" s="220"/>
      <c r="AV648" s="220"/>
      <c r="AW648" s="220"/>
      <c r="AX648" s="220"/>
      <c r="AY648" s="220"/>
      <c r="AZ648" s="220"/>
      <c r="BA648" s="220"/>
      <c r="BB648" s="220"/>
      <c r="BC648" s="220"/>
      <c r="BD648" s="220"/>
      <c r="BE648" s="220"/>
      <c r="BF648" s="220"/>
      <c r="BG648" s="220"/>
      <c r="BH648" s="220"/>
      <c r="BI648" s="220"/>
      <c r="BJ648" s="220"/>
      <c r="BK648" s="220"/>
      <c r="BL648" s="220"/>
      <c r="BM648" s="220"/>
      <c r="BN648" s="220"/>
      <c r="BO648" s="220"/>
      <c r="BP648" s="220"/>
      <c r="BQ648" s="220"/>
      <c r="BR648" s="220"/>
      <c r="BS648" s="220"/>
      <c r="BT648" s="220"/>
      <c r="BU648" s="220"/>
      <c r="BV648" s="220"/>
      <c r="BW648" s="220"/>
      <c r="BX648" s="220"/>
      <c r="BY648" s="220"/>
      <c r="BZ648" s="220"/>
      <c r="CA648" s="220"/>
      <c r="CB648" s="220"/>
      <c r="CC648" s="220"/>
      <c r="CD648" s="220"/>
      <c r="CE648" s="220"/>
      <c r="CF648" s="220"/>
      <c r="CG648" s="220"/>
      <c r="CH648" s="220"/>
      <c r="CI648" s="220"/>
    </row>
    <row r="649" spans="1:87" ht="15.75" customHeight="1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  <c r="AP649" s="220"/>
      <c r="AQ649" s="220"/>
      <c r="AR649" s="220"/>
      <c r="AS649" s="220"/>
      <c r="AT649" s="220"/>
      <c r="AU649" s="220"/>
      <c r="AV649" s="220"/>
      <c r="AW649" s="220"/>
      <c r="AX649" s="220"/>
      <c r="AY649" s="220"/>
      <c r="AZ649" s="220"/>
      <c r="BA649" s="220"/>
      <c r="BB649" s="220"/>
      <c r="BC649" s="220"/>
      <c r="BD649" s="220"/>
      <c r="BE649" s="220"/>
      <c r="BF649" s="220"/>
      <c r="BG649" s="220"/>
      <c r="BH649" s="220"/>
      <c r="BI649" s="220"/>
      <c r="BJ649" s="220"/>
      <c r="BK649" s="220"/>
      <c r="BL649" s="220"/>
      <c r="BM649" s="220"/>
      <c r="BN649" s="220"/>
      <c r="BO649" s="220"/>
      <c r="BP649" s="220"/>
      <c r="BQ649" s="220"/>
      <c r="BR649" s="220"/>
      <c r="BS649" s="220"/>
      <c r="BT649" s="220"/>
      <c r="BU649" s="220"/>
      <c r="BV649" s="220"/>
      <c r="BW649" s="220"/>
      <c r="BX649" s="220"/>
      <c r="BY649" s="220"/>
      <c r="BZ649" s="220"/>
      <c r="CA649" s="220"/>
      <c r="CB649" s="220"/>
      <c r="CC649" s="220"/>
      <c r="CD649" s="220"/>
      <c r="CE649" s="220"/>
      <c r="CF649" s="220"/>
      <c r="CG649" s="220"/>
      <c r="CH649" s="220"/>
      <c r="CI649" s="220"/>
    </row>
    <row r="650" spans="1:87" ht="15.75" customHeight="1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0"/>
      <c r="BN650" s="220"/>
      <c r="BO650" s="220"/>
      <c r="BP650" s="220"/>
      <c r="BQ650" s="220"/>
      <c r="BR650" s="220"/>
      <c r="BS650" s="220"/>
      <c r="BT650" s="220"/>
      <c r="BU650" s="220"/>
      <c r="BV650" s="220"/>
      <c r="BW650" s="220"/>
      <c r="BX650" s="220"/>
      <c r="BY650" s="220"/>
      <c r="BZ650" s="220"/>
      <c r="CA650" s="220"/>
      <c r="CB650" s="220"/>
      <c r="CC650" s="220"/>
      <c r="CD650" s="220"/>
      <c r="CE650" s="220"/>
      <c r="CF650" s="220"/>
      <c r="CG650" s="220"/>
      <c r="CH650" s="220"/>
      <c r="CI650" s="220"/>
    </row>
    <row r="651" spans="1:87" ht="15.75" customHeight="1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0"/>
      <c r="BN651" s="220"/>
      <c r="BO651" s="220"/>
      <c r="BP651" s="220"/>
      <c r="BQ651" s="220"/>
      <c r="BR651" s="220"/>
      <c r="BS651" s="220"/>
      <c r="BT651" s="220"/>
      <c r="BU651" s="220"/>
      <c r="BV651" s="220"/>
      <c r="BW651" s="220"/>
      <c r="BX651" s="220"/>
      <c r="BY651" s="220"/>
      <c r="BZ651" s="220"/>
      <c r="CA651" s="220"/>
      <c r="CB651" s="220"/>
      <c r="CC651" s="220"/>
      <c r="CD651" s="220"/>
      <c r="CE651" s="220"/>
      <c r="CF651" s="220"/>
      <c r="CG651" s="220"/>
      <c r="CH651" s="220"/>
      <c r="CI651" s="220"/>
    </row>
    <row r="652" spans="1:87" ht="15.75" customHeight="1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20"/>
      <c r="BN652" s="220"/>
      <c r="BO652" s="220"/>
      <c r="BP652" s="220"/>
      <c r="BQ652" s="220"/>
      <c r="BR652" s="220"/>
      <c r="BS652" s="220"/>
      <c r="BT652" s="220"/>
      <c r="BU652" s="220"/>
      <c r="BV652" s="220"/>
      <c r="BW652" s="220"/>
      <c r="BX652" s="220"/>
      <c r="BY652" s="220"/>
      <c r="BZ652" s="220"/>
      <c r="CA652" s="220"/>
      <c r="CB652" s="220"/>
      <c r="CC652" s="220"/>
      <c r="CD652" s="220"/>
      <c r="CE652" s="220"/>
      <c r="CF652" s="220"/>
      <c r="CG652" s="220"/>
      <c r="CH652" s="220"/>
      <c r="CI652" s="220"/>
    </row>
    <row r="653" spans="1:87" ht="15.75" customHeight="1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20"/>
      <c r="BN653" s="220"/>
      <c r="BO653" s="220"/>
      <c r="BP653" s="220"/>
      <c r="BQ653" s="220"/>
      <c r="BR653" s="220"/>
      <c r="BS653" s="220"/>
      <c r="BT653" s="220"/>
      <c r="BU653" s="220"/>
      <c r="BV653" s="220"/>
      <c r="BW653" s="220"/>
      <c r="BX653" s="220"/>
      <c r="BY653" s="220"/>
      <c r="BZ653" s="220"/>
      <c r="CA653" s="220"/>
      <c r="CB653" s="220"/>
      <c r="CC653" s="220"/>
      <c r="CD653" s="220"/>
      <c r="CE653" s="220"/>
      <c r="CF653" s="220"/>
      <c r="CG653" s="220"/>
      <c r="CH653" s="220"/>
      <c r="CI653" s="220"/>
    </row>
    <row r="654" spans="1:87" ht="15.75" customHeight="1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20"/>
      <c r="BN654" s="220"/>
      <c r="BO654" s="220"/>
      <c r="BP654" s="220"/>
      <c r="BQ654" s="220"/>
      <c r="BR654" s="220"/>
      <c r="BS654" s="220"/>
      <c r="BT654" s="220"/>
      <c r="BU654" s="220"/>
      <c r="BV654" s="220"/>
      <c r="BW654" s="220"/>
      <c r="BX654" s="220"/>
      <c r="BY654" s="220"/>
      <c r="BZ654" s="220"/>
      <c r="CA654" s="220"/>
      <c r="CB654" s="220"/>
      <c r="CC654" s="220"/>
      <c r="CD654" s="220"/>
      <c r="CE654" s="220"/>
      <c r="CF654" s="220"/>
      <c r="CG654" s="220"/>
      <c r="CH654" s="220"/>
      <c r="CI654" s="220"/>
    </row>
    <row r="655" spans="1:87" ht="15.75" customHeight="1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/>
      <c r="AM655" s="220"/>
      <c r="AN655" s="220"/>
      <c r="AO655" s="220"/>
      <c r="AP655" s="220"/>
      <c r="AQ655" s="220"/>
      <c r="AR655" s="220"/>
      <c r="AS655" s="220"/>
      <c r="AT655" s="220"/>
      <c r="AU655" s="220"/>
      <c r="AV655" s="220"/>
      <c r="AW655" s="220"/>
      <c r="AX655" s="220"/>
      <c r="AY655" s="220"/>
      <c r="AZ655" s="220"/>
      <c r="BA655" s="220"/>
      <c r="BB655" s="220"/>
      <c r="BC655" s="220"/>
      <c r="BD655" s="220"/>
      <c r="BE655" s="220"/>
      <c r="BF655" s="220"/>
      <c r="BG655" s="220"/>
      <c r="BH655" s="220"/>
      <c r="BI655" s="220"/>
      <c r="BJ655" s="220"/>
      <c r="BK655" s="220"/>
      <c r="BL655" s="220"/>
      <c r="BM655" s="220"/>
      <c r="BN655" s="220"/>
      <c r="BO655" s="220"/>
      <c r="BP655" s="220"/>
      <c r="BQ655" s="220"/>
      <c r="BR655" s="220"/>
      <c r="BS655" s="220"/>
      <c r="BT655" s="220"/>
      <c r="BU655" s="220"/>
      <c r="BV655" s="220"/>
      <c r="BW655" s="220"/>
      <c r="BX655" s="220"/>
      <c r="BY655" s="220"/>
      <c r="BZ655" s="220"/>
      <c r="CA655" s="220"/>
      <c r="CB655" s="220"/>
      <c r="CC655" s="220"/>
      <c r="CD655" s="220"/>
      <c r="CE655" s="220"/>
      <c r="CF655" s="220"/>
      <c r="CG655" s="220"/>
      <c r="CH655" s="220"/>
      <c r="CI655" s="220"/>
    </row>
    <row r="656" spans="1:87" ht="15.75" customHeight="1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/>
      <c r="AM656" s="220"/>
      <c r="AN656" s="220"/>
      <c r="AO656" s="220"/>
      <c r="AP656" s="220"/>
      <c r="AQ656" s="220"/>
      <c r="AR656" s="220"/>
      <c r="AS656" s="220"/>
      <c r="AT656" s="220"/>
      <c r="AU656" s="220"/>
      <c r="AV656" s="220"/>
      <c r="AW656" s="220"/>
      <c r="AX656" s="220"/>
      <c r="AY656" s="220"/>
      <c r="AZ656" s="220"/>
      <c r="BA656" s="220"/>
      <c r="BB656" s="220"/>
      <c r="BC656" s="220"/>
      <c r="BD656" s="220"/>
      <c r="BE656" s="220"/>
      <c r="BF656" s="220"/>
      <c r="BG656" s="220"/>
      <c r="BH656" s="220"/>
      <c r="BI656" s="220"/>
      <c r="BJ656" s="220"/>
      <c r="BK656" s="220"/>
      <c r="BL656" s="220"/>
      <c r="BM656" s="220"/>
      <c r="BN656" s="220"/>
      <c r="BO656" s="220"/>
      <c r="BP656" s="220"/>
      <c r="BQ656" s="220"/>
      <c r="BR656" s="220"/>
      <c r="BS656" s="220"/>
      <c r="BT656" s="220"/>
      <c r="BU656" s="220"/>
      <c r="BV656" s="220"/>
      <c r="BW656" s="220"/>
      <c r="BX656" s="220"/>
      <c r="BY656" s="220"/>
      <c r="BZ656" s="220"/>
      <c r="CA656" s="220"/>
      <c r="CB656" s="220"/>
      <c r="CC656" s="220"/>
      <c r="CD656" s="220"/>
      <c r="CE656" s="220"/>
      <c r="CF656" s="220"/>
      <c r="CG656" s="220"/>
      <c r="CH656" s="220"/>
      <c r="CI656" s="220"/>
    </row>
    <row r="657" spans="1:87" ht="15.75" customHeight="1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  <c r="AP657" s="220"/>
      <c r="AQ657" s="220"/>
      <c r="AR657" s="220"/>
      <c r="AS657" s="220"/>
      <c r="AT657" s="220"/>
      <c r="AU657" s="220"/>
      <c r="AV657" s="220"/>
      <c r="AW657" s="220"/>
      <c r="AX657" s="220"/>
      <c r="AY657" s="220"/>
      <c r="AZ657" s="220"/>
      <c r="BA657" s="220"/>
      <c r="BB657" s="220"/>
      <c r="BC657" s="220"/>
      <c r="BD657" s="220"/>
      <c r="BE657" s="220"/>
      <c r="BF657" s="220"/>
      <c r="BG657" s="220"/>
      <c r="BH657" s="220"/>
      <c r="BI657" s="220"/>
      <c r="BJ657" s="220"/>
      <c r="BK657" s="220"/>
      <c r="BL657" s="220"/>
      <c r="BM657" s="220"/>
      <c r="BN657" s="220"/>
      <c r="BO657" s="220"/>
      <c r="BP657" s="220"/>
      <c r="BQ657" s="220"/>
      <c r="BR657" s="220"/>
      <c r="BS657" s="220"/>
      <c r="BT657" s="220"/>
      <c r="BU657" s="220"/>
      <c r="BV657" s="220"/>
      <c r="BW657" s="220"/>
      <c r="BX657" s="220"/>
      <c r="BY657" s="220"/>
      <c r="BZ657" s="220"/>
      <c r="CA657" s="220"/>
      <c r="CB657" s="220"/>
      <c r="CC657" s="220"/>
      <c r="CD657" s="220"/>
      <c r="CE657" s="220"/>
      <c r="CF657" s="220"/>
      <c r="CG657" s="220"/>
      <c r="CH657" s="220"/>
      <c r="CI657" s="220"/>
    </row>
    <row r="658" spans="1:87" ht="15.75" customHeight="1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  <c r="AP658" s="220"/>
      <c r="AQ658" s="220"/>
      <c r="AR658" s="220"/>
      <c r="AS658" s="220"/>
      <c r="AT658" s="220"/>
      <c r="AU658" s="220"/>
      <c r="AV658" s="220"/>
      <c r="AW658" s="220"/>
      <c r="AX658" s="220"/>
      <c r="AY658" s="220"/>
      <c r="AZ658" s="220"/>
      <c r="BA658" s="220"/>
      <c r="BB658" s="220"/>
      <c r="BC658" s="220"/>
      <c r="BD658" s="220"/>
      <c r="BE658" s="220"/>
      <c r="BF658" s="220"/>
      <c r="BG658" s="220"/>
      <c r="BH658" s="220"/>
      <c r="BI658" s="220"/>
      <c r="BJ658" s="220"/>
      <c r="BK658" s="220"/>
      <c r="BL658" s="220"/>
      <c r="BM658" s="220"/>
      <c r="BN658" s="220"/>
      <c r="BO658" s="220"/>
      <c r="BP658" s="220"/>
      <c r="BQ658" s="220"/>
      <c r="BR658" s="220"/>
      <c r="BS658" s="220"/>
      <c r="BT658" s="220"/>
      <c r="BU658" s="220"/>
      <c r="BV658" s="220"/>
      <c r="BW658" s="220"/>
      <c r="BX658" s="220"/>
      <c r="BY658" s="220"/>
      <c r="BZ658" s="220"/>
      <c r="CA658" s="220"/>
      <c r="CB658" s="220"/>
      <c r="CC658" s="220"/>
      <c r="CD658" s="220"/>
      <c r="CE658" s="220"/>
      <c r="CF658" s="220"/>
      <c r="CG658" s="220"/>
      <c r="CH658" s="220"/>
      <c r="CI658" s="220"/>
    </row>
    <row r="659" spans="1:87" ht="15.75" customHeight="1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0"/>
      <c r="BN659" s="220"/>
      <c r="BO659" s="220"/>
      <c r="BP659" s="220"/>
      <c r="BQ659" s="220"/>
      <c r="BR659" s="220"/>
      <c r="BS659" s="220"/>
      <c r="BT659" s="220"/>
      <c r="BU659" s="220"/>
      <c r="BV659" s="220"/>
      <c r="BW659" s="220"/>
      <c r="BX659" s="220"/>
      <c r="BY659" s="220"/>
      <c r="BZ659" s="220"/>
      <c r="CA659" s="220"/>
      <c r="CB659" s="220"/>
      <c r="CC659" s="220"/>
      <c r="CD659" s="220"/>
      <c r="CE659" s="220"/>
      <c r="CF659" s="220"/>
      <c r="CG659" s="220"/>
      <c r="CH659" s="220"/>
      <c r="CI659" s="220"/>
    </row>
    <row r="660" spans="1:87" ht="15.75" customHeight="1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0"/>
      <c r="BN660" s="220"/>
      <c r="BO660" s="220"/>
      <c r="BP660" s="220"/>
      <c r="BQ660" s="220"/>
      <c r="BR660" s="220"/>
      <c r="BS660" s="220"/>
      <c r="BT660" s="220"/>
      <c r="BU660" s="220"/>
      <c r="BV660" s="220"/>
      <c r="BW660" s="220"/>
      <c r="BX660" s="220"/>
      <c r="BY660" s="220"/>
      <c r="BZ660" s="220"/>
      <c r="CA660" s="220"/>
      <c r="CB660" s="220"/>
      <c r="CC660" s="220"/>
      <c r="CD660" s="220"/>
      <c r="CE660" s="220"/>
      <c r="CF660" s="220"/>
      <c r="CG660" s="220"/>
      <c r="CH660" s="220"/>
      <c r="CI660" s="220"/>
    </row>
    <row r="661" spans="1:87" ht="15.75" customHeight="1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0"/>
      <c r="BN661" s="220"/>
      <c r="BO661" s="220"/>
      <c r="BP661" s="220"/>
      <c r="BQ661" s="220"/>
      <c r="BR661" s="220"/>
      <c r="BS661" s="220"/>
      <c r="BT661" s="220"/>
      <c r="BU661" s="220"/>
      <c r="BV661" s="220"/>
      <c r="BW661" s="220"/>
      <c r="BX661" s="220"/>
      <c r="BY661" s="220"/>
      <c r="BZ661" s="220"/>
      <c r="CA661" s="220"/>
      <c r="CB661" s="220"/>
      <c r="CC661" s="220"/>
      <c r="CD661" s="220"/>
      <c r="CE661" s="220"/>
      <c r="CF661" s="220"/>
      <c r="CG661" s="220"/>
      <c r="CH661" s="220"/>
      <c r="CI661" s="220"/>
    </row>
    <row r="662" spans="1:87" ht="15.75" customHeight="1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0"/>
      <c r="BN662" s="220"/>
      <c r="BO662" s="220"/>
      <c r="BP662" s="220"/>
      <c r="BQ662" s="220"/>
      <c r="BR662" s="220"/>
      <c r="BS662" s="220"/>
      <c r="BT662" s="220"/>
      <c r="BU662" s="220"/>
      <c r="BV662" s="220"/>
      <c r="BW662" s="220"/>
      <c r="BX662" s="220"/>
      <c r="BY662" s="220"/>
      <c r="BZ662" s="220"/>
      <c r="CA662" s="220"/>
      <c r="CB662" s="220"/>
      <c r="CC662" s="220"/>
      <c r="CD662" s="220"/>
      <c r="CE662" s="220"/>
      <c r="CF662" s="220"/>
      <c r="CG662" s="220"/>
      <c r="CH662" s="220"/>
      <c r="CI662" s="220"/>
    </row>
    <row r="663" spans="1:87" ht="15.75" customHeight="1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0"/>
      <c r="BN663" s="220"/>
      <c r="BO663" s="220"/>
      <c r="BP663" s="220"/>
      <c r="BQ663" s="220"/>
      <c r="BR663" s="220"/>
      <c r="BS663" s="220"/>
      <c r="BT663" s="220"/>
      <c r="BU663" s="220"/>
      <c r="BV663" s="220"/>
      <c r="BW663" s="220"/>
      <c r="BX663" s="220"/>
      <c r="BY663" s="220"/>
      <c r="BZ663" s="220"/>
      <c r="CA663" s="220"/>
      <c r="CB663" s="220"/>
      <c r="CC663" s="220"/>
      <c r="CD663" s="220"/>
      <c r="CE663" s="220"/>
      <c r="CF663" s="220"/>
      <c r="CG663" s="220"/>
      <c r="CH663" s="220"/>
      <c r="CI663" s="220"/>
    </row>
    <row r="664" spans="1:87" ht="15.75" customHeight="1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0"/>
      <c r="BN664" s="220"/>
      <c r="BO664" s="220"/>
      <c r="BP664" s="220"/>
      <c r="BQ664" s="220"/>
      <c r="BR664" s="220"/>
      <c r="BS664" s="220"/>
      <c r="BT664" s="220"/>
      <c r="BU664" s="220"/>
      <c r="BV664" s="220"/>
      <c r="BW664" s="220"/>
      <c r="BX664" s="220"/>
      <c r="BY664" s="220"/>
      <c r="BZ664" s="220"/>
      <c r="CA664" s="220"/>
      <c r="CB664" s="220"/>
      <c r="CC664" s="220"/>
      <c r="CD664" s="220"/>
      <c r="CE664" s="220"/>
      <c r="CF664" s="220"/>
      <c r="CG664" s="220"/>
      <c r="CH664" s="220"/>
      <c r="CI664" s="220"/>
    </row>
    <row r="665" spans="1:87" ht="15.75" customHeight="1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0"/>
      <c r="BN665" s="220"/>
      <c r="BO665" s="220"/>
      <c r="BP665" s="220"/>
      <c r="BQ665" s="220"/>
      <c r="BR665" s="220"/>
      <c r="BS665" s="220"/>
      <c r="BT665" s="220"/>
      <c r="BU665" s="220"/>
      <c r="BV665" s="220"/>
      <c r="BW665" s="220"/>
      <c r="BX665" s="220"/>
      <c r="BY665" s="220"/>
      <c r="BZ665" s="220"/>
      <c r="CA665" s="220"/>
      <c r="CB665" s="220"/>
      <c r="CC665" s="220"/>
      <c r="CD665" s="220"/>
      <c r="CE665" s="220"/>
      <c r="CF665" s="220"/>
      <c r="CG665" s="220"/>
      <c r="CH665" s="220"/>
      <c r="CI665" s="220"/>
    </row>
    <row r="666" spans="1:87" ht="15.75" customHeight="1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0"/>
      <c r="BN666" s="220"/>
      <c r="BO666" s="220"/>
      <c r="BP666" s="220"/>
      <c r="BQ666" s="220"/>
      <c r="BR666" s="220"/>
      <c r="BS666" s="220"/>
      <c r="BT666" s="220"/>
      <c r="BU666" s="220"/>
      <c r="BV666" s="220"/>
      <c r="BW666" s="220"/>
      <c r="BX666" s="220"/>
      <c r="BY666" s="220"/>
      <c r="BZ666" s="220"/>
      <c r="CA666" s="220"/>
      <c r="CB666" s="220"/>
      <c r="CC666" s="220"/>
      <c r="CD666" s="220"/>
      <c r="CE666" s="220"/>
      <c r="CF666" s="220"/>
      <c r="CG666" s="220"/>
      <c r="CH666" s="220"/>
      <c r="CI666" s="220"/>
    </row>
    <row r="667" spans="1:87" ht="15.75" customHeight="1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0"/>
      <c r="BN667" s="220"/>
      <c r="BO667" s="220"/>
      <c r="BP667" s="220"/>
      <c r="BQ667" s="220"/>
      <c r="BR667" s="220"/>
      <c r="BS667" s="220"/>
      <c r="BT667" s="220"/>
      <c r="BU667" s="220"/>
      <c r="BV667" s="220"/>
      <c r="BW667" s="220"/>
      <c r="BX667" s="220"/>
      <c r="BY667" s="220"/>
      <c r="BZ667" s="220"/>
      <c r="CA667" s="220"/>
      <c r="CB667" s="220"/>
      <c r="CC667" s="220"/>
      <c r="CD667" s="220"/>
      <c r="CE667" s="220"/>
      <c r="CF667" s="220"/>
      <c r="CG667" s="220"/>
      <c r="CH667" s="220"/>
      <c r="CI667" s="220"/>
    </row>
    <row r="668" spans="1:87" ht="15.75" customHeight="1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20"/>
      <c r="BN668" s="220"/>
      <c r="BO668" s="220"/>
      <c r="BP668" s="220"/>
      <c r="BQ668" s="220"/>
      <c r="BR668" s="220"/>
      <c r="BS668" s="220"/>
      <c r="BT668" s="220"/>
      <c r="BU668" s="220"/>
      <c r="BV668" s="220"/>
      <c r="BW668" s="220"/>
      <c r="BX668" s="220"/>
      <c r="BY668" s="220"/>
      <c r="BZ668" s="220"/>
      <c r="CA668" s="220"/>
      <c r="CB668" s="220"/>
      <c r="CC668" s="220"/>
      <c r="CD668" s="220"/>
      <c r="CE668" s="220"/>
      <c r="CF668" s="220"/>
      <c r="CG668" s="220"/>
      <c r="CH668" s="220"/>
      <c r="CI668" s="220"/>
    </row>
    <row r="669" spans="1:87" ht="15.75" customHeight="1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  <c r="AP669" s="220"/>
      <c r="AQ669" s="220"/>
      <c r="AR669" s="220"/>
      <c r="AS669" s="220"/>
      <c r="AT669" s="220"/>
      <c r="AU669" s="220"/>
      <c r="AV669" s="220"/>
      <c r="AW669" s="220"/>
      <c r="AX669" s="220"/>
      <c r="AY669" s="220"/>
      <c r="AZ669" s="220"/>
      <c r="BA669" s="220"/>
      <c r="BB669" s="220"/>
      <c r="BC669" s="220"/>
      <c r="BD669" s="220"/>
      <c r="BE669" s="220"/>
      <c r="BF669" s="220"/>
      <c r="BG669" s="220"/>
      <c r="BH669" s="220"/>
      <c r="BI669" s="220"/>
      <c r="BJ669" s="220"/>
      <c r="BK669" s="220"/>
      <c r="BL669" s="220"/>
      <c r="BM669" s="220"/>
      <c r="BN669" s="220"/>
      <c r="BO669" s="220"/>
      <c r="BP669" s="220"/>
      <c r="BQ669" s="220"/>
      <c r="BR669" s="220"/>
      <c r="BS669" s="220"/>
      <c r="BT669" s="220"/>
      <c r="BU669" s="220"/>
      <c r="BV669" s="220"/>
      <c r="BW669" s="220"/>
      <c r="BX669" s="220"/>
      <c r="BY669" s="220"/>
      <c r="BZ669" s="220"/>
      <c r="CA669" s="220"/>
      <c r="CB669" s="220"/>
      <c r="CC669" s="220"/>
      <c r="CD669" s="220"/>
      <c r="CE669" s="220"/>
      <c r="CF669" s="220"/>
      <c r="CG669" s="220"/>
      <c r="CH669" s="220"/>
      <c r="CI669" s="220"/>
    </row>
    <row r="670" spans="1:87" ht="15.75" customHeight="1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/>
      <c r="AM670" s="220"/>
      <c r="AN670" s="220"/>
      <c r="AO670" s="220"/>
      <c r="AP670" s="220"/>
      <c r="AQ670" s="220"/>
      <c r="AR670" s="220"/>
      <c r="AS670" s="220"/>
      <c r="AT670" s="220"/>
      <c r="AU670" s="220"/>
      <c r="AV670" s="220"/>
      <c r="AW670" s="220"/>
      <c r="AX670" s="220"/>
      <c r="AY670" s="220"/>
      <c r="AZ670" s="220"/>
      <c r="BA670" s="220"/>
      <c r="BB670" s="220"/>
      <c r="BC670" s="220"/>
      <c r="BD670" s="220"/>
      <c r="BE670" s="220"/>
      <c r="BF670" s="220"/>
      <c r="BG670" s="220"/>
      <c r="BH670" s="220"/>
      <c r="BI670" s="220"/>
      <c r="BJ670" s="220"/>
      <c r="BK670" s="220"/>
      <c r="BL670" s="220"/>
      <c r="BM670" s="220"/>
      <c r="BN670" s="220"/>
      <c r="BO670" s="220"/>
      <c r="BP670" s="220"/>
      <c r="BQ670" s="220"/>
      <c r="BR670" s="220"/>
      <c r="BS670" s="220"/>
      <c r="BT670" s="220"/>
      <c r="BU670" s="220"/>
      <c r="BV670" s="220"/>
      <c r="BW670" s="220"/>
      <c r="BX670" s="220"/>
      <c r="BY670" s="220"/>
      <c r="BZ670" s="220"/>
      <c r="CA670" s="220"/>
      <c r="CB670" s="220"/>
      <c r="CC670" s="220"/>
      <c r="CD670" s="220"/>
      <c r="CE670" s="220"/>
      <c r="CF670" s="220"/>
      <c r="CG670" s="220"/>
      <c r="CH670" s="220"/>
      <c r="CI670" s="220"/>
    </row>
    <row r="671" spans="1:87" ht="15.75" customHeight="1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/>
      <c r="AM671" s="220"/>
      <c r="AN671" s="220"/>
      <c r="AO671" s="220"/>
      <c r="AP671" s="220"/>
      <c r="AQ671" s="220"/>
      <c r="AR671" s="220"/>
      <c r="AS671" s="220"/>
      <c r="AT671" s="220"/>
      <c r="AU671" s="220"/>
      <c r="AV671" s="220"/>
      <c r="AW671" s="220"/>
      <c r="AX671" s="220"/>
      <c r="AY671" s="220"/>
      <c r="AZ671" s="220"/>
      <c r="BA671" s="220"/>
      <c r="BB671" s="220"/>
      <c r="BC671" s="220"/>
      <c r="BD671" s="220"/>
      <c r="BE671" s="220"/>
      <c r="BF671" s="220"/>
      <c r="BG671" s="220"/>
      <c r="BH671" s="220"/>
      <c r="BI671" s="220"/>
      <c r="BJ671" s="220"/>
      <c r="BK671" s="220"/>
      <c r="BL671" s="220"/>
      <c r="BM671" s="220"/>
      <c r="BN671" s="220"/>
      <c r="BO671" s="220"/>
      <c r="BP671" s="220"/>
      <c r="BQ671" s="220"/>
      <c r="BR671" s="220"/>
      <c r="BS671" s="220"/>
      <c r="BT671" s="220"/>
      <c r="BU671" s="220"/>
      <c r="BV671" s="220"/>
      <c r="BW671" s="220"/>
      <c r="BX671" s="220"/>
      <c r="BY671" s="220"/>
      <c r="BZ671" s="220"/>
      <c r="CA671" s="220"/>
      <c r="CB671" s="220"/>
      <c r="CC671" s="220"/>
      <c r="CD671" s="220"/>
      <c r="CE671" s="220"/>
      <c r="CF671" s="220"/>
      <c r="CG671" s="220"/>
      <c r="CH671" s="220"/>
      <c r="CI671" s="220"/>
    </row>
    <row r="672" spans="1:87" ht="15.75" customHeight="1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  <c r="AP672" s="220"/>
      <c r="AQ672" s="220"/>
      <c r="AR672" s="220"/>
      <c r="AS672" s="220"/>
      <c r="AT672" s="220"/>
      <c r="AU672" s="220"/>
      <c r="AV672" s="220"/>
      <c r="AW672" s="220"/>
      <c r="AX672" s="220"/>
      <c r="AY672" s="220"/>
      <c r="AZ672" s="220"/>
      <c r="BA672" s="220"/>
      <c r="BB672" s="220"/>
      <c r="BC672" s="220"/>
      <c r="BD672" s="220"/>
      <c r="BE672" s="220"/>
      <c r="BF672" s="220"/>
      <c r="BG672" s="220"/>
      <c r="BH672" s="220"/>
      <c r="BI672" s="220"/>
      <c r="BJ672" s="220"/>
      <c r="BK672" s="220"/>
      <c r="BL672" s="220"/>
      <c r="BM672" s="220"/>
      <c r="BN672" s="220"/>
      <c r="BO672" s="220"/>
      <c r="BP672" s="220"/>
      <c r="BQ672" s="220"/>
      <c r="BR672" s="220"/>
      <c r="BS672" s="220"/>
      <c r="BT672" s="220"/>
      <c r="BU672" s="220"/>
      <c r="BV672" s="220"/>
      <c r="BW672" s="220"/>
      <c r="BX672" s="220"/>
      <c r="BY672" s="220"/>
      <c r="BZ672" s="220"/>
      <c r="CA672" s="220"/>
      <c r="CB672" s="220"/>
      <c r="CC672" s="220"/>
      <c r="CD672" s="220"/>
      <c r="CE672" s="220"/>
      <c r="CF672" s="220"/>
      <c r="CG672" s="220"/>
      <c r="CH672" s="220"/>
      <c r="CI672" s="220"/>
    </row>
    <row r="673" spans="1:87" ht="15.75" customHeight="1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  <c r="AP673" s="220"/>
      <c r="AQ673" s="220"/>
      <c r="AR673" s="220"/>
      <c r="AS673" s="220"/>
      <c r="AT673" s="220"/>
      <c r="AU673" s="220"/>
      <c r="AV673" s="220"/>
      <c r="AW673" s="220"/>
      <c r="AX673" s="220"/>
      <c r="AY673" s="220"/>
      <c r="AZ673" s="220"/>
      <c r="BA673" s="220"/>
      <c r="BB673" s="220"/>
      <c r="BC673" s="220"/>
      <c r="BD673" s="220"/>
      <c r="BE673" s="220"/>
      <c r="BF673" s="220"/>
      <c r="BG673" s="220"/>
      <c r="BH673" s="220"/>
      <c r="BI673" s="220"/>
      <c r="BJ673" s="220"/>
      <c r="BK673" s="220"/>
      <c r="BL673" s="220"/>
      <c r="BM673" s="220"/>
      <c r="BN673" s="220"/>
      <c r="BO673" s="220"/>
      <c r="BP673" s="220"/>
      <c r="BQ673" s="220"/>
      <c r="BR673" s="220"/>
      <c r="BS673" s="220"/>
      <c r="BT673" s="220"/>
      <c r="BU673" s="220"/>
      <c r="BV673" s="220"/>
      <c r="BW673" s="220"/>
      <c r="BX673" s="220"/>
      <c r="BY673" s="220"/>
      <c r="BZ673" s="220"/>
      <c r="CA673" s="220"/>
      <c r="CB673" s="220"/>
      <c r="CC673" s="220"/>
      <c r="CD673" s="220"/>
      <c r="CE673" s="220"/>
      <c r="CF673" s="220"/>
      <c r="CG673" s="220"/>
      <c r="CH673" s="220"/>
      <c r="CI673" s="220"/>
    </row>
    <row r="674" spans="1:87" ht="15.75" customHeight="1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G674" s="220"/>
      <c r="AH674" s="220"/>
      <c r="AI674" s="220"/>
      <c r="AJ674" s="220"/>
      <c r="AK674" s="220"/>
      <c r="AL674" s="220"/>
      <c r="AM674" s="220"/>
      <c r="AN674" s="220"/>
      <c r="AO674" s="220"/>
      <c r="AP674" s="220"/>
      <c r="AQ674" s="220"/>
      <c r="AR674" s="220"/>
      <c r="AS674" s="220"/>
      <c r="AT674" s="220"/>
      <c r="AU674" s="220"/>
      <c r="AV674" s="220"/>
      <c r="AW674" s="220"/>
      <c r="AX674" s="220"/>
      <c r="AY674" s="220"/>
      <c r="AZ674" s="220"/>
      <c r="BA674" s="220"/>
      <c r="BB674" s="220"/>
      <c r="BC674" s="220"/>
      <c r="BD674" s="220"/>
      <c r="BE674" s="220"/>
      <c r="BF674" s="220"/>
      <c r="BG674" s="220"/>
      <c r="BH674" s="220"/>
      <c r="BI674" s="220"/>
      <c r="BJ674" s="220"/>
      <c r="BK674" s="220"/>
      <c r="BL674" s="220"/>
      <c r="BM674" s="220"/>
      <c r="BN674" s="220"/>
      <c r="BO674" s="220"/>
      <c r="BP674" s="220"/>
      <c r="BQ674" s="220"/>
      <c r="BR674" s="220"/>
      <c r="BS674" s="220"/>
      <c r="BT674" s="220"/>
      <c r="BU674" s="220"/>
      <c r="BV674" s="220"/>
      <c r="BW674" s="220"/>
      <c r="BX674" s="220"/>
      <c r="BY674" s="220"/>
      <c r="BZ674" s="220"/>
      <c r="CA674" s="220"/>
      <c r="CB674" s="220"/>
      <c r="CC674" s="220"/>
      <c r="CD674" s="220"/>
      <c r="CE674" s="220"/>
      <c r="CF674" s="220"/>
      <c r="CG674" s="220"/>
      <c r="CH674" s="220"/>
      <c r="CI674" s="220"/>
    </row>
    <row r="675" spans="1:87" ht="15.75" customHeight="1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/>
      <c r="AM675" s="220"/>
      <c r="AN675" s="220"/>
      <c r="AO675" s="220"/>
      <c r="AP675" s="220"/>
      <c r="AQ675" s="220"/>
      <c r="AR675" s="220"/>
      <c r="AS675" s="220"/>
      <c r="AT675" s="220"/>
      <c r="AU675" s="220"/>
      <c r="AV675" s="220"/>
      <c r="AW675" s="220"/>
      <c r="AX675" s="220"/>
      <c r="AY675" s="220"/>
      <c r="AZ675" s="220"/>
      <c r="BA675" s="220"/>
      <c r="BB675" s="220"/>
      <c r="BC675" s="220"/>
      <c r="BD675" s="220"/>
      <c r="BE675" s="220"/>
      <c r="BF675" s="220"/>
      <c r="BG675" s="220"/>
      <c r="BH675" s="220"/>
      <c r="BI675" s="220"/>
      <c r="BJ675" s="220"/>
      <c r="BK675" s="220"/>
      <c r="BL675" s="220"/>
      <c r="BM675" s="220"/>
      <c r="BN675" s="220"/>
      <c r="BO675" s="220"/>
      <c r="BP675" s="220"/>
      <c r="BQ675" s="220"/>
      <c r="BR675" s="220"/>
      <c r="BS675" s="220"/>
      <c r="BT675" s="220"/>
      <c r="BU675" s="220"/>
      <c r="BV675" s="220"/>
      <c r="BW675" s="220"/>
      <c r="BX675" s="220"/>
      <c r="BY675" s="220"/>
      <c r="BZ675" s="220"/>
      <c r="CA675" s="220"/>
      <c r="CB675" s="220"/>
      <c r="CC675" s="220"/>
      <c r="CD675" s="220"/>
      <c r="CE675" s="220"/>
      <c r="CF675" s="220"/>
      <c r="CG675" s="220"/>
      <c r="CH675" s="220"/>
      <c r="CI675" s="220"/>
    </row>
    <row r="676" spans="1:87" ht="15.75" customHeight="1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/>
      <c r="AM676" s="220"/>
      <c r="AN676" s="220"/>
      <c r="AO676" s="220"/>
      <c r="AP676" s="220"/>
      <c r="AQ676" s="220"/>
      <c r="AR676" s="220"/>
      <c r="AS676" s="220"/>
      <c r="AT676" s="220"/>
      <c r="AU676" s="220"/>
      <c r="AV676" s="220"/>
      <c r="AW676" s="220"/>
      <c r="AX676" s="220"/>
      <c r="AY676" s="220"/>
      <c r="AZ676" s="220"/>
      <c r="BA676" s="220"/>
      <c r="BB676" s="220"/>
      <c r="BC676" s="220"/>
      <c r="BD676" s="220"/>
      <c r="BE676" s="220"/>
      <c r="BF676" s="220"/>
      <c r="BG676" s="220"/>
      <c r="BH676" s="220"/>
      <c r="BI676" s="220"/>
      <c r="BJ676" s="220"/>
      <c r="BK676" s="220"/>
      <c r="BL676" s="220"/>
      <c r="BM676" s="220"/>
      <c r="BN676" s="220"/>
      <c r="BO676" s="220"/>
      <c r="BP676" s="220"/>
      <c r="BQ676" s="220"/>
      <c r="BR676" s="220"/>
      <c r="BS676" s="220"/>
      <c r="BT676" s="220"/>
      <c r="BU676" s="220"/>
      <c r="BV676" s="220"/>
      <c r="BW676" s="220"/>
      <c r="BX676" s="220"/>
      <c r="BY676" s="220"/>
      <c r="BZ676" s="220"/>
      <c r="CA676" s="220"/>
      <c r="CB676" s="220"/>
      <c r="CC676" s="220"/>
      <c r="CD676" s="220"/>
      <c r="CE676" s="220"/>
      <c r="CF676" s="220"/>
      <c r="CG676" s="220"/>
      <c r="CH676" s="220"/>
      <c r="CI676" s="220"/>
    </row>
    <row r="677" spans="1:87" ht="15.75" customHeight="1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/>
      <c r="AM677" s="220"/>
      <c r="AN677" s="220"/>
      <c r="AO677" s="220"/>
      <c r="AP677" s="220"/>
      <c r="AQ677" s="220"/>
      <c r="AR677" s="220"/>
      <c r="AS677" s="220"/>
      <c r="AT677" s="220"/>
      <c r="AU677" s="220"/>
      <c r="AV677" s="220"/>
      <c r="AW677" s="220"/>
      <c r="AX677" s="220"/>
      <c r="AY677" s="220"/>
      <c r="AZ677" s="220"/>
      <c r="BA677" s="220"/>
      <c r="BB677" s="220"/>
      <c r="BC677" s="220"/>
      <c r="BD677" s="220"/>
      <c r="BE677" s="220"/>
      <c r="BF677" s="220"/>
      <c r="BG677" s="220"/>
      <c r="BH677" s="220"/>
      <c r="BI677" s="220"/>
      <c r="BJ677" s="220"/>
      <c r="BK677" s="220"/>
      <c r="BL677" s="220"/>
      <c r="BM677" s="220"/>
      <c r="BN677" s="220"/>
      <c r="BO677" s="220"/>
      <c r="BP677" s="220"/>
      <c r="BQ677" s="220"/>
      <c r="BR677" s="220"/>
      <c r="BS677" s="220"/>
      <c r="BT677" s="220"/>
      <c r="BU677" s="220"/>
      <c r="BV677" s="220"/>
      <c r="BW677" s="220"/>
      <c r="BX677" s="220"/>
      <c r="BY677" s="220"/>
      <c r="BZ677" s="220"/>
      <c r="CA677" s="220"/>
      <c r="CB677" s="220"/>
      <c r="CC677" s="220"/>
      <c r="CD677" s="220"/>
      <c r="CE677" s="220"/>
      <c r="CF677" s="220"/>
      <c r="CG677" s="220"/>
      <c r="CH677" s="220"/>
      <c r="CI677" s="220"/>
    </row>
    <row r="678" spans="1:87" ht="15.75" customHeight="1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0"/>
      <c r="BN678" s="220"/>
      <c r="BO678" s="220"/>
      <c r="BP678" s="220"/>
      <c r="BQ678" s="220"/>
      <c r="BR678" s="220"/>
      <c r="BS678" s="220"/>
      <c r="BT678" s="220"/>
      <c r="BU678" s="220"/>
      <c r="BV678" s="220"/>
      <c r="BW678" s="220"/>
      <c r="BX678" s="220"/>
      <c r="BY678" s="220"/>
      <c r="BZ678" s="220"/>
      <c r="CA678" s="220"/>
      <c r="CB678" s="220"/>
      <c r="CC678" s="220"/>
      <c r="CD678" s="220"/>
      <c r="CE678" s="220"/>
      <c r="CF678" s="220"/>
      <c r="CG678" s="220"/>
      <c r="CH678" s="220"/>
      <c r="CI678" s="220"/>
    </row>
    <row r="679" spans="1:87" ht="15.75" customHeight="1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0"/>
      <c r="BN679" s="220"/>
      <c r="BO679" s="220"/>
      <c r="BP679" s="220"/>
      <c r="BQ679" s="220"/>
      <c r="BR679" s="220"/>
      <c r="BS679" s="220"/>
      <c r="BT679" s="220"/>
      <c r="BU679" s="220"/>
      <c r="BV679" s="220"/>
      <c r="BW679" s="220"/>
      <c r="BX679" s="220"/>
      <c r="BY679" s="220"/>
      <c r="BZ679" s="220"/>
      <c r="CA679" s="220"/>
      <c r="CB679" s="220"/>
      <c r="CC679" s="220"/>
      <c r="CD679" s="220"/>
      <c r="CE679" s="220"/>
      <c r="CF679" s="220"/>
      <c r="CG679" s="220"/>
      <c r="CH679" s="220"/>
      <c r="CI679" s="220"/>
    </row>
    <row r="680" spans="1:87" ht="15.75" customHeight="1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0"/>
      <c r="BN680" s="220"/>
      <c r="BO680" s="220"/>
      <c r="BP680" s="220"/>
      <c r="BQ680" s="220"/>
      <c r="BR680" s="220"/>
      <c r="BS680" s="220"/>
      <c r="BT680" s="220"/>
      <c r="BU680" s="220"/>
      <c r="BV680" s="220"/>
      <c r="BW680" s="220"/>
      <c r="BX680" s="220"/>
      <c r="BY680" s="220"/>
      <c r="BZ680" s="220"/>
      <c r="CA680" s="220"/>
      <c r="CB680" s="220"/>
      <c r="CC680" s="220"/>
      <c r="CD680" s="220"/>
      <c r="CE680" s="220"/>
      <c r="CF680" s="220"/>
      <c r="CG680" s="220"/>
      <c r="CH680" s="220"/>
      <c r="CI680" s="220"/>
    </row>
    <row r="681" spans="1:87" ht="15.75" customHeight="1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0"/>
      <c r="BN681" s="220"/>
      <c r="BO681" s="220"/>
      <c r="BP681" s="220"/>
      <c r="BQ681" s="220"/>
      <c r="BR681" s="220"/>
      <c r="BS681" s="220"/>
      <c r="BT681" s="220"/>
      <c r="BU681" s="220"/>
      <c r="BV681" s="220"/>
      <c r="BW681" s="220"/>
      <c r="BX681" s="220"/>
      <c r="BY681" s="220"/>
      <c r="BZ681" s="220"/>
      <c r="CA681" s="220"/>
      <c r="CB681" s="220"/>
      <c r="CC681" s="220"/>
      <c r="CD681" s="220"/>
      <c r="CE681" s="220"/>
      <c r="CF681" s="220"/>
      <c r="CG681" s="220"/>
      <c r="CH681" s="220"/>
      <c r="CI681" s="220"/>
    </row>
    <row r="682" spans="1:87" ht="15.75" customHeight="1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0"/>
      <c r="BN682" s="220"/>
      <c r="BO682" s="220"/>
      <c r="BP682" s="220"/>
      <c r="BQ682" s="220"/>
      <c r="BR682" s="220"/>
      <c r="BS682" s="220"/>
      <c r="BT682" s="220"/>
      <c r="BU682" s="220"/>
      <c r="BV682" s="220"/>
      <c r="BW682" s="220"/>
      <c r="BX682" s="220"/>
      <c r="BY682" s="220"/>
      <c r="BZ682" s="220"/>
      <c r="CA682" s="220"/>
      <c r="CB682" s="220"/>
      <c r="CC682" s="220"/>
      <c r="CD682" s="220"/>
      <c r="CE682" s="220"/>
      <c r="CF682" s="220"/>
      <c r="CG682" s="220"/>
      <c r="CH682" s="220"/>
      <c r="CI682" s="220"/>
    </row>
    <row r="683" spans="1:87" ht="15.75" customHeight="1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0"/>
      <c r="BN683" s="220"/>
      <c r="BO683" s="220"/>
      <c r="BP683" s="220"/>
      <c r="BQ683" s="220"/>
      <c r="BR683" s="220"/>
      <c r="BS683" s="220"/>
      <c r="BT683" s="220"/>
      <c r="BU683" s="220"/>
      <c r="BV683" s="220"/>
      <c r="BW683" s="220"/>
      <c r="BX683" s="220"/>
      <c r="BY683" s="220"/>
      <c r="BZ683" s="220"/>
      <c r="CA683" s="220"/>
      <c r="CB683" s="220"/>
      <c r="CC683" s="220"/>
      <c r="CD683" s="220"/>
      <c r="CE683" s="220"/>
      <c r="CF683" s="220"/>
      <c r="CG683" s="220"/>
      <c r="CH683" s="220"/>
      <c r="CI683" s="220"/>
    </row>
    <row r="684" spans="1:87" ht="15.75" customHeight="1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0"/>
      <c r="BN684" s="220"/>
      <c r="BO684" s="220"/>
      <c r="BP684" s="220"/>
      <c r="BQ684" s="220"/>
      <c r="BR684" s="220"/>
      <c r="BS684" s="220"/>
      <c r="BT684" s="220"/>
      <c r="BU684" s="220"/>
      <c r="BV684" s="220"/>
      <c r="BW684" s="220"/>
      <c r="BX684" s="220"/>
      <c r="BY684" s="220"/>
      <c r="BZ684" s="220"/>
      <c r="CA684" s="220"/>
      <c r="CB684" s="220"/>
      <c r="CC684" s="220"/>
      <c r="CD684" s="220"/>
      <c r="CE684" s="220"/>
      <c r="CF684" s="220"/>
      <c r="CG684" s="220"/>
      <c r="CH684" s="220"/>
      <c r="CI684" s="220"/>
    </row>
    <row r="685" spans="1:87" ht="15.75" customHeight="1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0"/>
      <c r="BN685" s="220"/>
      <c r="BO685" s="220"/>
      <c r="BP685" s="220"/>
      <c r="BQ685" s="220"/>
      <c r="BR685" s="220"/>
      <c r="BS685" s="220"/>
      <c r="BT685" s="220"/>
      <c r="BU685" s="220"/>
      <c r="BV685" s="220"/>
      <c r="BW685" s="220"/>
      <c r="BX685" s="220"/>
      <c r="BY685" s="220"/>
      <c r="BZ685" s="220"/>
      <c r="CA685" s="220"/>
      <c r="CB685" s="220"/>
      <c r="CC685" s="220"/>
      <c r="CD685" s="220"/>
      <c r="CE685" s="220"/>
      <c r="CF685" s="220"/>
      <c r="CG685" s="220"/>
      <c r="CH685" s="220"/>
      <c r="CI685" s="220"/>
    </row>
    <row r="686" spans="1:87" ht="15.75" customHeight="1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220"/>
      <c r="BN686" s="220"/>
      <c r="BO686" s="220"/>
      <c r="BP686" s="220"/>
      <c r="BQ686" s="220"/>
      <c r="BR686" s="220"/>
      <c r="BS686" s="220"/>
      <c r="BT686" s="220"/>
      <c r="BU686" s="220"/>
      <c r="BV686" s="220"/>
      <c r="BW686" s="220"/>
      <c r="BX686" s="220"/>
      <c r="BY686" s="220"/>
      <c r="BZ686" s="220"/>
      <c r="CA686" s="220"/>
      <c r="CB686" s="220"/>
      <c r="CC686" s="220"/>
      <c r="CD686" s="220"/>
      <c r="CE686" s="220"/>
      <c r="CF686" s="220"/>
      <c r="CG686" s="220"/>
      <c r="CH686" s="220"/>
      <c r="CI686" s="220"/>
    </row>
    <row r="687" spans="1:87" ht="15.75" customHeight="1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220"/>
      <c r="BN687" s="220"/>
      <c r="BO687" s="220"/>
      <c r="BP687" s="220"/>
      <c r="BQ687" s="220"/>
      <c r="BR687" s="220"/>
      <c r="BS687" s="220"/>
      <c r="BT687" s="220"/>
      <c r="BU687" s="220"/>
      <c r="BV687" s="220"/>
      <c r="BW687" s="220"/>
      <c r="BX687" s="220"/>
      <c r="BY687" s="220"/>
      <c r="BZ687" s="220"/>
      <c r="CA687" s="220"/>
      <c r="CB687" s="220"/>
      <c r="CC687" s="220"/>
      <c r="CD687" s="220"/>
      <c r="CE687" s="220"/>
      <c r="CF687" s="220"/>
      <c r="CG687" s="220"/>
      <c r="CH687" s="220"/>
      <c r="CI687" s="220"/>
    </row>
    <row r="688" spans="1:87" ht="15.75" customHeight="1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220"/>
      <c r="BN688" s="220"/>
      <c r="BO688" s="220"/>
      <c r="BP688" s="220"/>
      <c r="BQ688" s="220"/>
      <c r="BR688" s="220"/>
      <c r="BS688" s="220"/>
      <c r="BT688" s="220"/>
      <c r="BU688" s="220"/>
      <c r="BV688" s="220"/>
      <c r="BW688" s="220"/>
      <c r="BX688" s="220"/>
      <c r="BY688" s="220"/>
      <c r="BZ688" s="220"/>
      <c r="CA688" s="220"/>
      <c r="CB688" s="220"/>
      <c r="CC688" s="220"/>
      <c r="CD688" s="220"/>
      <c r="CE688" s="220"/>
      <c r="CF688" s="220"/>
      <c r="CG688" s="220"/>
      <c r="CH688" s="220"/>
      <c r="CI688" s="220"/>
    </row>
    <row r="689" spans="1:87" ht="15.75" customHeight="1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220"/>
      <c r="BN689" s="220"/>
      <c r="BO689" s="220"/>
      <c r="BP689" s="220"/>
      <c r="BQ689" s="220"/>
      <c r="BR689" s="220"/>
      <c r="BS689" s="220"/>
      <c r="BT689" s="220"/>
      <c r="BU689" s="220"/>
      <c r="BV689" s="220"/>
      <c r="BW689" s="220"/>
      <c r="BX689" s="220"/>
      <c r="BY689" s="220"/>
      <c r="BZ689" s="220"/>
      <c r="CA689" s="220"/>
      <c r="CB689" s="220"/>
      <c r="CC689" s="220"/>
      <c r="CD689" s="220"/>
      <c r="CE689" s="220"/>
      <c r="CF689" s="220"/>
      <c r="CG689" s="220"/>
      <c r="CH689" s="220"/>
      <c r="CI689" s="220"/>
    </row>
    <row r="690" spans="1:87" ht="15.75" customHeight="1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/>
      <c r="AM690" s="220"/>
      <c r="AN690" s="220"/>
      <c r="AO690" s="220"/>
      <c r="AP690" s="220"/>
      <c r="AQ690" s="220"/>
      <c r="AR690" s="220"/>
      <c r="AS690" s="220"/>
      <c r="AT690" s="220"/>
      <c r="AU690" s="220"/>
      <c r="AV690" s="220"/>
      <c r="AW690" s="220"/>
      <c r="AX690" s="220"/>
      <c r="AY690" s="220"/>
      <c r="AZ690" s="220"/>
      <c r="BA690" s="220"/>
      <c r="BB690" s="220"/>
      <c r="BC690" s="220"/>
      <c r="BD690" s="220"/>
      <c r="BE690" s="220"/>
      <c r="BF690" s="220"/>
      <c r="BG690" s="220"/>
      <c r="BH690" s="220"/>
      <c r="BI690" s="220"/>
      <c r="BJ690" s="220"/>
      <c r="BK690" s="220"/>
      <c r="BL690" s="220"/>
      <c r="BM690" s="220"/>
      <c r="BN690" s="220"/>
      <c r="BO690" s="220"/>
      <c r="BP690" s="220"/>
      <c r="BQ690" s="220"/>
      <c r="BR690" s="220"/>
      <c r="BS690" s="220"/>
      <c r="BT690" s="220"/>
      <c r="BU690" s="220"/>
      <c r="BV690" s="220"/>
      <c r="BW690" s="220"/>
      <c r="BX690" s="220"/>
      <c r="BY690" s="220"/>
      <c r="BZ690" s="220"/>
      <c r="CA690" s="220"/>
      <c r="CB690" s="220"/>
      <c r="CC690" s="220"/>
      <c r="CD690" s="220"/>
      <c r="CE690" s="220"/>
      <c r="CF690" s="220"/>
      <c r="CG690" s="220"/>
      <c r="CH690" s="220"/>
      <c r="CI690" s="220"/>
    </row>
    <row r="691" spans="1:87" ht="15.75" customHeight="1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/>
      <c r="AM691" s="220"/>
      <c r="AN691" s="220"/>
      <c r="AO691" s="220"/>
      <c r="AP691" s="220"/>
      <c r="AQ691" s="220"/>
      <c r="AR691" s="220"/>
      <c r="AS691" s="220"/>
      <c r="AT691" s="220"/>
      <c r="AU691" s="220"/>
      <c r="AV691" s="220"/>
      <c r="AW691" s="220"/>
      <c r="AX691" s="220"/>
      <c r="AY691" s="220"/>
      <c r="AZ691" s="220"/>
      <c r="BA691" s="220"/>
      <c r="BB691" s="220"/>
      <c r="BC691" s="220"/>
      <c r="BD691" s="220"/>
      <c r="BE691" s="220"/>
      <c r="BF691" s="220"/>
      <c r="BG691" s="220"/>
      <c r="BH691" s="220"/>
      <c r="BI691" s="220"/>
      <c r="BJ691" s="220"/>
      <c r="BK691" s="220"/>
      <c r="BL691" s="220"/>
      <c r="BM691" s="220"/>
      <c r="BN691" s="220"/>
      <c r="BO691" s="220"/>
      <c r="BP691" s="220"/>
      <c r="BQ691" s="220"/>
      <c r="BR691" s="220"/>
      <c r="BS691" s="220"/>
      <c r="BT691" s="220"/>
      <c r="BU691" s="220"/>
      <c r="BV691" s="220"/>
      <c r="BW691" s="220"/>
      <c r="BX691" s="220"/>
      <c r="BY691" s="220"/>
      <c r="BZ691" s="220"/>
      <c r="CA691" s="220"/>
      <c r="CB691" s="220"/>
      <c r="CC691" s="220"/>
      <c r="CD691" s="220"/>
      <c r="CE691" s="220"/>
      <c r="CF691" s="220"/>
      <c r="CG691" s="220"/>
      <c r="CH691" s="220"/>
      <c r="CI691" s="220"/>
    </row>
    <row r="692" spans="1:87" ht="15.75" customHeight="1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  <c r="AP692" s="220"/>
      <c r="AQ692" s="220"/>
      <c r="AR692" s="220"/>
      <c r="AS692" s="220"/>
      <c r="AT692" s="220"/>
      <c r="AU692" s="220"/>
      <c r="AV692" s="220"/>
      <c r="AW692" s="220"/>
      <c r="AX692" s="220"/>
      <c r="AY692" s="220"/>
      <c r="AZ692" s="220"/>
      <c r="BA692" s="220"/>
      <c r="BB692" s="220"/>
      <c r="BC692" s="220"/>
      <c r="BD692" s="220"/>
      <c r="BE692" s="220"/>
      <c r="BF692" s="220"/>
      <c r="BG692" s="220"/>
      <c r="BH692" s="220"/>
      <c r="BI692" s="220"/>
      <c r="BJ692" s="220"/>
      <c r="BK692" s="220"/>
      <c r="BL692" s="220"/>
      <c r="BM692" s="220"/>
      <c r="BN692" s="220"/>
      <c r="BO692" s="220"/>
      <c r="BP692" s="220"/>
      <c r="BQ692" s="220"/>
      <c r="BR692" s="220"/>
      <c r="BS692" s="220"/>
      <c r="BT692" s="220"/>
      <c r="BU692" s="220"/>
      <c r="BV692" s="220"/>
      <c r="BW692" s="220"/>
      <c r="BX692" s="220"/>
      <c r="BY692" s="220"/>
      <c r="BZ692" s="220"/>
      <c r="CA692" s="220"/>
      <c r="CB692" s="220"/>
      <c r="CC692" s="220"/>
      <c r="CD692" s="220"/>
      <c r="CE692" s="220"/>
      <c r="CF692" s="220"/>
      <c r="CG692" s="220"/>
      <c r="CH692" s="220"/>
      <c r="CI692" s="220"/>
    </row>
    <row r="693" spans="1:87" ht="15.75" customHeight="1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  <c r="AP693" s="220"/>
      <c r="AQ693" s="220"/>
      <c r="AR693" s="220"/>
      <c r="AS693" s="220"/>
      <c r="AT693" s="220"/>
      <c r="AU693" s="220"/>
      <c r="AV693" s="220"/>
      <c r="AW693" s="220"/>
      <c r="AX693" s="220"/>
      <c r="AY693" s="220"/>
      <c r="AZ693" s="220"/>
      <c r="BA693" s="220"/>
      <c r="BB693" s="220"/>
      <c r="BC693" s="220"/>
      <c r="BD693" s="220"/>
      <c r="BE693" s="220"/>
      <c r="BF693" s="220"/>
      <c r="BG693" s="220"/>
      <c r="BH693" s="220"/>
      <c r="BI693" s="220"/>
      <c r="BJ693" s="220"/>
      <c r="BK693" s="220"/>
      <c r="BL693" s="220"/>
      <c r="BM693" s="220"/>
      <c r="BN693" s="220"/>
      <c r="BO693" s="220"/>
      <c r="BP693" s="220"/>
      <c r="BQ693" s="220"/>
      <c r="BR693" s="220"/>
      <c r="BS693" s="220"/>
      <c r="BT693" s="220"/>
      <c r="BU693" s="220"/>
      <c r="BV693" s="220"/>
      <c r="BW693" s="220"/>
      <c r="BX693" s="220"/>
      <c r="BY693" s="220"/>
      <c r="BZ693" s="220"/>
      <c r="CA693" s="220"/>
      <c r="CB693" s="220"/>
      <c r="CC693" s="220"/>
      <c r="CD693" s="220"/>
      <c r="CE693" s="220"/>
      <c r="CF693" s="220"/>
      <c r="CG693" s="220"/>
      <c r="CH693" s="220"/>
      <c r="CI693" s="220"/>
    </row>
    <row r="694" spans="1:87" ht="15.75" customHeight="1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  <c r="AP694" s="220"/>
      <c r="AQ694" s="220"/>
      <c r="AR694" s="220"/>
      <c r="AS694" s="220"/>
      <c r="AT694" s="220"/>
      <c r="AU694" s="220"/>
      <c r="AV694" s="220"/>
      <c r="AW694" s="220"/>
      <c r="AX694" s="220"/>
      <c r="AY694" s="220"/>
      <c r="AZ694" s="220"/>
      <c r="BA694" s="220"/>
      <c r="BB694" s="220"/>
      <c r="BC694" s="220"/>
      <c r="BD694" s="220"/>
      <c r="BE694" s="220"/>
      <c r="BF694" s="220"/>
      <c r="BG694" s="220"/>
      <c r="BH694" s="220"/>
      <c r="BI694" s="220"/>
      <c r="BJ694" s="220"/>
      <c r="BK694" s="220"/>
      <c r="BL694" s="220"/>
      <c r="BM694" s="220"/>
      <c r="BN694" s="220"/>
      <c r="BO694" s="220"/>
      <c r="BP694" s="220"/>
      <c r="BQ694" s="220"/>
      <c r="BR694" s="220"/>
      <c r="BS694" s="220"/>
      <c r="BT694" s="220"/>
      <c r="BU694" s="220"/>
      <c r="BV694" s="220"/>
      <c r="BW694" s="220"/>
      <c r="BX694" s="220"/>
      <c r="BY694" s="220"/>
      <c r="BZ694" s="220"/>
      <c r="CA694" s="220"/>
      <c r="CB694" s="220"/>
      <c r="CC694" s="220"/>
      <c r="CD694" s="220"/>
      <c r="CE694" s="220"/>
      <c r="CF694" s="220"/>
      <c r="CG694" s="220"/>
      <c r="CH694" s="220"/>
      <c r="CI694" s="220"/>
    </row>
    <row r="695" spans="1:87" ht="15.75" customHeight="1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  <c r="AP695" s="220"/>
      <c r="AQ695" s="220"/>
      <c r="AR695" s="220"/>
      <c r="AS695" s="220"/>
      <c r="AT695" s="220"/>
      <c r="AU695" s="220"/>
      <c r="AV695" s="220"/>
      <c r="AW695" s="220"/>
      <c r="AX695" s="220"/>
      <c r="AY695" s="220"/>
      <c r="AZ695" s="220"/>
      <c r="BA695" s="220"/>
      <c r="BB695" s="220"/>
      <c r="BC695" s="220"/>
      <c r="BD695" s="220"/>
      <c r="BE695" s="220"/>
      <c r="BF695" s="220"/>
      <c r="BG695" s="220"/>
      <c r="BH695" s="220"/>
      <c r="BI695" s="220"/>
      <c r="BJ695" s="220"/>
      <c r="BK695" s="220"/>
      <c r="BL695" s="220"/>
      <c r="BM695" s="220"/>
      <c r="BN695" s="220"/>
      <c r="BO695" s="220"/>
      <c r="BP695" s="220"/>
      <c r="BQ695" s="220"/>
      <c r="BR695" s="220"/>
      <c r="BS695" s="220"/>
      <c r="BT695" s="220"/>
      <c r="BU695" s="220"/>
      <c r="BV695" s="220"/>
      <c r="BW695" s="220"/>
      <c r="BX695" s="220"/>
      <c r="BY695" s="220"/>
      <c r="BZ695" s="220"/>
      <c r="CA695" s="220"/>
      <c r="CB695" s="220"/>
      <c r="CC695" s="220"/>
      <c r="CD695" s="220"/>
      <c r="CE695" s="220"/>
      <c r="CF695" s="220"/>
      <c r="CG695" s="220"/>
      <c r="CH695" s="220"/>
      <c r="CI695" s="220"/>
    </row>
    <row r="696" spans="1:87" ht="15.75" customHeight="1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  <c r="AP696" s="220"/>
      <c r="AQ696" s="220"/>
      <c r="AR696" s="220"/>
      <c r="AS696" s="220"/>
      <c r="AT696" s="220"/>
      <c r="AU696" s="220"/>
      <c r="AV696" s="220"/>
      <c r="AW696" s="220"/>
      <c r="AX696" s="220"/>
      <c r="AY696" s="220"/>
      <c r="AZ696" s="220"/>
      <c r="BA696" s="220"/>
      <c r="BB696" s="220"/>
      <c r="BC696" s="220"/>
      <c r="BD696" s="220"/>
      <c r="BE696" s="220"/>
      <c r="BF696" s="220"/>
      <c r="BG696" s="220"/>
      <c r="BH696" s="220"/>
      <c r="BI696" s="220"/>
      <c r="BJ696" s="220"/>
      <c r="BK696" s="220"/>
      <c r="BL696" s="220"/>
      <c r="BM696" s="220"/>
      <c r="BN696" s="220"/>
      <c r="BO696" s="220"/>
      <c r="BP696" s="220"/>
      <c r="BQ696" s="220"/>
      <c r="BR696" s="220"/>
      <c r="BS696" s="220"/>
      <c r="BT696" s="220"/>
      <c r="BU696" s="220"/>
      <c r="BV696" s="220"/>
      <c r="BW696" s="220"/>
      <c r="BX696" s="220"/>
      <c r="BY696" s="220"/>
      <c r="BZ696" s="220"/>
      <c r="CA696" s="220"/>
      <c r="CB696" s="220"/>
      <c r="CC696" s="220"/>
      <c r="CD696" s="220"/>
      <c r="CE696" s="220"/>
      <c r="CF696" s="220"/>
      <c r="CG696" s="220"/>
      <c r="CH696" s="220"/>
      <c r="CI696" s="220"/>
    </row>
    <row r="697" spans="1:87" ht="15.75" customHeight="1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  <c r="AP697" s="220"/>
      <c r="AQ697" s="220"/>
      <c r="AR697" s="220"/>
      <c r="AS697" s="220"/>
      <c r="AT697" s="220"/>
      <c r="AU697" s="220"/>
      <c r="AV697" s="220"/>
      <c r="AW697" s="220"/>
      <c r="AX697" s="220"/>
      <c r="AY697" s="220"/>
      <c r="AZ697" s="220"/>
      <c r="BA697" s="220"/>
      <c r="BB697" s="220"/>
      <c r="BC697" s="220"/>
      <c r="BD697" s="220"/>
      <c r="BE697" s="220"/>
      <c r="BF697" s="220"/>
      <c r="BG697" s="220"/>
      <c r="BH697" s="220"/>
      <c r="BI697" s="220"/>
      <c r="BJ697" s="220"/>
      <c r="BK697" s="220"/>
      <c r="BL697" s="220"/>
      <c r="BM697" s="220"/>
      <c r="BN697" s="220"/>
      <c r="BO697" s="220"/>
      <c r="BP697" s="220"/>
      <c r="BQ697" s="220"/>
      <c r="BR697" s="220"/>
      <c r="BS697" s="220"/>
      <c r="BT697" s="220"/>
      <c r="BU697" s="220"/>
      <c r="BV697" s="220"/>
      <c r="BW697" s="220"/>
      <c r="BX697" s="220"/>
      <c r="BY697" s="220"/>
      <c r="BZ697" s="220"/>
      <c r="CA697" s="220"/>
      <c r="CB697" s="220"/>
      <c r="CC697" s="220"/>
      <c r="CD697" s="220"/>
      <c r="CE697" s="220"/>
      <c r="CF697" s="220"/>
      <c r="CG697" s="220"/>
      <c r="CH697" s="220"/>
      <c r="CI697" s="220"/>
    </row>
    <row r="698" spans="1:87" ht="15.75" customHeight="1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0"/>
      <c r="BN698" s="220"/>
      <c r="BO698" s="220"/>
      <c r="BP698" s="220"/>
      <c r="BQ698" s="220"/>
      <c r="BR698" s="220"/>
      <c r="BS698" s="220"/>
      <c r="BT698" s="220"/>
      <c r="BU698" s="220"/>
      <c r="BV698" s="220"/>
      <c r="BW698" s="220"/>
      <c r="BX698" s="220"/>
      <c r="BY698" s="220"/>
      <c r="BZ698" s="220"/>
      <c r="CA698" s="220"/>
      <c r="CB698" s="220"/>
      <c r="CC698" s="220"/>
      <c r="CD698" s="220"/>
      <c r="CE698" s="220"/>
      <c r="CF698" s="220"/>
      <c r="CG698" s="220"/>
      <c r="CH698" s="220"/>
      <c r="CI698" s="220"/>
    </row>
    <row r="699" spans="1:87" ht="15.75" customHeight="1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0"/>
      <c r="BN699" s="220"/>
      <c r="BO699" s="220"/>
      <c r="BP699" s="220"/>
      <c r="BQ699" s="220"/>
      <c r="BR699" s="220"/>
      <c r="BS699" s="220"/>
      <c r="BT699" s="220"/>
      <c r="BU699" s="220"/>
      <c r="BV699" s="220"/>
      <c r="BW699" s="220"/>
      <c r="BX699" s="220"/>
      <c r="BY699" s="220"/>
      <c r="BZ699" s="220"/>
      <c r="CA699" s="220"/>
      <c r="CB699" s="220"/>
      <c r="CC699" s="220"/>
      <c r="CD699" s="220"/>
      <c r="CE699" s="220"/>
      <c r="CF699" s="220"/>
      <c r="CG699" s="220"/>
      <c r="CH699" s="220"/>
      <c r="CI699" s="220"/>
    </row>
    <row r="700" spans="1:87" ht="15.75" customHeight="1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0"/>
      <c r="BN700" s="220"/>
      <c r="BO700" s="220"/>
      <c r="BP700" s="220"/>
      <c r="BQ700" s="220"/>
      <c r="BR700" s="220"/>
      <c r="BS700" s="220"/>
      <c r="BT700" s="220"/>
      <c r="BU700" s="220"/>
      <c r="BV700" s="220"/>
      <c r="BW700" s="220"/>
      <c r="BX700" s="220"/>
      <c r="BY700" s="220"/>
      <c r="BZ700" s="220"/>
      <c r="CA700" s="220"/>
      <c r="CB700" s="220"/>
      <c r="CC700" s="220"/>
      <c r="CD700" s="220"/>
      <c r="CE700" s="220"/>
      <c r="CF700" s="220"/>
      <c r="CG700" s="220"/>
      <c r="CH700" s="220"/>
      <c r="CI700" s="220"/>
    </row>
    <row r="701" spans="1:87" ht="15.75" customHeight="1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0"/>
      <c r="BN701" s="220"/>
      <c r="BO701" s="220"/>
      <c r="BP701" s="220"/>
      <c r="BQ701" s="220"/>
      <c r="BR701" s="220"/>
      <c r="BS701" s="220"/>
      <c r="BT701" s="220"/>
      <c r="BU701" s="220"/>
      <c r="BV701" s="220"/>
      <c r="BW701" s="220"/>
      <c r="BX701" s="220"/>
      <c r="BY701" s="220"/>
      <c r="BZ701" s="220"/>
      <c r="CA701" s="220"/>
      <c r="CB701" s="220"/>
      <c r="CC701" s="220"/>
      <c r="CD701" s="220"/>
      <c r="CE701" s="220"/>
      <c r="CF701" s="220"/>
      <c r="CG701" s="220"/>
      <c r="CH701" s="220"/>
      <c r="CI701" s="220"/>
    </row>
    <row r="702" spans="1:87" ht="15.75" customHeight="1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0"/>
      <c r="BN702" s="220"/>
      <c r="BO702" s="220"/>
      <c r="BP702" s="220"/>
      <c r="BQ702" s="220"/>
      <c r="BR702" s="220"/>
      <c r="BS702" s="220"/>
      <c r="BT702" s="220"/>
      <c r="BU702" s="220"/>
      <c r="BV702" s="220"/>
      <c r="BW702" s="220"/>
      <c r="BX702" s="220"/>
      <c r="BY702" s="220"/>
      <c r="BZ702" s="220"/>
      <c r="CA702" s="220"/>
      <c r="CB702" s="220"/>
      <c r="CC702" s="220"/>
      <c r="CD702" s="220"/>
      <c r="CE702" s="220"/>
      <c r="CF702" s="220"/>
      <c r="CG702" s="220"/>
      <c r="CH702" s="220"/>
      <c r="CI702" s="220"/>
    </row>
    <row r="703" spans="1:87" ht="15.75" customHeight="1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0"/>
      <c r="BN703" s="220"/>
      <c r="BO703" s="220"/>
      <c r="BP703" s="220"/>
      <c r="BQ703" s="220"/>
      <c r="BR703" s="220"/>
      <c r="BS703" s="220"/>
      <c r="BT703" s="220"/>
      <c r="BU703" s="220"/>
      <c r="BV703" s="220"/>
      <c r="BW703" s="220"/>
      <c r="BX703" s="220"/>
      <c r="BY703" s="220"/>
      <c r="BZ703" s="220"/>
      <c r="CA703" s="220"/>
      <c r="CB703" s="220"/>
      <c r="CC703" s="220"/>
      <c r="CD703" s="220"/>
      <c r="CE703" s="220"/>
      <c r="CF703" s="220"/>
      <c r="CG703" s="220"/>
      <c r="CH703" s="220"/>
      <c r="CI703" s="220"/>
    </row>
    <row r="704" spans="1:87" ht="15.75" customHeight="1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0"/>
      <c r="BN704" s="220"/>
      <c r="BO704" s="220"/>
      <c r="BP704" s="220"/>
      <c r="BQ704" s="220"/>
      <c r="BR704" s="220"/>
      <c r="BS704" s="220"/>
      <c r="BT704" s="220"/>
      <c r="BU704" s="220"/>
      <c r="BV704" s="220"/>
      <c r="BW704" s="220"/>
      <c r="BX704" s="220"/>
      <c r="BY704" s="220"/>
      <c r="BZ704" s="220"/>
      <c r="CA704" s="220"/>
      <c r="CB704" s="220"/>
      <c r="CC704" s="220"/>
      <c r="CD704" s="220"/>
      <c r="CE704" s="220"/>
      <c r="CF704" s="220"/>
      <c r="CG704" s="220"/>
      <c r="CH704" s="220"/>
      <c r="CI704" s="220"/>
    </row>
    <row r="705" spans="1:87" ht="15.75" customHeight="1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20"/>
      <c r="BN705" s="220"/>
      <c r="BO705" s="220"/>
      <c r="BP705" s="220"/>
      <c r="BQ705" s="220"/>
      <c r="BR705" s="220"/>
      <c r="BS705" s="220"/>
      <c r="BT705" s="220"/>
      <c r="BU705" s="220"/>
      <c r="BV705" s="220"/>
      <c r="BW705" s="220"/>
      <c r="BX705" s="220"/>
      <c r="BY705" s="220"/>
      <c r="BZ705" s="220"/>
      <c r="CA705" s="220"/>
      <c r="CB705" s="220"/>
      <c r="CC705" s="220"/>
      <c r="CD705" s="220"/>
      <c r="CE705" s="220"/>
      <c r="CF705" s="220"/>
      <c r="CG705" s="220"/>
      <c r="CH705" s="220"/>
      <c r="CI705" s="220"/>
    </row>
    <row r="706" spans="1:87" ht="15.75" customHeight="1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20"/>
      <c r="BN706" s="220"/>
      <c r="BO706" s="220"/>
      <c r="BP706" s="220"/>
      <c r="BQ706" s="220"/>
      <c r="BR706" s="220"/>
      <c r="BS706" s="220"/>
      <c r="BT706" s="220"/>
      <c r="BU706" s="220"/>
      <c r="BV706" s="220"/>
      <c r="BW706" s="220"/>
      <c r="BX706" s="220"/>
      <c r="BY706" s="220"/>
      <c r="BZ706" s="220"/>
      <c r="CA706" s="220"/>
      <c r="CB706" s="220"/>
      <c r="CC706" s="220"/>
      <c r="CD706" s="220"/>
      <c r="CE706" s="220"/>
      <c r="CF706" s="220"/>
      <c r="CG706" s="220"/>
      <c r="CH706" s="220"/>
      <c r="CI706" s="220"/>
    </row>
    <row r="707" spans="1:87" ht="15.75" customHeight="1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0"/>
      <c r="BN707" s="220"/>
      <c r="BO707" s="220"/>
      <c r="BP707" s="220"/>
      <c r="BQ707" s="220"/>
      <c r="BR707" s="220"/>
      <c r="BS707" s="220"/>
      <c r="BT707" s="220"/>
      <c r="BU707" s="220"/>
      <c r="BV707" s="220"/>
      <c r="BW707" s="220"/>
      <c r="BX707" s="220"/>
      <c r="BY707" s="220"/>
      <c r="BZ707" s="220"/>
      <c r="CA707" s="220"/>
      <c r="CB707" s="220"/>
      <c r="CC707" s="220"/>
      <c r="CD707" s="220"/>
      <c r="CE707" s="220"/>
      <c r="CF707" s="220"/>
      <c r="CG707" s="220"/>
      <c r="CH707" s="220"/>
      <c r="CI707" s="220"/>
    </row>
    <row r="708" spans="1:87" ht="15.75" customHeight="1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0"/>
      <c r="BN708" s="220"/>
      <c r="BO708" s="220"/>
      <c r="BP708" s="220"/>
      <c r="BQ708" s="220"/>
      <c r="BR708" s="220"/>
      <c r="BS708" s="220"/>
      <c r="BT708" s="220"/>
      <c r="BU708" s="220"/>
      <c r="BV708" s="220"/>
      <c r="BW708" s="220"/>
      <c r="BX708" s="220"/>
      <c r="BY708" s="220"/>
      <c r="BZ708" s="220"/>
      <c r="CA708" s="220"/>
      <c r="CB708" s="220"/>
      <c r="CC708" s="220"/>
      <c r="CD708" s="220"/>
      <c r="CE708" s="220"/>
      <c r="CF708" s="220"/>
      <c r="CG708" s="220"/>
      <c r="CH708" s="220"/>
      <c r="CI708" s="220"/>
    </row>
    <row r="709" spans="1:87" ht="15.75" customHeight="1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  <c r="AP709" s="220"/>
      <c r="AQ709" s="220"/>
      <c r="AR709" s="220"/>
      <c r="AS709" s="220"/>
      <c r="AT709" s="220"/>
      <c r="AU709" s="220"/>
      <c r="AV709" s="220"/>
      <c r="AW709" s="220"/>
      <c r="AX709" s="220"/>
      <c r="AY709" s="220"/>
      <c r="AZ709" s="220"/>
      <c r="BA709" s="220"/>
      <c r="BB709" s="220"/>
      <c r="BC709" s="220"/>
      <c r="BD709" s="220"/>
      <c r="BE709" s="220"/>
      <c r="BF709" s="220"/>
      <c r="BG709" s="220"/>
      <c r="BH709" s="220"/>
      <c r="BI709" s="220"/>
      <c r="BJ709" s="220"/>
      <c r="BK709" s="220"/>
      <c r="BL709" s="220"/>
      <c r="BM709" s="220"/>
      <c r="BN709" s="220"/>
      <c r="BO709" s="220"/>
      <c r="BP709" s="220"/>
      <c r="BQ709" s="220"/>
      <c r="BR709" s="220"/>
      <c r="BS709" s="220"/>
      <c r="BT709" s="220"/>
      <c r="BU709" s="220"/>
      <c r="BV709" s="220"/>
      <c r="BW709" s="220"/>
      <c r="BX709" s="220"/>
      <c r="BY709" s="220"/>
      <c r="BZ709" s="220"/>
      <c r="CA709" s="220"/>
      <c r="CB709" s="220"/>
      <c r="CC709" s="220"/>
      <c r="CD709" s="220"/>
      <c r="CE709" s="220"/>
      <c r="CF709" s="220"/>
      <c r="CG709" s="220"/>
      <c r="CH709" s="220"/>
      <c r="CI709" s="220"/>
    </row>
    <row r="710" spans="1:87" ht="15.75" customHeight="1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G710" s="220"/>
      <c r="AH710" s="220"/>
      <c r="AI710" s="220"/>
      <c r="AJ710" s="220"/>
      <c r="AK710" s="220"/>
      <c r="AL710" s="220"/>
      <c r="AM710" s="220"/>
      <c r="AN710" s="220"/>
      <c r="AO710" s="220"/>
      <c r="AP710" s="220"/>
      <c r="AQ710" s="220"/>
      <c r="AR710" s="220"/>
      <c r="AS710" s="220"/>
      <c r="AT710" s="220"/>
      <c r="AU710" s="220"/>
      <c r="AV710" s="220"/>
      <c r="AW710" s="220"/>
      <c r="AX710" s="220"/>
      <c r="AY710" s="220"/>
      <c r="AZ710" s="220"/>
      <c r="BA710" s="220"/>
      <c r="BB710" s="220"/>
      <c r="BC710" s="220"/>
      <c r="BD710" s="220"/>
      <c r="BE710" s="220"/>
      <c r="BF710" s="220"/>
      <c r="BG710" s="220"/>
      <c r="BH710" s="220"/>
      <c r="BI710" s="220"/>
      <c r="BJ710" s="220"/>
      <c r="BK710" s="220"/>
      <c r="BL710" s="220"/>
      <c r="BM710" s="220"/>
      <c r="BN710" s="220"/>
      <c r="BO710" s="220"/>
      <c r="BP710" s="220"/>
      <c r="BQ710" s="220"/>
      <c r="BR710" s="220"/>
      <c r="BS710" s="220"/>
      <c r="BT710" s="220"/>
      <c r="BU710" s="220"/>
      <c r="BV710" s="220"/>
      <c r="BW710" s="220"/>
      <c r="BX710" s="220"/>
      <c r="BY710" s="220"/>
      <c r="BZ710" s="220"/>
      <c r="CA710" s="220"/>
      <c r="CB710" s="220"/>
      <c r="CC710" s="220"/>
      <c r="CD710" s="220"/>
      <c r="CE710" s="220"/>
      <c r="CF710" s="220"/>
      <c r="CG710" s="220"/>
      <c r="CH710" s="220"/>
      <c r="CI710" s="220"/>
    </row>
    <row r="711" spans="1:87" ht="15.75" customHeight="1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G711" s="220"/>
      <c r="AH711" s="220"/>
      <c r="AI711" s="220"/>
      <c r="AJ711" s="220"/>
      <c r="AK711" s="220"/>
      <c r="AL711" s="220"/>
      <c r="AM711" s="220"/>
      <c r="AN711" s="220"/>
      <c r="AO711" s="220"/>
      <c r="AP711" s="220"/>
      <c r="AQ711" s="220"/>
      <c r="AR711" s="220"/>
      <c r="AS711" s="220"/>
      <c r="AT711" s="220"/>
      <c r="AU711" s="220"/>
      <c r="AV711" s="220"/>
      <c r="AW711" s="220"/>
      <c r="AX711" s="220"/>
      <c r="AY711" s="220"/>
      <c r="AZ711" s="220"/>
      <c r="BA711" s="220"/>
      <c r="BB711" s="220"/>
      <c r="BC711" s="220"/>
      <c r="BD711" s="220"/>
      <c r="BE711" s="220"/>
      <c r="BF711" s="220"/>
      <c r="BG711" s="220"/>
      <c r="BH711" s="220"/>
      <c r="BI711" s="220"/>
      <c r="BJ711" s="220"/>
      <c r="BK711" s="220"/>
      <c r="BL711" s="220"/>
      <c r="BM711" s="220"/>
      <c r="BN711" s="220"/>
      <c r="BO711" s="220"/>
      <c r="BP711" s="220"/>
      <c r="BQ711" s="220"/>
      <c r="BR711" s="220"/>
      <c r="BS711" s="220"/>
      <c r="BT711" s="220"/>
      <c r="BU711" s="220"/>
      <c r="BV711" s="220"/>
      <c r="BW711" s="220"/>
      <c r="BX711" s="220"/>
      <c r="BY711" s="220"/>
      <c r="BZ711" s="220"/>
      <c r="CA711" s="220"/>
      <c r="CB711" s="220"/>
      <c r="CC711" s="220"/>
      <c r="CD711" s="220"/>
      <c r="CE711" s="220"/>
      <c r="CF711" s="220"/>
      <c r="CG711" s="220"/>
      <c r="CH711" s="220"/>
      <c r="CI711" s="220"/>
    </row>
    <row r="712" spans="1:87" ht="15.75" customHeight="1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G712" s="220"/>
      <c r="AH712" s="220"/>
      <c r="AI712" s="220"/>
      <c r="AJ712" s="220"/>
      <c r="AK712" s="220"/>
      <c r="AL712" s="220"/>
      <c r="AM712" s="220"/>
      <c r="AN712" s="220"/>
      <c r="AO712" s="220"/>
      <c r="AP712" s="220"/>
      <c r="AQ712" s="220"/>
      <c r="AR712" s="220"/>
      <c r="AS712" s="220"/>
      <c r="AT712" s="220"/>
      <c r="AU712" s="220"/>
      <c r="AV712" s="220"/>
      <c r="AW712" s="220"/>
      <c r="AX712" s="220"/>
      <c r="AY712" s="220"/>
      <c r="AZ712" s="220"/>
      <c r="BA712" s="220"/>
      <c r="BB712" s="220"/>
      <c r="BC712" s="220"/>
      <c r="BD712" s="220"/>
      <c r="BE712" s="220"/>
      <c r="BF712" s="220"/>
      <c r="BG712" s="220"/>
      <c r="BH712" s="220"/>
      <c r="BI712" s="220"/>
      <c r="BJ712" s="220"/>
      <c r="BK712" s="220"/>
      <c r="BL712" s="220"/>
      <c r="BM712" s="220"/>
      <c r="BN712" s="220"/>
      <c r="BO712" s="220"/>
      <c r="BP712" s="220"/>
      <c r="BQ712" s="220"/>
      <c r="BR712" s="220"/>
      <c r="BS712" s="220"/>
      <c r="BT712" s="220"/>
      <c r="BU712" s="220"/>
      <c r="BV712" s="220"/>
      <c r="BW712" s="220"/>
      <c r="BX712" s="220"/>
      <c r="BY712" s="220"/>
      <c r="BZ712" s="220"/>
      <c r="CA712" s="220"/>
      <c r="CB712" s="220"/>
      <c r="CC712" s="220"/>
      <c r="CD712" s="220"/>
      <c r="CE712" s="220"/>
      <c r="CF712" s="220"/>
      <c r="CG712" s="220"/>
      <c r="CH712" s="220"/>
      <c r="CI712" s="220"/>
    </row>
    <row r="713" spans="1:87" ht="15.75" customHeight="1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G713" s="220"/>
      <c r="AH713" s="220"/>
      <c r="AI713" s="220"/>
      <c r="AJ713" s="220"/>
      <c r="AK713" s="220"/>
      <c r="AL713" s="220"/>
      <c r="AM713" s="220"/>
      <c r="AN713" s="220"/>
      <c r="AO713" s="220"/>
      <c r="AP713" s="220"/>
      <c r="AQ713" s="220"/>
      <c r="AR713" s="220"/>
      <c r="AS713" s="220"/>
      <c r="AT713" s="220"/>
      <c r="AU713" s="220"/>
      <c r="AV713" s="220"/>
      <c r="AW713" s="220"/>
      <c r="AX713" s="220"/>
      <c r="AY713" s="220"/>
      <c r="AZ713" s="220"/>
      <c r="BA713" s="220"/>
      <c r="BB713" s="220"/>
      <c r="BC713" s="220"/>
      <c r="BD713" s="220"/>
      <c r="BE713" s="220"/>
      <c r="BF713" s="220"/>
      <c r="BG713" s="220"/>
      <c r="BH713" s="220"/>
      <c r="BI713" s="220"/>
      <c r="BJ713" s="220"/>
      <c r="BK713" s="220"/>
      <c r="BL713" s="220"/>
      <c r="BM713" s="220"/>
      <c r="BN713" s="220"/>
      <c r="BO713" s="220"/>
      <c r="BP713" s="220"/>
      <c r="BQ713" s="220"/>
      <c r="BR713" s="220"/>
      <c r="BS713" s="220"/>
      <c r="BT713" s="220"/>
      <c r="BU713" s="220"/>
      <c r="BV713" s="220"/>
      <c r="BW713" s="220"/>
      <c r="BX713" s="220"/>
      <c r="BY713" s="220"/>
      <c r="BZ713" s="220"/>
      <c r="CA713" s="220"/>
      <c r="CB713" s="220"/>
      <c r="CC713" s="220"/>
      <c r="CD713" s="220"/>
      <c r="CE713" s="220"/>
      <c r="CF713" s="220"/>
      <c r="CG713" s="220"/>
      <c r="CH713" s="220"/>
      <c r="CI713" s="220"/>
    </row>
    <row r="714" spans="1:87" ht="15.75" customHeight="1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G714" s="220"/>
      <c r="AH714" s="220"/>
      <c r="AI714" s="220"/>
      <c r="AJ714" s="220"/>
      <c r="AK714" s="220"/>
      <c r="AL714" s="220"/>
      <c r="AM714" s="220"/>
      <c r="AN714" s="220"/>
      <c r="AO714" s="220"/>
      <c r="AP714" s="220"/>
      <c r="AQ714" s="220"/>
      <c r="AR714" s="220"/>
      <c r="AS714" s="220"/>
      <c r="AT714" s="220"/>
      <c r="AU714" s="220"/>
      <c r="AV714" s="220"/>
      <c r="AW714" s="220"/>
      <c r="AX714" s="220"/>
      <c r="AY714" s="220"/>
      <c r="AZ714" s="220"/>
      <c r="BA714" s="220"/>
      <c r="BB714" s="220"/>
      <c r="BC714" s="220"/>
      <c r="BD714" s="220"/>
      <c r="BE714" s="220"/>
      <c r="BF714" s="220"/>
      <c r="BG714" s="220"/>
      <c r="BH714" s="220"/>
      <c r="BI714" s="220"/>
      <c r="BJ714" s="220"/>
      <c r="BK714" s="220"/>
      <c r="BL714" s="220"/>
      <c r="BM714" s="220"/>
      <c r="BN714" s="220"/>
      <c r="BO714" s="220"/>
      <c r="BP714" s="220"/>
      <c r="BQ714" s="220"/>
      <c r="BR714" s="220"/>
      <c r="BS714" s="220"/>
      <c r="BT714" s="220"/>
      <c r="BU714" s="220"/>
      <c r="BV714" s="220"/>
      <c r="BW714" s="220"/>
      <c r="BX714" s="220"/>
      <c r="BY714" s="220"/>
      <c r="BZ714" s="220"/>
      <c r="CA714" s="220"/>
      <c r="CB714" s="220"/>
      <c r="CC714" s="220"/>
      <c r="CD714" s="220"/>
      <c r="CE714" s="220"/>
      <c r="CF714" s="220"/>
      <c r="CG714" s="220"/>
      <c r="CH714" s="220"/>
      <c r="CI714" s="220"/>
    </row>
    <row r="715" spans="1:87" ht="15.75" customHeight="1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G715" s="220"/>
      <c r="AH715" s="220"/>
      <c r="AI715" s="220"/>
      <c r="AJ715" s="220"/>
      <c r="AK715" s="220"/>
      <c r="AL715" s="220"/>
      <c r="AM715" s="220"/>
      <c r="AN715" s="220"/>
      <c r="AO715" s="220"/>
      <c r="AP715" s="220"/>
      <c r="AQ715" s="220"/>
      <c r="AR715" s="220"/>
      <c r="AS715" s="220"/>
      <c r="AT715" s="220"/>
      <c r="AU715" s="220"/>
      <c r="AV715" s="220"/>
      <c r="AW715" s="220"/>
      <c r="AX715" s="220"/>
      <c r="AY715" s="220"/>
      <c r="AZ715" s="220"/>
      <c r="BA715" s="220"/>
      <c r="BB715" s="220"/>
      <c r="BC715" s="220"/>
      <c r="BD715" s="220"/>
      <c r="BE715" s="220"/>
      <c r="BF715" s="220"/>
      <c r="BG715" s="220"/>
      <c r="BH715" s="220"/>
      <c r="BI715" s="220"/>
      <c r="BJ715" s="220"/>
      <c r="BK715" s="220"/>
      <c r="BL715" s="220"/>
      <c r="BM715" s="220"/>
      <c r="BN715" s="220"/>
      <c r="BO715" s="220"/>
      <c r="BP715" s="220"/>
      <c r="BQ715" s="220"/>
      <c r="BR715" s="220"/>
      <c r="BS715" s="220"/>
      <c r="BT715" s="220"/>
      <c r="BU715" s="220"/>
      <c r="BV715" s="220"/>
      <c r="BW715" s="220"/>
      <c r="BX715" s="220"/>
      <c r="BY715" s="220"/>
      <c r="BZ715" s="220"/>
      <c r="CA715" s="220"/>
      <c r="CB715" s="220"/>
      <c r="CC715" s="220"/>
      <c r="CD715" s="220"/>
      <c r="CE715" s="220"/>
      <c r="CF715" s="220"/>
      <c r="CG715" s="220"/>
      <c r="CH715" s="220"/>
      <c r="CI715" s="220"/>
    </row>
    <row r="716" spans="1:87" ht="15.75" customHeight="1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G716" s="220"/>
      <c r="AH716" s="220"/>
      <c r="AI716" s="220"/>
      <c r="AJ716" s="220"/>
      <c r="AK716" s="220"/>
      <c r="AL716" s="220"/>
      <c r="AM716" s="220"/>
      <c r="AN716" s="220"/>
      <c r="AO716" s="220"/>
      <c r="AP716" s="220"/>
      <c r="AQ716" s="220"/>
      <c r="AR716" s="220"/>
      <c r="AS716" s="220"/>
      <c r="AT716" s="220"/>
      <c r="AU716" s="220"/>
      <c r="AV716" s="220"/>
      <c r="AW716" s="220"/>
      <c r="AX716" s="220"/>
      <c r="AY716" s="220"/>
      <c r="AZ716" s="220"/>
      <c r="BA716" s="220"/>
      <c r="BB716" s="220"/>
      <c r="BC716" s="220"/>
      <c r="BD716" s="220"/>
      <c r="BE716" s="220"/>
      <c r="BF716" s="220"/>
      <c r="BG716" s="220"/>
      <c r="BH716" s="220"/>
      <c r="BI716" s="220"/>
      <c r="BJ716" s="220"/>
      <c r="BK716" s="220"/>
      <c r="BL716" s="220"/>
      <c r="BM716" s="220"/>
      <c r="BN716" s="220"/>
      <c r="BO716" s="220"/>
      <c r="BP716" s="220"/>
      <c r="BQ716" s="220"/>
      <c r="BR716" s="220"/>
      <c r="BS716" s="220"/>
      <c r="BT716" s="220"/>
      <c r="BU716" s="220"/>
      <c r="BV716" s="220"/>
      <c r="BW716" s="220"/>
      <c r="BX716" s="220"/>
      <c r="BY716" s="220"/>
      <c r="BZ716" s="220"/>
      <c r="CA716" s="220"/>
      <c r="CB716" s="220"/>
      <c r="CC716" s="220"/>
      <c r="CD716" s="220"/>
      <c r="CE716" s="220"/>
      <c r="CF716" s="220"/>
      <c r="CG716" s="220"/>
      <c r="CH716" s="220"/>
      <c r="CI716" s="220"/>
    </row>
    <row r="717" spans="1:87" ht="15.75" customHeight="1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G717" s="220"/>
      <c r="AH717" s="220"/>
      <c r="AI717" s="220"/>
      <c r="AJ717" s="220"/>
      <c r="AK717" s="220"/>
      <c r="AL717" s="220"/>
      <c r="AM717" s="220"/>
      <c r="AN717" s="220"/>
      <c r="AO717" s="220"/>
      <c r="AP717" s="220"/>
      <c r="AQ717" s="220"/>
      <c r="AR717" s="220"/>
      <c r="AS717" s="220"/>
      <c r="AT717" s="220"/>
      <c r="AU717" s="220"/>
      <c r="AV717" s="220"/>
      <c r="AW717" s="220"/>
      <c r="AX717" s="220"/>
      <c r="AY717" s="220"/>
      <c r="AZ717" s="220"/>
      <c r="BA717" s="220"/>
      <c r="BB717" s="220"/>
      <c r="BC717" s="220"/>
      <c r="BD717" s="220"/>
      <c r="BE717" s="220"/>
      <c r="BF717" s="220"/>
      <c r="BG717" s="220"/>
      <c r="BH717" s="220"/>
      <c r="BI717" s="220"/>
      <c r="BJ717" s="220"/>
      <c r="BK717" s="220"/>
      <c r="BL717" s="220"/>
      <c r="BM717" s="220"/>
      <c r="BN717" s="220"/>
      <c r="BO717" s="220"/>
      <c r="BP717" s="220"/>
      <c r="BQ717" s="220"/>
      <c r="BR717" s="220"/>
      <c r="BS717" s="220"/>
      <c r="BT717" s="220"/>
      <c r="BU717" s="220"/>
      <c r="BV717" s="220"/>
      <c r="BW717" s="220"/>
      <c r="BX717" s="220"/>
      <c r="BY717" s="220"/>
      <c r="BZ717" s="220"/>
      <c r="CA717" s="220"/>
      <c r="CB717" s="220"/>
      <c r="CC717" s="220"/>
      <c r="CD717" s="220"/>
      <c r="CE717" s="220"/>
      <c r="CF717" s="220"/>
      <c r="CG717" s="220"/>
      <c r="CH717" s="220"/>
      <c r="CI717" s="220"/>
    </row>
    <row r="718" spans="1:87" ht="15.75" customHeight="1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G718" s="220"/>
      <c r="AH718" s="220"/>
      <c r="AI718" s="220"/>
      <c r="AJ718" s="220"/>
      <c r="AK718" s="220"/>
      <c r="AL718" s="220"/>
      <c r="AM718" s="220"/>
      <c r="AN718" s="220"/>
      <c r="AO718" s="220"/>
      <c r="AP718" s="220"/>
      <c r="AQ718" s="220"/>
      <c r="AR718" s="220"/>
      <c r="AS718" s="220"/>
      <c r="AT718" s="220"/>
      <c r="AU718" s="220"/>
      <c r="AV718" s="220"/>
      <c r="AW718" s="220"/>
      <c r="AX718" s="220"/>
      <c r="AY718" s="220"/>
      <c r="AZ718" s="220"/>
      <c r="BA718" s="220"/>
      <c r="BB718" s="220"/>
      <c r="BC718" s="220"/>
      <c r="BD718" s="220"/>
      <c r="BE718" s="220"/>
      <c r="BF718" s="220"/>
      <c r="BG718" s="220"/>
      <c r="BH718" s="220"/>
      <c r="BI718" s="220"/>
      <c r="BJ718" s="220"/>
      <c r="BK718" s="220"/>
      <c r="BL718" s="220"/>
      <c r="BM718" s="220"/>
      <c r="BN718" s="220"/>
      <c r="BO718" s="220"/>
      <c r="BP718" s="220"/>
      <c r="BQ718" s="220"/>
      <c r="BR718" s="220"/>
      <c r="BS718" s="220"/>
      <c r="BT718" s="220"/>
      <c r="BU718" s="220"/>
      <c r="BV718" s="220"/>
      <c r="BW718" s="220"/>
      <c r="BX718" s="220"/>
      <c r="BY718" s="220"/>
      <c r="BZ718" s="220"/>
      <c r="CA718" s="220"/>
      <c r="CB718" s="220"/>
      <c r="CC718" s="220"/>
      <c r="CD718" s="220"/>
      <c r="CE718" s="220"/>
      <c r="CF718" s="220"/>
      <c r="CG718" s="220"/>
      <c r="CH718" s="220"/>
      <c r="CI718" s="220"/>
    </row>
    <row r="719" spans="1:87" ht="15.75" customHeight="1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G719" s="220"/>
      <c r="AH719" s="220"/>
      <c r="AI719" s="220"/>
      <c r="AJ719" s="220"/>
      <c r="AK719" s="220"/>
      <c r="AL719" s="220"/>
      <c r="AM719" s="220"/>
      <c r="AN719" s="220"/>
      <c r="AO719" s="220"/>
      <c r="AP719" s="220"/>
      <c r="AQ719" s="220"/>
      <c r="AR719" s="220"/>
      <c r="AS719" s="220"/>
      <c r="AT719" s="220"/>
      <c r="AU719" s="220"/>
      <c r="AV719" s="220"/>
      <c r="AW719" s="220"/>
      <c r="AX719" s="220"/>
      <c r="AY719" s="220"/>
      <c r="AZ719" s="220"/>
      <c r="BA719" s="220"/>
      <c r="BB719" s="220"/>
      <c r="BC719" s="220"/>
      <c r="BD719" s="220"/>
      <c r="BE719" s="220"/>
      <c r="BF719" s="220"/>
      <c r="BG719" s="220"/>
      <c r="BH719" s="220"/>
      <c r="BI719" s="220"/>
      <c r="BJ719" s="220"/>
      <c r="BK719" s="220"/>
      <c r="BL719" s="220"/>
      <c r="BM719" s="220"/>
      <c r="BN719" s="220"/>
      <c r="BO719" s="220"/>
      <c r="BP719" s="220"/>
      <c r="BQ719" s="220"/>
      <c r="BR719" s="220"/>
      <c r="BS719" s="220"/>
      <c r="BT719" s="220"/>
      <c r="BU719" s="220"/>
      <c r="BV719" s="220"/>
      <c r="BW719" s="220"/>
      <c r="BX719" s="220"/>
      <c r="BY719" s="220"/>
      <c r="BZ719" s="220"/>
      <c r="CA719" s="220"/>
      <c r="CB719" s="220"/>
      <c r="CC719" s="220"/>
      <c r="CD719" s="220"/>
      <c r="CE719" s="220"/>
      <c r="CF719" s="220"/>
      <c r="CG719" s="220"/>
      <c r="CH719" s="220"/>
      <c r="CI719" s="220"/>
    </row>
    <row r="720" spans="1:87" ht="15.75" customHeight="1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G720" s="220"/>
      <c r="AH720" s="220"/>
      <c r="AI720" s="220"/>
      <c r="AJ720" s="220"/>
      <c r="AK720" s="220"/>
      <c r="AL720" s="220"/>
      <c r="AM720" s="220"/>
      <c r="AN720" s="220"/>
      <c r="AO720" s="220"/>
      <c r="AP720" s="220"/>
      <c r="AQ720" s="220"/>
      <c r="AR720" s="220"/>
      <c r="AS720" s="220"/>
      <c r="AT720" s="220"/>
      <c r="AU720" s="220"/>
      <c r="AV720" s="220"/>
      <c r="AW720" s="220"/>
      <c r="AX720" s="220"/>
      <c r="AY720" s="220"/>
      <c r="AZ720" s="220"/>
      <c r="BA720" s="220"/>
      <c r="BB720" s="220"/>
      <c r="BC720" s="220"/>
      <c r="BD720" s="220"/>
      <c r="BE720" s="220"/>
      <c r="BF720" s="220"/>
      <c r="BG720" s="220"/>
      <c r="BH720" s="220"/>
      <c r="BI720" s="220"/>
      <c r="BJ720" s="220"/>
      <c r="BK720" s="220"/>
      <c r="BL720" s="220"/>
      <c r="BM720" s="220"/>
      <c r="BN720" s="220"/>
      <c r="BO720" s="220"/>
      <c r="BP720" s="220"/>
      <c r="BQ720" s="220"/>
      <c r="BR720" s="220"/>
      <c r="BS720" s="220"/>
      <c r="BT720" s="220"/>
      <c r="BU720" s="220"/>
      <c r="BV720" s="220"/>
      <c r="BW720" s="220"/>
      <c r="BX720" s="220"/>
      <c r="BY720" s="220"/>
      <c r="BZ720" s="220"/>
      <c r="CA720" s="220"/>
      <c r="CB720" s="220"/>
      <c r="CC720" s="220"/>
      <c r="CD720" s="220"/>
      <c r="CE720" s="220"/>
      <c r="CF720" s="220"/>
      <c r="CG720" s="220"/>
      <c r="CH720" s="220"/>
      <c r="CI720" s="220"/>
    </row>
    <row r="721" spans="1:87" ht="15.75" customHeight="1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G721" s="220"/>
      <c r="AH721" s="220"/>
      <c r="AI721" s="220"/>
      <c r="AJ721" s="220"/>
      <c r="AK721" s="220"/>
      <c r="AL721" s="220"/>
      <c r="AM721" s="220"/>
      <c r="AN721" s="220"/>
      <c r="AO721" s="220"/>
      <c r="AP721" s="220"/>
      <c r="AQ721" s="220"/>
      <c r="AR721" s="220"/>
      <c r="AS721" s="220"/>
      <c r="AT721" s="220"/>
      <c r="AU721" s="220"/>
      <c r="AV721" s="220"/>
      <c r="AW721" s="220"/>
      <c r="AX721" s="220"/>
      <c r="AY721" s="220"/>
      <c r="AZ721" s="220"/>
      <c r="BA721" s="220"/>
      <c r="BB721" s="220"/>
      <c r="BC721" s="220"/>
      <c r="BD721" s="220"/>
      <c r="BE721" s="220"/>
      <c r="BF721" s="220"/>
      <c r="BG721" s="220"/>
      <c r="BH721" s="220"/>
      <c r="BI721" s="220"/>
      <c r="BJ721" s="220"/>
      <c r="BK721" s="220"/>
      <c r="BL721" s="220"/>
      <c r="BM721" s="220"/>
      <c r="BN721" s="220"/>
      <c r="BO721" s="220"/>
      <c r="BP721" s="220"/>
      <c r="BQ721" s="220"/>
      <c r="BR721" s="220"/>
      <c r="BS721" s="220"/>
      <c r="BT721" s="220"/>
      <c r="BU721" s="220"/>
      <c r="BV721" s="220"/>
      <c r="BW721" s="220"/>
      <c r="BX721" s="220"/>
      <c r="BY721" s="220"/>
      <c r="BZ721" s="220"/>
      <c r="CA721" s="220"/>
      <c r="CB721" s="220"/>
      <c r="CC721" s="220"/>
      <c r="CD721" s="220"/>
      <c r="CE721" s="220"/>
      <c r="CF721" s="220"/>
      <c r="CG721" s="220"/>
      <c r="CH721" s="220"/>
      <c r="CI721" s="220"/>
    </row>
    <row r="722" spans="1:87" ht="15.75" customHeight="1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G722" s="220"/>
      <c r="AH722" s="220"/>
      <c r="AI722" s="220"/>
      <c r="AJ722" s="220"/>
      <c r="AK722" s="220"/>
      <c r="AL722" s="220"/>
      <c r="AM722" s="220"/>
      <c r="AN722" s="220"/>
      <c r="AO722" s="220"/>
      <c r="AP722" s="220"/>
      <c r="AQ722" s="220"/>
      <c r="AR722" s="220"/>
      <c r="AS722" s="220"/>
      <c r="AT722" s="220"/>
      <c r="AU722" s="220"/>
      <c r="AV722" s="220"/>
      <c r="AW722" s="220"/>
      <c r="AX722" s="220"/>
      <c r="AY722" s="220"/>
      <c r="AZ722" s="220"/>
      <c r="BA722" s="220"/>
      <c r="BB722" s="220"/>
      <c r="BC722" s="220"/>
      <c r="BD722" s="220"/>
      <c r="BE722" s="220"/>
      <c r="BF722" s="220"/>
      <c r="BG722" s="220"/>
      <c r="BH722" s="220"/>
      <c r="BI722" s="220"/>
      <c r="BJ722" s="220"/>
      <c r="BK722" s="220"/>
      <c r="BL722" s="220"/>
      <c r="BM722" s="220"/>
      <c r="BN722" s="220"/>
      <c r="BO722" s="220"/>
      <c r="BP722" s="220"/>
      <c r="BQ722" s="220"/>
      <c r="BR722" s="220"/>
      <c r="BS722" s="220"/>
      <c r="BT722" s="220"/>
      <c r="BU722" s="220"/>
      <c r="BV722" s="220"/>
      <c r="BW722" s="220"/>
      <c r="BX722" s="220"/>
      <c r="BY722" s="220"/>
      <c r="BZ722" s="220"/>
      <c r="CA722" s="220"/>
      <c r="CB722" s="220"/>
      <c r="CC722" s="220"/>
      <c r="CD722" s="220"/>
      <c r="CE722" s="220"/>
      <c r="CF722" s="220"/>
      <c r="CG722" s="220"/>
      <c r="CH722" s="220"/>
      <c r="CI722" s="220"/>
    </row>
    <row r="723" spans="1:87" ht="15.75" customHeight="1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G723" s="220"/>
      <c r="AH723" s="220"/>
      <c r="AI723" s="220"/>
      <c r="AJ723" s="220"/>
      <c r="AK723" s="220"/>
      <c r="AL723" s="220"/>
      <c r="AM723" s="220"/>
      <c r="AN723" s="220"/>
      <c r="AO723" s="220"/>
      <c r="AP723" s="220"/>
      <c r="AQ723" s="220"/>
      <c r="AR723" s="220"/>
      <c r="AS723" s="220"/>
      <c r="AT723" s="220"/>
      <c r="AU723" s="220"/>
      <c r="AV723" s="220"/>
      <c r="AW723" s="220"/>
      <c r="AX723" s="220"/>
      <c r="AY723" s="220"/>
      <c r="AZ723" s="220"/>
      <c r="BA723" s="220"/>
      <c r="BB723" s="220"/>
      <c r="BC723" s="220"/>
      <c r="BD723" s="220"/>
      <c r="BE723" s="220"/>
      <c r="BF723" s="220"/>
      <c r="BG723" s="220"/>
      <c r="BH723" s="220"/>
      <c r="BI723" s="220"/>
      <c r="BJ723" s="220"/>
      <c r="BK723" s="220"/>
      <c r="BL723" s="220"/>
      <c r="BM723" s="220"/>
      <c r="BN723" s="220"/>
      <c r="BO723" s="220"/>
      <c r="BP723" s="220"/>
      <c r="BQ723" s="220"/>
      <c r="BR723" s="220"/>
      <c r="BS723" s="220"/>
      <c r="BT723" s="220"/>
      <c r="BU723" s="220"/>
      <c r="BV723" s="220"/>
      <c r="BW723" s="220"/>
      <c r="BX723" s="220"/>
      <c r="BY723" s="220"/>
      <c r="BZ723" s="220"/>
      <c r="CA723" s="220"/>
      <c r="CB723" s="220"/>
      <c r="CC723" s="220"/>
      <c r="CD723" s="220"/>
      <c r="CE723" s="220"/>
      <c r="CF723" s="220"/>
      <c r="CG723" s="220"/>
      <c r="CH723" s="220"/>
      <c r="CI723" s="220"/>
    </row>
    <row r="724" spans="1:87" ht="15.75" customHeight="1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G724" s="220"/>
      <c r="AH724" s="220"/>
      <c r="AI724" s="220"/>
      <c r="AJ724" s="220"/>
      <c r="AK724" s="220"/>
      <c r="AL724" s="220"/>
      <c r="AM724" s="220"/>
      <c r="AN724" s="220"/>
      <c r="AO724" s="220"/>
      <c r="AP724" s="220"/>
      <c r="AQ724" s="220"/>
      <c r="AR724" s="220"/>
      <c r="AS724" s="220"/>
      <c r="AT724" s="220"/>
      <c r="AU724" s="220"/>
      <c r="AV724" s="220"/>
      <c r="AW724" s="220"/>
      <c r="AX724" s="220"/>
      <c r="AY724" s="220"/>
      <c r="AZ724" s="220"/>
      <c r="BA724" s="220"/>
      <c r="BB724" s="220"/>
      <c r="BC724" s="220"/>
      <c r="BD724" s="220"/>
      <c r="BE724" s="220"/>
      <c r="BF724" s="220"/>
      <c r="BG724" s="220"/>
      <c r="BH724" s="220"/>
      <c r="BI724" s="220"/>
      <c r="BJ724" s="220"/>
      <c r="BK724" s="220"/>
      <c r="BL724" s="220"/>
      <c r="BM724" s="220"/>
      <c r="BN724" s="220"/>
      <c r="BO724" s="220"/>
      <c r="BP724" s="220"/>
      <c r="BQ724" s="220"/>
      <c r="BR724" s="220"/>
      <c r="BS724" s="220"/>
      <c r="BT724" s="220"/>
      <c r="BU724" s="220"/>
      <c r="BV724" s="220"/>
      <c r="BW724" s="220"/>
      <c r="BX724" s="220"/>
      <c r="BY724" s="220"/>
      <c r="BZ724" s="220"/>
      <c r="CA724" s="220"/>
      <c r="CB724" s="220"/>
      <c r="CC724" s="220"/>
      <c r="CD724" s="220"/>
      <c r="CE724" s="220"/>
      <c r="CF724" s="220"/>
      <c r="CG724" s="220"/>
      <c r="CH724" s="220"/>
      <c r="CI724" s="220"/>
    </row>
    <row r="725" spans="1:87" ht="15.75" customHeight="1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G725" s="220"/>
      <c r="AH725" s="220"/>
      <c r="AI725" s="220"/>
      <c r="AJ725" s="220"/>
      <c r="AK725" s="220"/>
      <c r="AL725" s="220"/>
      <c r="AM725" s="220"/>
      <c r="AN725" s="220"/>
      <c r="AO725" s="220"/>
      <c r="AP725" s="220"/>
      <c r="AQ725" s="220"/>
      <c r="AR725" s="220"/>
      <c r="AS725" s="220"/>
      <c r="AT725" s="220"/>
      <c r="AU725" s="220"/>
      <c r="AV725" s="220"/>
      <c r="AW725" s="220"/>
      <c r="AX725" s="220"/>
      <c r="AY725" s="220"/>
      <c r="AZ725" s="220"/>
      <c r="BA725" s="220"/>
      <c r="BB725" s="220"/>
      <c r="BC725" s="220"/>
      <c r="BD725" s="220"/>
      <c r="BE725" s="220"/>
      <c r="BF725" s="220"/>
      <c r="BG725" s="220"/>
      <c r="BH725" s="220"/>
      <c r="BI725" s="220"/>
      <c r="BJ725" s="220"/>
      <c r="BK725" s="220"/>
      <c r="BL725" s="220"/>
      <c r="BM725" s="220"/>
      <c r="BN725" s="220"/>
      <c r="BO725" s="220"/>
      <c r="BP725" s="220"/>
      <c r="BQ725" s="220"/>
      <c r="BR725" s="220"/>
      <c r="BS725" s="220"/>
      <c r="BT725" s="220"/>
      <c r="BU725" s="220"/>
      <c r="BV725" s="220"/>
      <c r="BW725" s="220"/>
      <c r="BX725" s="220"/>
      <c r="BY725" s="220"/>
      <c r="BZ725" s="220"/>
      <c r="CA725" s="220"/>
      <c r="CB725" s="220"/>
      <c r="CC725" s="220"/>
      <c r="CD725" s="220"/>
      <c r="CE725" s="220"/>
      <c r="CF725" s="220"/>
      <c r="CG725" s="220"/>
      <c r="CH725" s="220"/>
      <c r="CI725" s="220"/>
    </row>
    <row r="726" spans="1:87" ht="15.75" customHeight="1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/>
      <c r="AM726" s="220"/>
      <c r="AN726" s="220"/>
      <c r="AO726" s="220"/>
      <c r="AP726" s="220"/>
      <c r="AQ726" s="220"/>
      <c r="AR726" s="220"/>
      <c r="AS726" s="220"/>
      <c r="AT726" s="220"/>
      <c r="AU726" s="220"/>
      <c r="AV726" s="220"/>
      <c r="AW726" s="220"/>
      <c r="AX726" s="220"/>
      <c r="AY726" s="220"/>
      <c r="AZ726" s="220"/>
      <c r="BA726" s="220"/>
      <c r="BB726" s="220"/>
      <c r="BC726" s="220"/>
      <c r="BD726" s="220"/>
      <c r="BE726" s="220"/>
      <c r="BF726" s="220"/>
      <c r="BG726" s="220"/>
      <c r="BH726" s="220"/>
      <c r="BI726" s="220"/>
      <c r="BJ726" s="220"/>
      <c r="BK726" s="220"/>
      <c r="BL726" s="220"/>
      <c r="BM726" s="220"/>
      <c r="BN726" s="220"/>
      <c r="BO726" s="220"/>
      <c r="BP726" s="220"/>
      <c r="BQ726" s="220"/>
      <c r="BR726" s="220"/>
      <c r="BS726" s="220"/>
      <c r="BT726" s="220"/>
      <c r="BU726" s="220"/>
      <c r="BV726" s="220"/>
      <c r="BW726" s="220"/>
      <c r="BX726" s="220"/>
      <c r="BY726" s="220"/>
      <c r="BZ726" s="220"/>
      <c r="CA726" s="220"/>
      <c r="CB726" s="220"/>
      <c r="CC726" s="220"/>
      <c r="CD726" s="220"/>
      <c r="CE726" s="220"/>
      <c r="CF726" s="220"/>
      <c r="CG726" s="220"/>
      <c r="CH726" s="220"/>
      <c r="CI726" s="220"/>
    </row>
    <row r="727" spans="1:87" ht="15.75" customHeight="1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/>
      <c r="AM727" s="220"/>
      <c r="AN727" s="220"/>
      <c r="AO727" s="220"/>
      <c r="AP727" s="220"/>
      <c r="AQ727" s="220"/>
      <c r="AR727" s="220"/>
      <c r="AS727" s="220"/>
      <c r="AT727" s="220"/>
      <c r="AU727" s="220"/>
      <c r="AV727" s="220"/>
      <c r="AW727" s="220"/>
      <c r="AX727" s="220"/>
      <c r="AY727" s="220"/>
      <c r="AZ727" s="220"/>
      <c r="BA727" s="220"/>
      <c r="BB727" s="220"/>
      <c r="BC727" s="220"/>
      <c r="BD727" s="220"/>
      <c r="BE727" s="220"/>
      <c r="BF727" s="220"/>
      <c r="BG727" s="220"/>
      <c r="BH727" s="220"/>
      <c r="BI727" s="220"/>
      <c r="BJ727" s="220"/>
      <c r="BK727" s="220"/>
      <c r="BL727" s="220"/>
      <c r="BM727" s="220"/>
      <c r="BN727" s="220"/>
      <c r="BO727" s="220"/>
      <c r="BP727" s="220"/>
      <c r="BQ727" s="220"/>
      <c r="BR727" s="220"/>
      <c r="BS727" s="220"/>
      <c r="BT727" s="220"/>
      <c r="BU727" s="220"/>
      <c r="BV727" s="220"/>
      <c r="BW727" s="220"/>
      <c r="BX727" s="220"/>
      <c r="BY727" s="220"/>
      <c r="BZ727" s="220"/>
      <c r="CA727" s="220"/>
      <c r="CB727" s="220"/>
      <c r="CC727" s="220"/>
      <c r="CD727" s="220"/>
      <c r="CE727" s="220"/>
      <c r="CF727" s="220"/>
      <c r="CG727" s="220"/>
      <c r="CH727" s="220"/>
      <c r="CI727" s="220"/>
    </row>
    <row r="728" spans="1:87" ht="15.75" customHeight="1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/>
      <c r="AM728" s="220"/>
      <c r="AN728" s="220"/>
      <c r="AO728" s="220"/>
      <c r="AP728" s="220"/>
      <c r="AQ728" s="220"/>
      <c r="AR728" s="220"/>
      <c r="AS728" s="220"/>
      <c r="AT728" s="220"/>
      <c r="AU728" s="220"/>
      <c r="AV728" s="220"/>
      <c r="AW728" s="220"/>
      <c r="AX728" s="220"/>
      <c r="AY728" s="220"/>
      <c r="AZ728" s="220"/>
      <c r="BA728" s="220"/>
      <c r="BB728" s="220"/>
      <c r="BC728" s="220"/>
      <c r="BD728" s="220"/>
      <c r="BE728" s="220"/>
      <c r="BF728" s="220"/>
      <c r="BG728" s="220"/>
      <c r="BH728" s="220"/>
      <c r="BI728" s="220"/>
      <c r="BJ728" s="220"/>
      <c r="BK728" s="220"/>
      <c r="BL728" s="220"/>
      <c r="BM728" s="220"/>
      <c r="BN728" s="220"/>
      <c r="BO728" s="220"/>
      <c r="BP728" s="220"/>
      <c r="BQ728" s="220"/>
      <c r="BR728" s="220"/>
      <c r="BS728" s="220"/>
      <c r="BT728" s="220"/>
      <c r="BU728" s="220"/>
      <c r="BV728" s="220"/>
      <c r="BW728" s="220"/>
      <c r="BX728" s="220"/>
      <c r="BY728" s="220"/>
      <c r="BZ728" s="220"/>
      <c r="CA728" s="220"/>
      <c r="CB728" s="220"/>
      <c r="CC728" s="220"/>
      <c r="CD728" s="220"/>
      <c r="CE728" s="220"/>
      <c r="CF728" s="220"/>
      <c r="CG728" s="220"/>
      <c r="CH728" s="220"/>
      <c r="CI728" s="220"/>
    </row>
    <row r="729" spans="1:87" ht="15.75" customHeight="1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/>
      <c r="AM729" s="220"/>
      <c r="AN729" s="220"/>
      <c r="AO729" s="220"/>
      <c r="AP729" s="220"/>
      <c r="AQ729" s="220"/>
      <c r="AR729" s="220"/>
      <c r="AS729" s="220"/>
      <c r="AT729" s="220"/>
      <c r="AU729" s="220"/>
      <c r="AV729" s="220"/>
      <c r="AW729" s="220"/>
      <c r="AX729" s="220"/>
      <c r="AY729" s="220"/>
      <c r="AZ729" s="220"/>
      <c r="BA729" s="220"/>
      <c r="BB729" s="220"/>
      <c r="BC729" s="220"/>
      <c r="BD729" s="220"/>
      <c r="BE729" s="220"/>
      <c r="BF729" s="220"/>
      <c r="BG729" s="220"/>
      <c r="BH729" s="220"/>
      <c r="BI729" s="220"/>
      <c r="BJ729" s="220"/>
      <c r="BK729" s="220"/>
      <c r="BL729" s="220"/>
      <c r="BM729" s="220"/>
      <c r="BN729" s="220"/>
      <c r="BO729" s="220"/>
      <c r="BP729" s="220"/>
      <c r="BQ729" s="220"/>
      <c r="BR729" s="220"/>
      <c r="BS729" s="220"/>
      <c r="BT729" s="220"/>
      <c r="BU729" s="220"/>
      <c r="BV729" s="220"/>
      <c r="BW729" s="220"/>
      <c r="BX729" s="220"/>
      <c r="BY729" s="220"/>
      <c r="BZ729" s="220"/>
      <c r="CA729" s="220"/>
      <c r="CB729" s="220"/>
      <c r="CC729" s="220"/>
      <c r="CD729" s="220"/>
      <c r="CE729" s="220"/>
      <c r="CF729" s="220"/>
      <c r="CG729" s="220"/>
      <c r="CH729" s="220"/>
      <c r="CI729" s="220"/>
    </row>
    <row r="730" spans="1:87" ht="15.75" customHeight="1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/>
      <c r="AM730" s="220"/>
      <c r="AN730" s="220"/>
      <c r="AO730" s="220"/>
      <c r="AP730" s="220"/>
      <c r="AQ730" s="220"/>
      <c r="AR730" s="220"/>
      <c r="AS730" s="220"/>
      <c r="AT730" s="220"/>
      <c r="AU730" s="220"/>
      <c r="AV730" s="220"/>
      <c r="AW730" s="220"/>
      <c r="AX730" s="220"/>
      <c r="AY730" s="220"/>
      <c r="AZ730" s="220"/>
      <c r="BA730" s="220"/>
      <c r="BB730" s="220"/>
      <c r="BC730" s="220"/>
      <c r="BD730" s="220"/>
      <c r="BE730" s="220"/>
      <c r="BF730" s="220"/>
      <c r="BG730" s="220"/>
      <c r="BH730" s="220"/>
      <c r="BI730" s="220"/>
      <c r="BJ730" s="220"/>
      <c r="BK730" s="220"/>
      <c r="BL730" s="220"/>
      <c r="BM730" s="220"/>
      <c r="BN730" s="220"/>
      <c r="BO730" s="220"/>
      <c r="BP730" s="220"/>
      <c r="BQ730" s="220"/>
      <c r="BR730" s="220"/>
      <c r="BS730" s="220"/>
      <c r="BT730" s="220"/>
      <c r="BU730" s="220"/>
      <c r="BV730" s="220"/>
      <c r="BW730" s="220"/>
      <c r="BX730" s="220"/>
      <c r="BY730" s="220"/>
      <c r="BZ730" s="220"/>
      <c r="CA730" s="220"/>
      <c r="CB730" s="220"/>
      <c r="CC730" s="220"/>
      <c r="CD730" s="220"/>
      <c r="CE730" s="220"/>
      <c r="CF730" s="220"/>
      <c r="CG730" s="220"/>
      <c r="CH730" s="220"/>
      <c r="CI730" s="220"/>
    </row>
    <row r="731" spans="1:87" ht="15.75" customHeight="1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/>
      <c r="AM731" s="220"/>
      <c r="AN731" s="220"/>
      <c r="AO731" s="220"/>
      <c r="AP731" s="220"/>
      <c r="AQ731" s="220"/>
      <c r="AR731" s="220"/>
      <c r="AS731" s="220"/>
      <c r="AT731" s="220"/>
      <c r="AU731" s="220"/>
      <c r="AV731" s="220"/>
      <c r="AW731" s="220"/>
      <c r="AX731" s="220"/>
      <c r="AY731" s="220"/>
      <c r="AZ731" s="220"/>
      <c r="BA731" s="220"/>
      <c r="BB731" s="220"/>
      <c r="BC731" s="220"/>
      <c r="BD731" s="220"/>
      <c r="BE731" s="220"/>
      <c r="BF731" s="220"/>
      <c r="BG731" s="220"/>
      <c r="BH731" s="220"/>
      <c r="BI731" s="220"/>
      <c r="BJ731" s="220"/>
      <c r="BK731" s="220"/>
      <c r="BL731" s="220"/>
      <c r="BM731" s="220"/>
      <c r="BN731" s="220"/>
      <c r="BO731" s="220"/>
      <c r="BP731" s="220"/>
      <c r="BQ731" s="220"/>
      <c r="BR731" s="220"/>
      <c r="BS731" s="220"/>
      <c r="BT731" s="220"/>
      <c r="BU731" s="220"/>
      <c r="BV731" s="220"/>
      <c r="BW731" s="220"/>
      <c r="BX731" s="220"/>
      <c r="BY731" s="220"/>
      <c r="BZ731" s="220"/>
      <c r="CA731" s="220"/>
      <c r="CB731" s="220"/>
      <c r="CC731" s="220"/>
      <c r="CD731" s="220"/>
      <c r="CE731" s="220"/>
      <c r="CF731" s="220"/>
      <c r="CG731" s="220"/>
      <c r="CH731" s="220"/>
      <c r="CI731" s="220"/>
    </row>
    <row r="732" spans="1:87" ht="15.75" customHeight="1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  <c r="AP732" s="220"/>
      <c r="AQ732" s="220"/>
      <c r="AR732" s="220"/>
      <c r="AS732" s="220"/>
      <c r="AT732" s="220"/>
      <c r="AU732" s="220"/>
      <c r="AV732" s="220"/>
      <c r="AW732" s="220"/>
      <c r="AX732" s="220"/>
      <c r="AY732" s="220"/>
      <c r="AZ732" s="220"/>
      <c r="BA732" s="220"/>
      <c r="BB732" s="220"/>
      <c r="BC732" s="220"/>
      <c r="BD732" s="220"/>
      <c r="BE732" s="220"/>
      <c r="BF732" s="220"/>
      <c r="BG732" s="220"/>
      <c r="BH732" s="220"/>
      <c r="BI732" s="220"/>
      <c r="BJ732" s="220"/>
      <c r="BK732" s="220"/>
      <c r="BL732" s="220"/>
      <c r="BM732" s="220"/>
      <c r="BN732" s="220"/>
      <c r="BO732" s="220"/>
      <c r="BP732" s="220"/>
      <c r="BQ732" s="220"/>
      <c r="BR732" s="220"/>
      <c r="BS732" s="220"/>
      <c r="BT732" s="220"/>
      <c r="BU732" s="220"/>
      <c r="BV732" s="220"/>
      <c r="BW732" s="220"/>
      <c r="BX732" s="220"/>
      <c r="BY732" s="220"/>
      <c r="BZ732" s="220"/>
      <c r="CA732" s="220"/>
      <c r="CB732" s="220"/>
      <c r="CC732" s="220"/>
      <c r="CD732" s="220"/>
      <c r="CE732" s="220"/>
      <c r="CF732" s="220"/>
      <c r="CG732" s="220"/>
      <c r="CH732" s="220"/>
      <c r="CI732" s="220"/>
    </row>
    <row r="733" spans="1:87" ht="15.75" customHeight="1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/>
      <c r="AM733" s="220"/>
      <c r="AN733" s="220"/>
      <c r="AO733" s="220"/>
      <c r="AP733" s="220"/>
      <c r="AQ733" s="220"/>
      <c r="AR733" s="220"/>
      <c r="AS733" s="220"/>
      <c r="AT733" s="220"/>
      <c r="AU733" s="220"/>
      <c r="AV733" s="220"/>
      <c r="AW733" s="220"/>
      <c r="AX733" s="220"/>
      <c r="AY733" s="220"/>
      <c r="AZ733" s="220"/>
      <c r="BA733" s="220"/>
      <c r="BB733" s="220"/>
      <c r="BC733" s="220"/>
      <c r="BD733" s="220"/>
      <c r="BE733" s="220"/>
      <c r="BF733" s="220"/>
      <c r="BG733" s="220"/>
      <c r="BH733" s="220"/>
      <c r="BI733" s="220"/>
      <c r="BJ733" s="220"/>
      <c r="BK733" s="220"/>
      <c r="BL733" s="220"/>
      <c r="BM733" s="220"/>
      <c r="BN733" s="220"/>
      <c r="BO733" s="220"/>
      <c r="BP733" s="220"/>
      <c r="BQ733" s="220"/>
      <c r="BR733" s="220"/>
      <c r="BS733" s="220"/>
      <c r="BT733" s="220"/>
      <c r="BU733" s="220"/>
      <c r="BV733" s="220"/>
      <c r="BW733" s="220"/>
      <c r="BX733" s="220"/>
      <c r="BY733" s="220"/>
      <c r="BZ733" s="220"/>
      <c r="CA733" s="220"/>
      <c r="CB733" s="220"/>
      <c r="CC733" s="220"/>
      <c r="CD733" s="220"/>
      <c r="CE733" s="220"/>
      <c r="CF733" s="220"/>
      <c r="CG733" s="220"/>
      <c r="CH733" s="220"/>
      <c r="CI733" s="220"/>
    </row>
    <row r="734" spans="1:87" ht="15.75" customHeight="1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/>
      <c r="AM734" s="220"/>
      <c r="AN734" s="220"/>
      <c r="AO734" s="220"/>
      <c r="AP734" s="220"/>
      <c r="AQ734" s="220"/>
      <c r="AR734" s="220"/>
      <c r="AS734" s="220"/>
      <c r="AT734" s="220"/>
      <c r="AU734" s="220"/>
      <c r="AV734" s="220"/>
      <c r="AW734" s="220"/>
      <c r="AX734" s="220"/>
      <c r="AY734" s="220"/>
      <c r="AZ734" s="220"/>
      <c r="BA734" s="220"/>
      <c r="BB734" s="220"/>
      <c r="BC734" s="220"/>
      <c r="BD734" s="220"/>
      <c r="BE734" s="220"/>
      <c r="BF734" s="220"/>
      <c r="BG734" s="220"/>
      <c r="BH734" s="220"/>
      <c r="BI734" s="220"/>
      <c r="BJ734" s="220"/>
      <c r="BK734" s="220"/>
      <c r="BL734" s="220"/>
      <c r="BM734" s="220"/>
      <c r="BN734" s="220"/>
      <c r="BO734" s="220"/>
      <c r="BP734" s="220"/>
      <c r="BQ734" s="220"/>
      <c r="BR734" s="220"/>
      <c r="BS734" s="220"/>
      <c r="BT734" s="220"/>
      <c r="BU734" s="220"/>
      <c r="BV734" s="220"/>
      <c r="BW734" s="220"/>
      <c r="BX734" s="220"/>
      <c r="BY734" s="220"/>
      <c r="BZ734" s="220"/>
      <c r="CA734" s="220"/>
      <c r="CB734" s="220"/>
      <c r="CC734" s="220"/>
      <c r="CD734" s="220"/>
      <c r="CE734" s="220"/>
      <c r="CF734" s="220"/>
      <c r="CG734" s="220"/>
      <c r="CH734" s="220"/>
      <c r="CI734" s="220"/>
    </row>
    <row r="735" spans="1:87" ht="15.75" customHeight="1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G735" s="220"/>
      <c r="AH735" s="220"/>
      <c r="AI735" s="220"/>
      <c r="AJ735" s="220"/>
      <c r="AK735" s="220"/>
      <c r="AL735" s="220"/>
      <c r="AM735" s="220"/>
      <c r="AN735" s="220"/>
      <c r="AO735" s="220"/>
      <c r="AP735" s="220"/>
      <c r="AQ735" s="220"/>
      <c r="AR735" s="220"/>
      <c r="AS735" s="220"/>
      <c r="AT735" s="220"/>
      <c r="AU735" s="220"/>
      <c r="AV735" s="220"/>
      <c r="AW735" s="220"/>
      <c r="AX735" s="220"/>
      <c r="AY735" s="220"/>
      <c r="AZ735" s="220"/>
      <c r="BA735" s="220"/>
      <c r="BB735" s="220"/>
      <c r="BC735" s="220"/>
      <c r="BD735" s="220"/>
      <c r="BE735" s="220"/>
      <c r="BF735" s="220"/>
      <c r="BG735" s="220"/>
      <c r="BH735" s="220"/>
      <c r="BI735" s="220"/>
      <c r="BJ735" s="220"/>
      <c r="BK735" s="220"/>
      <c r="BL735" s="220"/>
      <c r="BM735" s="220"/>
      <c r="BN735" s="220"/>
      <c r="BO735" s="220"/>
      <c r="BP735" s="220"/>
      <c r="BQ735" s="220"/>
      <c r="BR735" s="220"/>
      <c r="BS735" s="220"/>
      <c r="BT735" s="220"/>
      <c r="BU735" s="220"/>
      <c r="BV735" s="220"/>
      <c r="BW735" s="220"/>
      <c r="BX735" s="220"/>
      <c r="BY735" s="220"/>
      <c r="BZ735" s="220"/>
      <c r="CA735" s="220"/>
      <c r="CB735" s="220"/>
      <c r="CC735" s="220"/>
      <c r="CD735" s="220"/>
      <c r="CE735" s="220"/>
      <c r="CF735" s="220"/>
      <c r="CG735" s="220"/>
      <c r="CH735" s="220"/>
      <c r="CI735" s="220"/>
    </row>
    <row r="736" spans="1:87" ht="15.75" customHeight="1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G736" s="220"/>
      <c r="AH736" s="220"/>
      <c r="AI736" s="220"/>
      <c r="AJ736" s="220"/>
      <c r="AK736" s="220"/>
      <c r="AL736" s="220"/>
      <c r="AM736" s="220"/>
      <c r="AN736" s="220"/>
      <c r="AO736" s="220"/>
      <c r="AP736" s="220"/>
      <c r="AQ736" s="220"/>
      <c r="AR736" s="220"/>
      <c r="AS736" s="220"/>
      <c r="AT736" s="220"/>
      <c r="AU736" s="220"/>
      <c r="AV736" s="220"/>
      <c r="AW736" s="220"/>
      <c r="AX736" s="220"/>
      <c r="AY736" s="220"/>
      <c r="AZ736" s="220"/>
      <c r="BA736" s="220"/>
      <c r="BB736" s="220"/>
      <c r="BC736" s="220"/>
      <c r="BD736" s="220"/>
      <c r="BE736" s="220"/>
      <c r="BF736" s="220"/>
      <c r="BG736" s="220"/>
      <c r="BH736" s="220"/>
      <c r="BI736" s="220"/>
      <c r="BJ736" s="220"/>
      <c r="BK736" s="220"/>
      <c r="BL736" s="220"/>
      <c r="BM736" s="220"/>
      <c r="BN736" s="220"/>
      <c r="BO736" s="220"/>
      <c r="BP736" s="220"/>
      <c r="BQ736" s="220"/>
      <c r="BR736" s="220"/>
      <c r="BS736" s="220"/>
      <c r="BT736" s="220"/>
      <c r="BU736" s="220"/>
      <c r="BV736" s="220"/>
      <c r="BW736" s="220"/>
      <c r="BX736" s="220"/>
      <c r="BY736" s="220"/>
      <c r="BZ736" s="220"/>
      <c r="CA736" s="220"/>
      <c r="CB736" s="220"/>
      <c r="CC736" s="220"/>
      <c r="CD736" s="220"/>
      <c r="CE736" s="220"/>
      <c r="CF736" s="220"/>
      <c r="CG736" s="220"/>
      <c r="CH736" s="220"/>
      <c r="CI736" s="220"/>
    </row>
    <row r="737" spans="1:87" ht="15.75" customHeight="1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G737" s="220"/>
      <c r="AH737" s="220"/>
      <c r="AI737" s="220"/>
      <c r="AJ737" s="220"/>
      <c r="AK737" s="220"/>
      <c r="AL737" s="220"/>
      <c r="AM737" s="220"/>
      <c r="AN737" s="220"/>
      <c r="AO737" s="220"/>
      <c r="AP737" s="220"/>
      <c r="AQ737" s="220"/>
      <c r="AR737" s="220"/>
      <c r="AS737" s="220"/>
      <c r="AT737" s="220"/>
      <c r="AU737" s="220"/>
      <c r="AV737" s="220"/>
      <c r="AW737" s="220"/>
      <c r="AX737" s="220"/>
      <c r="AY737" s="220"/>
      <c r="AZ737" s="220"/>
      <c r="BA737" s="220"/>
      <c r="BB737" s="220"/>
      <c r="BC737" s="220"/>
      <c r="BD737" s="220"/>
      <c r="BE737" s="220"/>
      <c r="BF737" s="220"/>
      <c r="BG737" s="220"/>
      <c r="BH737" s="220"/>
      <c r="BI737" s="220"/>
      <c r="BJ737" s="220"/>
      <c r="BK737" s="220"/>
      <c r="BL737" s="220"/>
      <c r="BM737" s="220"/>
      <c r="BN737" s="220"/>
      <c r="BO737" s="220"/>
      <c r="BP737" s="220"/>
      <c r="BQ737" s="220"/>
      <c r="BR737" s="220"/>
      <c r="BS737" s="220"/>
      <c r="BT737" s="220"/>
      <c r="BU737" s="220"/>
      <c r="BV737" s="220"/>
      <c r="BW737" s="220"/>
      <c r="BX737" s="220"/>
      <c r="BY737" s="220"/>
      <c r="BZ737" s="220"/>
      <c r="CA737" s="220"/>
      <c r="CB737" s="220"/>
      <c r="CC737" s="220"/>
      <c r="CD737" s="220"/>
      <c r="CE737" s="220"/>
      <c r="CF737" s="220"/>
      <c r="CG737" s="220"/>
      <c r="CH737" s="220"/>
      <c r="CI737" s="220"/>
    </row>
    <row r="738" spans="1:87" ht="15.75" customHeight="1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G738" s="220"/>
      <c r="AH738" s="220"/>
      <c r="AI738" s="220"/>
      <c r="AJ738" s="220"/>
      <c r="AK738" s="220"/>
      <c r="AL738" s="220"/>
      <c r="AM738" s="220"/>
      <c r="AN738" s="220"/>
      <c r="AO738" s="220"/>
      <c r="AP738" s="220"/>
      <c r="AQ738" s="220"/>
      <c r="AR738" s="220"/>
      <c r="AS738" s="220"/>
      <c r="AT738" s="220"/>
      <c r="AU738" s="220"/>
      <c r="AV738" s="220"/>
      <c r="AW738" s="220"/>
      <c r="AX738" s="220"/>
      <c r="AY738" s="220"/>
      <c r="AZ738" s="220"/>
      <c r="BA738" s="220"/>
      <c r="BB738" s="220"/>
      <c r="BC738" s="220"/>
      <c r="BD738" s="220"/>
      <c r="BE738" s="220"/>
      <c r="BF738" s="220"/>
      <c r="BG738" s="220"/>
      <c r="BH738" s="220"/>
      <c r="BI738" s="220"/>
      <c r="BJ738" s="220"/>
      <c r="BK738" s="220"/>
      <c r="BL738" s="220"/>
      <c r="BM738" s="220"/>
      <c r="BN738" s="220"/>
      <c r="BO738" s="220"/>
      <c r="BP738" s="220"/>
      <c r="BQ738" s="220"/>
      <c r="BR738" s="220"/>
      <c r="BS738" s="220"/>
      <c r="BT738" s="220"/>
      <c r="BU738" s="220"/>
      <c r="BV738" s="220"/>
      <c r="BW738" s="220"/>
      <c r="BX738" s="220"/>
      <c r="BY738" s="220"/>
      <c r="BZ738" s="220"/>
      <c r="CA738" s="220"/>
      <c r="CB738" s="220"/>
      <c r="CC738" s="220"/>
      <c r="CD738" s="220"/>
      <c r="CE738" s="220"/>
      <c r="CF738" s="220"/>
      <c r="CG738" s="220"/>
      <c r="CH738" s="220"/>
      <c r="CI738" s="220"/>
    </row>
    <row r="739" spans="1:87" ht="15.75" customHeight="1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G739" s="220"/>
      <c r="AH739" s="220"/>
      <c r="AI739" s="220"/>
      <c r="AJ739" s="220"/>
      <c r="AK739" s="220"/>
      <c r="AL739" s="220"/>
      <c r="AM739" s="220"/>
      <c r="AN739" s="220"/>
      <c r="AO739" s="220"/>
      <c r="AP739" s="220"/>
      <c r="AQ739" s="220"/>
      <c r="AR739" s="220"/>
      <c r="AS739" s="220"/>
      <c r="AT739" s="220"/>
      <c r="AU739" s="220"/>
      <c r="AV739" s="220"/>
      <c r="AW739" s="220"/>
      <c r="AX739" s="220"/>
      <c r="AY739" s="220"/>
      <c r="AZ739" s="220"/>
      <c r="BA739" s="220"/>
      <c r="BB739" s="220"/>
      <c r="BC739" s="220"/>
      <c r="BD739" s="220"/>
      <c r="BE739" s="220"/>
      <c r="BF739" s="220"/>
      <c r="BG739" s="220"/>
      <c r="BH739" s="220"/>
      <c r="BI739" s="220"/>
      <c r="BJ739" s="220"/>
      <c r="BK739" s="220"/>
      <c r="BL739" s="220"/>
      <c r="BM739" s="220"/>
      <c r="BN739" s="220"/>
      <c r="BO739" s="220"/>
      <c r="BP739" s="220"/>
      <c r="BQ739" s="220"/>
      <c r="BR739" s="220"/>
      <c r="BS739" s="220"/>
      <c r="BT739" s="220"/>
      <c r="BU739" s="220"/>
      <c r="BV739" s="220"/>
      <c r="BW739" s="220"/>
      <c r="BX739" s="220"/>
      <c r="BY739" s="220"/>
      <c r="BZ739" s="220"/>
      <c r="CA739" s="220"/>
      <c r="CB739" s="220"/>
      <c r="CC739" s="220"/>
      <c r="CD739" s="220"/>
      <c r="CE739" s="220"/>
      <c r="CF739" s="220"/>
      <c r="CG739" s="220"/>
      <c r="CH739" s="220"/>
      <c r="CI739" s="220"/>
    </row>
    <row r="740" spans="1:87" ht="15.75" customHeight="1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G740" s="220"/>
      <c r="AH740" s="220"/>
      <c r="AI740" s="220"/>
      <c r="AJ740" s="220"/>
      <c r="AK740" s="220"/>
      <c r="AL740" s="220"/>
      <c r="AM740" s="220"/>
      <c r="AN740" s="220"/>
      <c r="AO740" s="220"/>
      <c r="AP740" s="220"/>
      <c r="AQ740" s="220"/>
      <c r="AR740" s="220"/>
      <c r="AS740" s="220"/>
      <c r="AT740" s="220"/>
      <c r="AU740" s="220"/>
      <c r="AV740" s="220"/>
      <c r="AW740" s="220"/>
      <c r="AX740" s="220"/>
      <c r="AY740" s="220"/>
      <c r="AZ740" s="220"/>
      <c r="BA740" s="220"/>
      <c r="BB740" s="220"/>
      <c r="BC740" s="220"/>
      <c r="BD740" s="220"/>
      <c r="BE740" s="220"/>
      <c r="BF740" s="220"/>
      <c r="BG740" s="220"/>
      <c r="BH740" s="220"/>
      <c r="BI740" s="220"/>
      <c r="BJ740" s="220"/>
      <c r="BK740" s="220"/>
      <c r="BL740" s="220"/>
      <c r="BM740" s="220"/>
      <c r="BN740" s="220"/>
      <c r="BO740" s="220"/>
      <c r="BP740" s="220"/>
      <c r="BQ740" s="220"/>
      <c r="BR740" s="220"/>
      <c r="BS740" s="220"/>
      <c r="BT740" s="220"/>
      <c r="BU740" s="220"/>
      <c r="BV740" s="220"/>
      <c r="BW740" s="220"/>
      <c r="BX740" s="220"/>
      <c r="BY740" s="220"/>
      <c r="BZ740" s="220"/>
      <c r="CA740" s="220"/>
      <c r="CB740" s="220"/>
      <c r="CC740" s="220"/>
      <c r="CD740" s="220"/>
      <c r="CE740" s="220"/>
      <c r="CF740" s="220"/>
      <c r="CG740" s="220"/>
      <c r="CH740" s="220"/>
      <c r="CI740" s="220"/>
    </row>
    <row r="741" spans="1:87" ht="15.75" customHeight="1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G741" s="220"/>
      <c r="AH741" s="220"/>
      <c r="AI741" s="220"/>
      <c r="AJ741" s="220"/>
      <c r="AK741" s="220"/>
      <c r="AL741" s="220"/>
      <c r="AM741" s="220"/>
      <c r="AN741" s="220"/>
      <c r="AO741" s="220"/>
      <c r="AP741" s="220"/>
      <c r="AQ741" s="220"/>
      <c r="AR741" s="220"/>
      <c r="AS741" s="220"/>
      <c r="AT741" s="220"/>
      <c r="AU741" s="220"/>
      <c r="AV741" s="220"/>
      <c r="AW741" s="220"/>
      <c r="AX741" s="220"/>
      <c r="AY741" s="220"/>
      <c r="AZ741" s="220"/>
      <c r="BA741" s="220"/>
      <c r="BB741" s="220"/>
      <c r="BC741" s="220"/>
      <c r="BD741" s="220"/>
      <c r="BE741" s="220"/>
      <c r="BF741" s="220"/>
      <c r="BG741" s="220"/>
      <c r="BH741" s="220"/>
      <c r="BI741" s="220"/>
      <c r="BJ741" s="220"/>
      <c r="BK741" s="220"/>
      <c r="BL741" s="220"/>
      <c r="BM741" s="220"/>
      <c r="BN741" s="220"/>
      <c r="BO741" s="220"/>
      <c r="BP741" s="220"/>
      <c r="BQ741" s="220"/>
      <c r="BR741" s="220"/>
      <c r="BS741" s="220"/>
      <c r="BT741" s="220"/>
      <c r="BU741" s="220"/>
      <c r="BV741" s="220"/>
      <c r="BW741" s="220"/>
      <c r="BX741" s="220"/>
      <c r="BY741" s="220"/>
      <c r="BZ741" s="220"/>
      <c r="CA741" s="220"/>
      <c r="CB741" s="220"/>
      <c r="CC741" s="220"/>
      <c r="CD741" s="220"/>
      <c r="CE741" s="220"/>
      <c r="CF741" s="220"/>
      <c r="CG741" s="220"/>
      <c r="CH741" s="220"/>
      <c r="CI741" s="220"/>
    </row>
    <row r="742" spans="1:87" ht="15.75" customHeight="1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G742" s="220"/>
      <c r="AH742" s="220"/>
      <c r="AI742" s="220"/>
      <c r="AJ742" s="220"/>
      <c r="AK742" s="220"/>
      <c r="AL742" s="220"/>
      <c r="AM742" s="220"/>
      <c r="AN742" s="220"/>
      <c r="AO742" s="220"/>
      <c r="AP742" s="220"/>
      <c r="AQ742" s="220"/>
      <c r="AR742" s="220"/>
      <c r="AS742" s="220"/>
      <c r="AT742" s="220"/>
      <c r="AU742" s="220"/>
      <c r="AV742" s="220"/>
      <c r="AW742" s="220"/>
      <c r="AX742" s="220"/>
      <c r="AY742" s="220"/>
      <c r="AZ742" s="220"/>
      <c r="BA742" s="220"/>
      <c r="BB742" s="220"/>
      <c r="BC742" s="220"/>
      <c r="BD742" s="220"/>
      <c r="BE742" s="220"/>
      <c r="BF742" s="220"/>
      <c r="BG742" s="220"/>
      <c r="BH742" s="220"/>
      <c r="BI742" s="220"/>
      <c r="BJ742" s="220"/>
      <c r="BK742" s="220"/>
      <c r="BL742" s="220"/>
      <c r="BM742" s="220"/>
      <c r="BN742" s="220"/>
      <c r="BO742" s="220"/>
      <c r="BP742" s="220"/>
      <c r="BQ742" s="220"/>
      <c r="BR742" s="220"/>
      <c r="BS742" s="220"/>
      <c r="BT742" s="220"/>
      <c r="BU742" s="220"/>
      <c r="BV742" s="220"/>
      <c r="BW742" s="220"/>
      <c r="BX742" s="220"/>
      <c r="BY742" s="220"/>
      <c r="BZ742" s="220"/>
      <c r="CA742" s="220"/>
      <c r="CB742" s="220"/>
      <c r="CC742" s="220"/>
      <c r="CD742" s="220"/>
      <c r="CE742" s="220"/>
      <c r="CF742" s="220"/>
      <c r="CG742" s="220"/>
      <c r="CH742" s="220"/>
      <c r="CI742" s="220"/>
    </row>
    <row r="743" spans="1:87" ht="15.75" customHeight="1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G743" s="220"/>
      <c r="AH743" s="220"/>
      <c r="AI743" s="220"/>
      <c r="AJ743" s="220"/>
      <c r="AK743" s="220"/>
      <c r="AL743" s="220"/>
      <c r="AM743" s="220"/>
      <c r="AN743" s="220"/>
      <c r="AO743" s="220"/>
      <c r="AP743" s="220"/>
      <c r="AQ743" s="220"/>
      <c r="AR743" s="220"/>
      <c r="AS743" s="220"/>
      <c r="AT743" s="220"/>
      <c r="AU743" s="220"/>
      <c r="AV743" s="220"/>
      <c r="AW743" s="220"/>
      <c r="AX743" s="220"/>
      <c r="AY743" s="220"/>
      <c r="AZ743" s="220"/>
      <c r="BA743" s="220"/>
      <c r="BB743" s="220"/>
      <c r="BC743" s="220"/>
      <c r="BD743" s="220"/>
      <c r="BE743" s="220"/>
      <c r="BF743" s="220"/>
      <c r="BG743" s="220"/>
      <c r="BH743" s="220"/>
      <c r="BI743" s="220"/>
      <c r="BJ743" s="220"/>
      <c r="BK743" s="220"/>
      <c r="BL743" s="220"/>
      <c r="BM743" s="220"/>
      <c r="BN743" s="220"/>
      <c r="BO743" s="220"/>
      <c r="BP743" s="220"/>
      <c r="BQ743" s="220"/>
      <c r="BR743" s="220"/>
      <c r="BS743" s="220"/>
      <c r="BT743" s="220"/>
      <c r="BU743" s="220"/>
      <c r="BV743" s="220"/>
      <c r="BW743" s="220"/>
      <c r="BX743" s="220"/>
      <c r="BY743" s="220"/>
      <c r="BZ743" s="220"/>
      <c r="CA743" s="220"/>
      <c r="CB743" s="220"/>
      <c r="CC743" s="220"/>
      <c r="CD743" s="220"/>
      <c r="CE743" s="220"/>
      <c r="CF743" s="220"/>
      <c r="CG743" s="220"/>
      <c r="CH743" s="220"/>
      <c r="CI743" s="220"/>
    </row>
    <row r="744" spans="1:87" ht="15.75" customHeight="1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/>
      <c r="AM744" s="220"/>
      <c r="AN744" s="220"/>
      <c r="AO744" s="220"/>
      <c r="AP744" s="220"/>
      <c r="AQ744" s="220"/>
      <c r="AR744" s="220"/>
      <c r="AS744" s="220"/>
      <c r="AT744" s="220"/>
      <c r="AU744" s="220"/>
      <c r="AV744" s="220"/>
      <c r="AW744" s="220"/>
      <c r="AX744" s="220"/>
      <c r="AY744" s="220"/>
      <c r="AZ744" s="220"/>
      <c r="BA744" s="220"/>
      <c r="BB744" s="220"/>
      <c r="BC744" s="220"/>
      <c r="BD744" s="220"/>
      <c r="BE744" s="220"/>
      <c r="BF744" s="220"/>
      <c r="BG744" s="220"/>
      <c r="BH744" s="220"/>
      <c r="BI744" s="220"/>
      <c r="BJ744" s="220"/>
      <c r="BK744" s="220"/>
      <c r="BL744" s="220"/>
      <c r="BM744" s="220"/>
      <c r="BN744" s="220"/>
      <c r="BO744" s="220"/>
      <c r="BP744" s="220"/>
      <c r="BQ744" s="220"/>
      <c r="BR744" s="220"/>
      <c r="BS744" s="220"/>
      <c r="BT744" s="220"/>
      <c r="BU744" s="220"/>
      <c r="BV744" s="220"/>
      <c r="BW744" s="220"/>
      <c r="BX744" s="220"/>
      <c r="BY744" s="220"/>
      <c r="BZ744" s="220"/>
      <c r="CA744" s="220"/>
      <c r="CB744" s="220"/>
      <c r="CC744" s="220"/>
      <c r="CD744" s="220"/>
      <c r="CE744" s="220"/>
      <c r="CF744" s="220"/>
      <c r="CG744" s="220"/>
      <c r="CH744" s="220"/>
      <c r="CI744" s="220"/>
    </row>
    <row r="745" spans="1:87" ht="15.75" customHeight="1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/>
      <c r="AM745" s="220"/>
      <c r="AN745" s="220"/>
      <c r="AO745" s="220"/>
      <c r="AP745" s="220"/>
      <c r="AQ745" s="220"/>
      <c r="AR745" s="220"/>
      <c r="AS745" s="220"/>
      <c r="AT745" s="220"/>
      <c r="AU745" s="220"/>
      <c r="AV745" s="220"/>
      <c r="AW745" s="220"/>
      <c r="AX745" s="220"/>
      <c r="AY745" s="220"/>
      <c r="AZ745" s="220"/>
      <c r="BA745" s="220"/>
      <c r="BB745" s="220"/>
      <c r="BC745" s="220"/>
      <c r="BD745" s="220"/>
      <c r="BE745" s="220"/>
      <c r="BF745" s="220"/>
      <c r="BG745" s="220"/>
      <c r="BH745" s="220"/>
      <c r="BI745" s="220"/>
      <c r="BJ745" s="220"/>
      <c r="BK745" s="220"/>
      <c r="BL745" s="220"/>
      <c r="BM745" s="220"/>
      <c r="BN745" s="220"/>
      <c r="BO745" s="220"/>
      <c r="BP745" s="220"/>
      <c r="BQ745" s="220"/>
      <c r="BR745" s="220"/>
      <c r="BS745" s="220"/>
      <c r="BT745" s="220"/>
      <c r="BU745" s="220"/>
      <c r="BV745" s="220"/>
      <c r="BW745" s="220"/>
      <c r="BX745" s="220"/>
      <c r="BY745" s="220"/>
      <c r="BZ745" s="220"/>
      <c r="CA745" s="220"/>
      <c r="CB745" s="220"/>
      <c r="CC745" s="220"/>
      <c r="CD745" s="220"/>
      <c r="CE745" s="220"/>
      <c r="CF745" s="220"/>
      <c r="CG745" s="220"/>
      <c r="CH745" s="220"/>
      <c r="CI745" s="220"/>
    </row>
    <row r="746" spans="1:87" ht="15.75" customHeight="1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/>
      <c r="AM746" s="220"/>
      <c r="AN746" s="220"/>
      <c r="AO746" s="220"/>
      <c r="AP746" s="220"/>
      <c r="AQ746" s="220"/>
      <c r="AR746" s="220"/>
      <c r="AS746" s="220"/>
      <c r="AT746" s="220"/>
      <c r="AU746" s="220"/>
      <c r="AV746" s="220"/>
      <c r="AW746" s="220"/>
      <c r="AX746" s="220"/>
      <c r="AY746" s="220"/>
      <c r="AZ746" s="220"/>
      <c r="BA746" s="220"/>
      <c r="BB746" s="220"/>
      <c r="BC746" s="220"/>
      <c r="BD746" s="220"/>
      <c r="BE746" s="220"/>
      <c r="BF746" s="220"/>
      <c r="BG746" s="220"/>
      <c r="BH746" s="220"/>
      <c r="BI746" s="220"/>
      <c r="BJ746" s="220"/>
      <c r="BK746" s="220"/>
      <c r="BL746" s="220"/>
      <c r="BM746" s="220"/>
      <c r="BN746" s="220"/>
      <c r="BO746" s="220"/>
      <c r="BP746" s="220"/>
      <c r="BQ746" s="220"/>
      <c r="BR746" s="220"/>
      <c r="BS746" s="220"/>
      <c r="BT746" s="220"/>
      <c r="BU746" s="220"/>
      <c r="BV746" s="220"/>
      <c r="BW746" s="220"/>
      <c r="BX746" s="220"/>
      <c r="BY746" s="220"/>
      <c r="BZ746" s="220"/>
      <c r="CA746" s="220"/>
      <c r="CB746" s="220"/>
      <c r="CC746" s="220"/>
      <c r="CD746" s="220"/>
      <c r="CE746" s="220"/>
      <c r="CF746" s="220"/>
      <c r="CG746" s="220"/>
      <c r="CH746" s="220"/>
      <c r="CI746" s="220"/>
    </row>
    <row r="747" spans="1:87" ht="15.75" customHeight="1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/>
      <c r="AM747" s="220"/>
      <c r="AN747" s="220"/>
      <c r="AO747" s="220"/>
      <c r="AP747" s="220"/>
      <c r="AQ747" s="220"/>
      <c r="AR747" s="220"/>
      <c r="AS747" s="220"/>
      <c r="AT747" s="220"/>
      <c r="AU747" s="220"/>
      <c r="AV747" s="220"/>
      <c r="AW747" s="220"/>
      <c r="AX747" s="220"/>
      <c r="AY747" s="220"/>
      <c r="AZ747" s="220"/>
      <c r="BA747" s="220"/>
      <c r="BB747" s="220"/>
      <c r="BC747" s="220"/>
      <c r="BD747" s="220"/>
      <c r="BE747" s="220"/>
      <c r="BF747" s="220"/>
      <c r="BG747" s="220"/>
      <c r="BH747" s="220"/>
      <c r="BI747" s="220"/>
      <c r="BJ747" s="220"/>
      <c r="BK747" s="220"/>
      <c r="BL747" s="220"/>
      <c r="BM747" s="220"/>
      <c r="BN747" s="220"/>
      <c r="BO747" s="220"/>
      <c r="BP747" s="220"/>
      <c r="BQ747" s="220"/>
      <c r="BR747" s="220"/>
      <c r="BS747" s="220"/>
      <c r="BT747" s="220"/>
      <c r="BU747" s="220"/>
      <c r="BV747" s="220"/>
      <c r="BW747" s="220"/>
      <c r="BX747" s="220"/>
      <c r="BY747" s="220"/>
      <c r="BZ747" s="220"/>
      <c r="CA747" s="220"/>
      <c r="CB747" s="220"/>
      <c r="CC747" s="220"/>
      <c r="CD747" s="220"/>
      <c r="CE747" s="220"/>
      <c r="CF747" s="220"/>
      <c r="CG747" s="220"/>
      <c r="CH747" s="220"/>
      <c r="CI747" s="220"/>
    </row>
    <row r="748" spans="1:87" ht="15.75" customHeight="1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/>
      <c r="AM748" s="220"/>
      <c r="AN748" s="220"/>
      <c r="AO748" s="220"/>
      <c r="AP748" s="220"/>
      <c r="AQ748" s="220"/>
      <c r="AR748" s="220"/>
      <c r="AS748" s="220"/>
      <c r="AT748" s="220"/>
      <c r="AU748" s="220"/>
      <c r="AV748" s="220"/>
      <c r="AW748" s="220"/>
      <c r="AX748" s="220"/>
      <c r="AY748" s="220"/>
      <c r="AZ748" s="220"/>
      <c r="BA748" s="220"/>
      <c r="BB748" s="220"/>
      <c r="BC748" s="220"/>
      <c r="BD748" s="220"/>
      <c r="BE748" s="220"/>
      <c r="BF748" s="220"/>
      <c r="BG748" s="220"/>
      <c r="BH748" s="220"/>
      <c r="BI748" s="220"/>
      <c r="BJ748" s="220"/>
      <c r="BK748" s="220"/>
      <c r="BL748" s="220"/>
      <c r="BM748" s="220"/>
      <c r="BN748" s="220"/>
      <c r="BO748" s="220"/>
      <c r="BP748" s="220"/>
      <c r="BQ748" s="220"/>
      <c r="BR748" s="220"/>
      <c r="BS748" s="220"/>
      <c r="BT748" s="220"/>
      <c r="BU748" s="220"/>
      <c r="BV748" s="220"/>
      <c r="BW748" s="220"/>
      <c r="BX748" s="220"/>
      <c r="BY748" s="220"/>
      <c r="BZ748" s="220"/>
      <c r="CA748" s="220"/>
      <c r="CB748" s="220"/>
      <c r="CC748" s="220"/>
      <c r="CD748" s="220"/>
      <c r="CE748" s="220"/>
      <c r="CF748" s="220"/>
      <c r="CG748" s="220"/>
      <c r="CH748" s="220"/>
      <c r="CI748" s="220"/>
    </row>
    <row r="749" spans="1:87" ht="15.75" customHeight="1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G749" s="220"/>
      <c r="AH749" s="220"/>
      <c r="AI749" s="220"/>
      <c r="AJ749" s="220"/>
      <c r="AK749" s="220"/>
      <c r="AL749" s="220"/>
      <c r="AM749" s="220"/>
      <c r="AN749" s="220"/>
      <c r="AO749" s="220"/>
      <c r="AP749" s="220"/>
      <c r="AQ749" s="220"/>
      <c r="AR749" s="220"/>
      <c r="AS749" s="220"/>
      <c r="AT749" s="220"/>
      <c r="AU749" s="220"/>
      <c r="AV749" s="220"/>
      <c r="AW749" s="220"/>
      <c r="AX749" s="220"/>
      <c r="AY749" s="220"/>
      <c r="AZ749" s="220"/>
      <c r="BA749" s="220"/>
      <c r="BB749" s="220"/>
      <c r="BC749" s="220"/>
      <c r="BD749" s="220"/>
      <c r="BE749" s="220"/>
      <c r="BF749" s="220"/>
      <c r="BG749" s="220"/>
      <c r="BH749" s="220"/>
      <c r="BI749" s="220"/>
      <c r="BJ749" s="220"/>
      <c r="BK749" s="220"/>
      <c r="BL749" s="220"/>
      <c r="BM749" s="220"/>
      <c r="BN749" s="220"/>
      <c r="BO749" s="220"/>
      <c r="BP749" s="220"/>
      <c r="BQ749" s="220"/>
      <c r="BR749" s="220"/>
      <c r="BS749" s="220"/>
      <c r="BT749" s="220"/>
      <c r="BU749" s="220"/>
      <c r="BV749" s="220"/>
      <c r="BW749" s="220"/>
      <c r="BX749" s="220"/>
      <c r="BY749" s="220"/>
      <c r="BZ749" s="220"/>
      <c r="CA749" s="220"/>
      <c r="CB749" s="220"/>
      <c r="CC749" s="220"/>
      <c r="CD749" s="220"/>
      <c r="CE749" s="220"/>
      <c r="CF749" s="220"/>
      <c r="CG749" s="220"/>
      <c r="CH749" s="220"/>
      <c r="CI749" s="220"/>
    </row>
    <row r="750" spans="1:87" ht="15.75" customHeight="1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G750" s="220"/>
      <c r="AH750" s="220"/>
      <c r="AI750" s="220"/>
      <c r="AJ750" s="220"/>
      <c r="AK750" s="220"/>
      <c r="AL750" s="220"/>
      <c r="AM750" s="220"/>
      <c r="AN750" s="220"/>
      <c r="AO750" s="220"/>
      <c r="AP750" s="220"/>
      <c r="AQ750" s="220"/>
      <c r="AR750" s="220"/>
      <c r="AS750" s="220"/>
      <c r="AT750" s="220"/>
      <c r="AU750" s="220"/>
      <c r="AV750" s="220"/>
      <c r="AW750" s="220"/>
      <c r="AX750" s="220"/>
      <c r="AY750" s="220"/>
      <c r="AZ750" s="220"/>
      <c r="BA750" s="220"/>
      <c r="BB750" s="220"/>
      <c r="BC750" s="220"/>
      <c r="BD750" s="220"/>
      <c r="BE750" s="220"/>
      <c r="BF750" s="220"/>
      <c r="BG750" s="220"/>
      <c r="BH750" s="220"/>
      <c r="BI750" s="220"/>
      <c r="BJ750" s="220"/>
      <c r="BK750" s="220"/>
      <c r="BL750" s="220"/>
      <c r="BM750" s="220"/>
      <c r="BN750" s="220"/>
      <c r="BO750" s="220"/>
      <c r="BP750" s="220"/>
      <c r="BQ750" s="220"/>
      <c r="BR750" s="220"/>
      <c r="BS750" s="220"/>
      <c r="BT750" s="220"/>
      <c r="BU750" s="220"/>
      <c r="BV750" s="220"/>
      <c r="BW750" s="220"/>
      <c r="BX750" s="220"/>
      <c r="BY750" s="220"/>
      <c r="BZ750" s="220"/>
      <c r="CA750" s="220"/>
      <c r="CB750" s="220"/>
      <c r="CC750" s="220"/>
      <c r="CD750" s="220"/>
      <c r="CE750" s="220"/>
      <c r="CF750" s="220"/>
      <c r="CG750" s="220"/>
      <c r="CH750" s="220"/>
      <c r="CI750" s="220"/>
    </row>
    <row r="751" spans="1:87" ht="15.75" customHeight="1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G751" s="220"/>
      <c r="AH751" s="220"/>
      <c r="AI751" s="220"/>
      <c r="AJ751" s="220"/>
      <c r="AK751" s="220"/>
      <c r="AL751" s="220"/>
      <c r="AM751" s="220"/>
      <c r="AN751" s="220"/>
      <c r="AO751" s="220"/>
      <c r="AP751" s="220"/>
      <c r="AQ751" s="220"/>
      <c r="AR751" s="220"/>
      <c r="AS751" s="220"/>
      <c r="AT751" s="220"/>
      <c r="AU751" s="220"/>
      <c r="AV751" s="220"/>
      <c r="AW751" s="220"/>
      <c r="AX751" s="220"/>
      <c r="AY751" s="220"/>
      <c r="AZ751" s="220"/>
      <c r="BA751" s="220"/>
      <c r="BB751" s="220"/>
      <c r="BC751" s="220"/>
      <c r="BD751" s="220"/>
      <c r="BE751" s="220"/>
      <c r="BF751" s="220"/>
      <c r="BG751" s="220"/>
      <c r="BH751" s="220"/>
      <c r="BI751" s="220"/>
      <c r="BJ751" s="220"/>
      <c r="BK751" s="220"/>
      <c r="BL751" s="220"/>
      <c r="BM751" s="220"/>
      <c r="BN751" s="220"/>
      <c r="BO751" s="220"/>
      <c r="BP751" s="220"/>
      <c r="BQ751" s="220"/>
      <c r="BR751" s="220"/>
      <c r="BS751" s="220"/>
      <c r="BT751" s="220"/>
      <c r="BU751" s="220"/>
      <c r="BV751" s="220"/>
      <c r="BW751" s="220"/>
      <c r="BX751" s="220"/>
      <c r="BY751" s="220"/>
      <c r="BZ751" s="220"/>
      <c r="CA751" s="220"/>
      <c r="CB751" s="220"/>
      <c r="CC751" s="220"/>
      <c r="CD751" s="220"/>
      <c r="CE751" s="220"/>
      <c r="CF751" s="220"/>
      <c r="CG751" s="220"/>
      <c r="CH751" s="220"/>
      <c r="CI751" s="220"/>
    </row>
    <row r="752" spans="1:87" ht="15.75" customHeight="1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  <c r="AP752" s="220"/>
      <c r="AQ752" s="220"/>
      <c r="AR752" s="220"/>
      <c r="AS752" s="220"/>
      <c r="AT752" s="220"/>
      <c r="AU752" s="220"/>
      <c r="AV752" s="220"/>
      <c r="AW752" s="220"/>
      <c r="AX752" s="220"/>
      <c r="AY752" s="220"/>
      <c r="AZ752" s="220"/>
      <c r="BA752" s="220"/>
      <c r="BB752" s="220"/>
      <c r="BC752" s="220"/>
      <c r="BD752" s="220"/>
      <c r="BE752" s="220"/>
      <c r="BF752" s="220"/>
      <c r="BG752" s="220"/>
      <c r="BH752" s="220"/>
      <c r="BI752" s="220"/>
      <c r="BJ752" s="220"/>
      <c r="BK752" s="220"/>
      <c r="BL752" s="220"/>
      <c r="BM752" s="220"/>
      <c r="BN752" s="220"/>
      <c r="BO752" s="220"/>
      <c r="BP752" s="220"/>
      <c r="BQ752" s="220"/>
      <c r="BR752" s="220"/>
      <c r="BS752" s="220"/>
      <c r="BT752" s="220"/>
      <c r="BU752" s="220"/>
      <c r="BV752" s="220"/>
      <c r="BW752" s="220"/>
      <c r="BX752" s="220"/>
      <c r="BY752" s="220"/>
      <c r="BZ752" s="220"/>
      <c r="CA752" s="220"/>
      <c r="CB752" s="220"/>
      <c r="CC752" s="220"/>
      <c r="CD752" s="220"/>
      <c r="CE752" s="220"/>
      <c r="CF752" s="220"/>
      <c r="CG752" s="220"/>
      <c r="CH752" s="220"/>
      <c r="CI752" s="220"/>
    </row>
    <row r="753" spans="1:87" ht="15.75" customHeight="1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G753" s="220"/>
      <c r="AH753" s="220"/>
      <c r="AI753" s="220"/>
      <c r="AJ753" s="220"/>
      <c r="AK753" s="220"/>
      <c r="AL753" s="220"/>
      <c r="AM753" s="220"/>
      <c r="AN753" s="220"/>
      <c r="AO753" s="220"/>
      <c r="AP753" s="220"/>
      <c r="AQ753" s="220"/>
      <c r="AR753" s="220"/>
      <c r="AS753" s="220"/>
      <c r="AT753" s="220"/>
      <c r="AU753" s="220"/>
      <c r="AV753" s="220"/>
      <c r="AW753" s="220"/>
      <c r="AX753" s="220"/>
      <c r="AY753" s="220"/>
      <c r="AZ753" s="220"/>
      <c r="BA753" s="220"/>
      <c r="BB753" s="220"/>
      <c r="BC753" s="220"/>
      <c r="BD753" s="220"/>
      <c r="BE753" s="220"/>
      <c r="BF753" s="220"/>
      <c r="BG753" s="220"/>
      <c r="BH753" s="220"/>
      <c r="BI753" s="220"/>
      <c r="BJ753" s="220"/>
      <c r="BK753" s="220"/>
      <c r="BL753" s="220"/>
      <c r="BM753" s="220"/>
      <c r="BN753" s="220"/>
      <c r="BO753" s="220"/>
      <c r="BP753" s="220"/>
      <c r="BQ753" s="220"/>
      <c r="BR753" s="220"/>
      <c r="BS753" s="220"/>
      <c r="BT753" s="220"/>
      <c r="BU753" s="220"/>
      <c r="BV753" s="220"/>
      <c r="BW753" s="220"/>
      <c r="BX753" s="220"/>
      <c r="BY753" s="220"/>
      <c r="BZ753" s="220"/>
      <c r="CA753" s="220"/>
      <c r="CB753" s="220"/>
      <c r="CC753" s="220"/>
      <c r="CD753" s="220"/>
      <c r="CE753" s="220"/>
      <c r="CF753" s="220"/>
      <c r="CG753" s="220"/>
      <c r="CH753" s="220"/>
      <c r="CI753" s="220"/>
    </row>
    <row r="754" spans="1:87" ht="15.75" customHeight="1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G754" s="220"/>
      <c r="AH754" s="220"/>
      <c r="AI754" s="220"/>
      <c r="AJ754" s="220"/>
      <c r="AK754" s="220"/>
      <c r="AL754" s="220"/>
      <c r="AM754" s="220"/>
      <c r="AN754" s="220"/>
      <c r="AO754" s="220"/>
      <c r="AP754" s="220"/>
      <c r="AQ754" s="220"/>
      <c r="AR754" s="220"/>
      <c r="AS754" s="220"/>
      <c r="AT754" s="220"/>
      <c r="AU754" s="220"/>
      <c r="AV754" s="220"/>
      <c r="AW754" s="220"/>
      <c r="AX754" s="220"/>
      <c r="AY754" s="220"/>
      <c r="AZ754" s="220"/>
      <c r="BA754" s="220"/>
      <c r="BB754" s="220"/>
      <c r="BC754" s="220"/>
      <c r="BD754" s="220"/>
      <c r="BE754" s="220"/>
      <c r="BF754" s="220"/>
      <c r="BG754" s="220"/>
      <c r="BH754" s="220"/>
      <c r="BI754" s="220"/>
      <c r="BJ754" s="220"/>
      <c r="BK754" s="220"/>
      <c r="BL754" s="220"/>
      <c r="BM754" s="220"/>
      <c r="BN754" s="220"/>
      <c r="BO754" s="220"/>
      <c r="BP754" s="220"/>
      <c r="BQ754" s="220"/>
      <c r="BR754" s="220"/>
      <c r="BS754" s="220"/>
      <c r="BT754" s="220"/>
      <c r="BU754" s="220"/>
      <c r="BV754" s="220"/>
      <c r="BW754" s="220"/>
      <c r="BX754" s="220"/>
      <c r="BY754" s="220"/>
      <c r="BZ754" s="220"/>
      <c r="CA754" s="220"/>
      <c r="CB754" s="220"/>
      <c r="CC754" s="220"/>
      <c r="CD754" s="220"/>
      <c r="CE754" s="220"/>
      <c r="CF754" s="220"/>
      <c r="CG754" s="220"/>
      <c r="CH754" s="220"/>
      <c r="CI754" s="220"/>
    </row>
    <row r="755" spans="1:87" ht="15.75" customHeight="1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G755" s="220"/>
      <c r="AH755" s="220"/>
      <c r="AI755" s="220"/>
      <c r="AJ755" s="220"/>
      <c r="AK755" s="220"/>
      <c r="AL755" s="220"/>
      <c r="AM755" s="220"/>
      <c r="AN755" s="220"/>
      <c r="AO755" s="220"/>
      <c r="AP755" s="220"/>
      <c r="AQ755" s="220"/>
      <c r="AR755" s="220"/>
      <c r="AS755" s="220"/>
      <c r="AT755" s="220"/>
      <c r="AU755" s="220"/>
      <c r="AV755" s="220"/>
      <c r="AW755" s="220"/>
      <c r="AX755" s="220"/>
      <c r="AY755" s="220"/>
      <c r="AZ755" s="220"/>
      <c r="BA755" s="220"/>
      <c r="BB755" s="220"/>
      <c r="BC755" s="220"/>
      <c r="BD755" s="220"/>
      <c r="BE755" s="220"/>
      <c r="BF755" s="220"/>
      <c r="BG755" s="220"/>
      <c r="BH755" s="220"/>
      <c r="BI755" s="220"/>
      <c r="BJ755" s="220"/>
      <c r="BK755" s="220"/>
      <c r="BL755" s="220"/>
      <c r="BM755" s="220"/>
      <c r="BN755" s="220"/>
      <c r="BO755" s="220"/>
      <c r="BP755" s="220"/>
      <c r="BQ755" s="220"/>
      <c r="BR755" s="220"/>
      <c r="BS755" s="220"/>
      <c r="BT755" s="220"/>
      <c r="BU755" s="220"/>
      <c r="BV755" s="220"/>
      <c r="BW755" s="220"/>
      <c r="BX755" s="220"/>
      <c r="BY755" s="220"/>
      <c r="BZ755" s="220"/>
      <c r="CA755" s="220"/>
      <c r="CB755" s="220"/>
      <c r="CC755" s="220"/>
      <c r="CD755" s="220"/>
      <c r="CE755" s="220"/>
      <c r="CF755" s="220"/>
      <c r="CG755" s="220"/>
      <c r="CH755" s="220"/>
      <c r="CI755" s="220"/>
    </row>
    <row r="756" spans="1:87" ht="15.75" customHeight="1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220"/>
      <c r="AJ756" s="220"/>
      <c r="AK756" s="220"/>
      <c r="AL756" s="220"/>
      <c r="AM756" s="220"/>
      <c r="AN756" s="220"/>
      <c r="AO756" s="220"/>
      <c r="AP756" s="220"/>
      <c r="AQ756" s="220"/>
      <c r="AR756" s="220"/>
      <c r="AS756" s="220"/>
      <c r="AT756" s="220"/>
      <c r="AU756" s="220"/>
      <c r="AV756" s="220"/>
      <c r="AW756" s="220"/>
      <c r="AX756" s="220"/>
      <c r="AY756" s="220"/>
      <c r="AZ756" s="220"/>
      <c r="BA756" s="220"/>
      <c r="BB756" s="220"/>
      <c r="BC756" s="220"/>
      <c r="BD756" s="220"/>
      <c r="BE756" s="220"/>
      <c r="BF756" s="220"/>
      <c r="BG756" s="220"/>
      <c r="BH756" s="220"/>
      <c r="BI756" s="220"/>
      <c r="BJ756" s="220"/>
      <c r="BK756" s="220"/>
      <c r="BL756" s="220"/>
      <c r="BM756" s="220"/>
      <c r="BN756" s="220"/>
      <c r="BO756" s="220"/>
      <c r="BP756" s="220"/>
      <c r="BQ756" s="220"/>
      <c r="BR756" s="220"/>
      <c r="BS756" s="220"/>
      <c r="BT756" s="220"/>
      <c r="BU756" s="220"/>
      <c r="BV756" s="220"/>
      <c r="BW756" s="220"/>
      <c r="BX756" s="220"/>
      <c r="BY756" s="220"/>
      <c r="BZ756" s="220"/>
      <c r="CA756" s="220"/>
      <c r="CB756" s="220"/>
      <c r="CC756" s="220"/>
      <c r="CD756" s="220"/>
      <c r="CE756" s="220"/>
      <c r="CF756" s="220"/>
      <c r="CG756" s="220"/>
      <c r="CH756" s="220"/>
      <c r="CI756" s="220"/>
    </row>
    <row r="757" spans="1:87" ht="15.75" customHeight="1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220"/>
      <c r="AJ757" s="220"/>
      <c r="AK757" s="220"/>
      <c r="AL757" s="220"/>
      <c r="AM757" s="220"/>
      <c r="AN757" s="220"/>
      <c r="AO757" s="220"/>
      <c r="AP757" s="220"/>
      <c r="AQ757" s="220"/>
      <c r="AR757" s="220"/>
      <c r="AS757" s="220"/>
      <c r="AT757" s="220"/>
      <c r="AU757" s="220"/>
      <c r="AV757" s="220"/>
      <c r="AW757" s="220"/>
      <c r="AX757" s="220"/>
      <c r="AY757" s="220"/>
      <c r="AZ757" s="220"/>
      <c r="BA757" s="220"/>
      <c r="BB757" s="220"/>
      <c r="BC757" s="220"/>
      <c r="BD757" s="220"/>
      <c r="BE757" s="220"/>
      <c r="BF757" s="220"/>
      <c r="BG757" s="220"/>
      <c r="BH757" s="220"/>
      <c r="BI757" s="220"/>
      <c r="BJ757" s="220"/>
      <c r="BK757" s="220"/>
      <c r="BL757" s="220"/>
      <c r="BM757" s="220"/>
      <c r="BN757" s="220"/>
      <c r="BO757" s="220"/>
      <c r="BP757" s="220"/>
      <c r="BQ757" s="220"/>
      <c r="BR757" s="220"/>
      <c r="BS757" s="220"/>
      <c r="BT757" s="220"/>
      <c r="BU757" s="220"/>
      <c r="BV757" s="220"/>
      <c r="BW757" s="220"/>
      <c r="BX757" s="220"/>
      <c r="BY757" s="220"/>
      <c r="BZ757" s="220"/>
      <c r="CA757" s="220"/>
      <c r="CB757" s="220"/>
      <c r="CC757" s="220"/>
      <c r="CD757" s="220"/>
      <c r="CE757" s="220"/>
      <c r="CF757" s="220"/>
      <c r="CG757" s="220"/>
      <c r="CH757" s="220"/>
      <c r="CI757" s="220"/>
    </row>
    <row r="758" spans="1:87" ht="15.75" customHeight="1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G758" s="220"/>
      <c r="AH758" s="220"/>
      <c r="AI758" s="220"/>
      <c r="AJ758" s="220"/>
      <c r="AK758" s="220"/>
      <c r="AL758" s="220"/>
      <c r="AM758" s="220"/>
      <c r="AN758" s="220"/>
      <c r="AO758" s="220"/>
      <c r="AP758" s="220"/>
      <c r="AQ758" s="220"/>
      <c r="AR758" s="220"/>
      <c r="AS758" s="220"/>
      <c r="AT758" s="220"/>
      <c r="AU758" s="220"/>
      <c r="AV758" s="220"/>
      <c r="AW758" s="220"/>
      <c r="AX758" s="220"/>
      <c r="AY758" s="220"/>
      <c r="AZ758" s="220"/>
      <c r="BA758" s="220"/>
      <c r="BB758" s="220"/>
      <c r="BC758" s="220"/>
      <c r="BD758" s="220"/>
      <c r="BE758" s="220"/>
      <c r="BF758" s="220"/>
      <c r="BG758" s="220"/>
      <c r="BH758" s="220"/>
      <c r="BI758" s="220"/>
      <c r="BJ758" s="220"/>
      <c r="BK758" s="220"/>
      <c r="BL758" s="220"/>
      <c r="BM758" s="220"/>
      <c r="BN758" s="220"/>
      <c r="BO758" s="220"/>
      <c r="BP758" s="220"/>
      <c r="BQ758" s="220"/>
      <c r="BR758" s="220"/>
      <c r="BS758" s="220"/>
      <c r="BT758" s="220"/>
      <c r="BU758" s="220"/>
      <c r="BV758" s="220"/>
      <c r="BW758" s="220"/>
      <c r="BX758" s="220"/>
      <c r="BY758" s="220"/>
      <c r="BZ758" s="220"/>
      <c r="CA758" s="220"/>
      <c r="CB758" s="220"/>
      <c r="CC758" s="220"/>
      <c r="CD758" s="220"/>
      <c r="CE758" s="220"/>
      <c r="CF758" s="220"/>
      <c r="CG758" s="220"/>
      <c r="CH758" s="220"/>
      <c r="CI758" s="220"/>
    </row>
    <row r="759" spans="1:87" ht="15.75" customHeight="1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  <c r="AP759" s="220"/>
      <c r="AQ759" s="220"/>
      <c r="AR759" s="220"/>
      <c r="AS759" s="220"/>
      <c r="AT759" s="220"/>
      <c r="AU759" s="220"/>
      <c r="AV759" s="220"/>
      <c r="AW759" s="220"/>
      <c r="AX759" s="220"/>
      <c r="AY759" s="220"/>
      <c r="AZ759" s="220"/>
      <c r="BA759" s="220"/>
      <c r="BB759" s="220"/>
      <c r="BC759" s="220"/>
      <c r="BD759" s="220"/>
      <c r="BE759" s="220"/>
      <c r="BF759" s="220"/>
      <c r="BG759" s="220"/>
      <c r="BH759" s="220"/>
      <c r="BI759" s="220"/>
      <c r="BJ759" s="220"/>
      <c r="BK759" s="220"/>
      <c r="BL759" s="220"/>
      <c r="BM759" s="220"/>
      <c r="BN759" s="220"/>
      <c r="BO759" s="220"/>
      <c r="BP759" s="220"/>
      <c r="BQ759" s="220"/>
      <c r="BR759" s="220"/>
      <c r="BS759" s="220"/>
      <c r="BT759" s="220"/>
      <c r="BU759" s="220"/>
      <c r="BV759" s="220"/>
      <c r="BW759" s="220"/>
      <c r="BX759" s="220"/>
      <c r="BY759" s="220"/>
      <c r="BZ759" s="220"/>
      <c r="CA759" s="220"/>
      <c r="CB759" s="220"/>
      <c r="CC759" s="220"/>
      <c r="CD759" s="220"/>
      <c r="CE759" s="220"/>
      <c r="CF759" s="220"/>
      <c r="CG759" s="220"/>
      <c r="CH759" s="220"/>
      <c r="CI759" s="220"/>
    </row>
    <row r="760" spans="1:87" ht="15.75" customHeight="1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G760" s="220"/>
      <c r="AH760" s="220"/>
      <c r="AI760" s="220"/>
      <c r="AJ760" s="220"/>
      <c r="AK760" s="220"/>
      <c r="AL760" s="220"/>
      <c r="AM760" s="220"/>
      <c r="AN760" s="220"/>
      <c r="AO760" s="220"/>
      <c r="AP760" s="220"/>
      <c r="AQ760" s="220"/>
      <c r="AR760" s="220"/>
      <c r="AS760" s="220"/>
      <c r="AT760" s="220"/>
      <c r="AU760" s="220"/>
      <c r="AV760" s="220"/>
      <c r="AW760" s="220"/>
      <c r="AX760" s="220"/>
      <c r="AY760" s="220"/>
      <c r="AZ760" s="220"/>
      <c r="BA760" s="220"/>
      <c r="BB760" s="220"/>
      <c r="BC760" s="220"/>
      <c r="BD760" s="220"/>
      <c r="BE760" s="220"/>
      <c r="BF760" s="220"/>
      <c r="BG760" s="220"/>
      <c r="BH760" s="220"/>
      <c r="BI760" s="220"/>
      <c r="BJ760" s="220"/>
      <c r="BK760" s="220"/>
      <c r="BL760" s="220"/>
      <c r="BM760" s="220"/>
      <c r="BN760" s="220"/>
      <c r="BO760" s="220"/>
      <c r="BP760" s="220"/>
      <c r="BQ760" s="220"/>
      <c r="BR760" s="220"/>
      <c r="BS760" s="220"/>
      <c r="BT760" s="220"/>
      <c r="BU760" s="220"/>
      <c r="BV760" s="220"/>
      <c r="BW760" s="220"/>
      <c r="BX760" s="220"/>
      <c r="BY760" s="220"/>
      <c r="BZ760" s="220"/>
      <c r="CA760" s="220"/>
      <c r="CB760" s="220"/>
      <c r="CC760" s="220"/>
      <c r="CD760" s="220"/>
      <c r="CE760" s="220"/>
      <c r="CF760" s="220"/>
      <c r="CG760" s="220"/>
      <c r="CH760" s="220"/>
      <c r="CI760" s="220"/>
    </row>
    <row r="761" spans="1:87" ht="15.75" customHeight="1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220"/>
      <c r="BN761" s="220"/>
      <c r="BO761" s="220"/>
      <c r="BP761" s="220"/>
      <c r="BQ761" s="220"/>
      <c r="BR761" s="220"/>
      <c r="BS761" s="220"/>
      <c r="BT761" s="220"/>
      <c r="BU761" s="220"/>
      <c r="BV761" s="220"/>
      <c r="BW761" s="220"/>
      <c r="BX761" s="220"/>
      <c r="BY761" s="220"/>
      <c r="BZ761" s="220"/>
      <c r="CA761" s="220"/>
      <c r="CB761" s="220"/>
      <c r="CC761" s="220"/>
      <c r="CD761" s="220"/>
      <c r="CE761" s="220"/>
      <c r="CF761" s="220"/>
      <c r="CG761" s="220"/>
      <c r="CH761" s="220"/>
      <c r="CI761" s="220"/>
    </row>
    <row r="762" spans="1:87" ht="15.75" customHeight="1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G762" s="220"/>
      <c r="AH762" s="220"/>
      <c r="AI762" s="220"/>
      <c r="AJ762" s="220"/>
      <c r="AK762" s="220"/>
      <c r="AL762" s="220"/>
      <c r="AM762" s="220"/>
      <c r="AN762" s="220"/>
      <c r="AO762" s="220"/>
      <c r="AP762" s="220"/>
      <c r="AQ762" s="220"/>
      <c r="AR762" s="220"/>
      <c r="AS762" s="220"/>
      <c r="AT762" s="220"/>
      <c r="AU762" s="220"/>
      <c r="AV762" s="220"/>
      <c r="AW762" s="220"/>
      <c r="AX762" s="220"/>
      <c r="AY762" s="220"/>
      <c r="AZ762" s="220"/>
      <c r="BA762" s="220"/>
      <c r="BB762" s="220"/>
      <c r="BC762" s="220"/>
      <c r="BD762" s="220"/>
      <c r="BE762" s="220"/>
      <c r="BF762" s="220"/>
      <c r="BG762" s="220"/>
      <c r="BH762" s="220"/>
      <c r="BI762" s="220"/>
      <c r="BJ762" s="220"/>
      <c r="BK762" s="220"/>
      <c r="BL762" s="220"/>
      <c r="BM762" s="220"/>
      <c r="BN762" s="220"/>
      <c r="BO762" s="220"/>
      <c r="BP762" s="220"/>
      <c r="BQ762" s="220"/>
      <c r="BR762" s="220"/>
      <c r="BS762" s="220"/>
      <c r="BT762" s="220"/>
      <c r="BU762" s="220"/>
      <c r="BV762" s="220"/>
      <c r="BW762" s="220"/>
      <c r="BX762" s="220"/>
      <c r="BY762" s="220"/>
      <c r="BZ762" s="220"/>
      <c r="CA762" s="220"/>
      <c r="CB762" s="220"/>
      <c r="CC762" s="220"/>
      <c r="CD762" s="220"/>
      <c r="CE762" s="220"/>
      <c r="CF762" s="220"/>
      <c r="CG762" s="220"/>
      <c r="CH762" s="220"/>
      <c r="CI762" s="220"/>
    </row>
    <row r="763" spans="1:87" ht="15.75" customHeight="1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G763" s="220"/>
      <c r="AH763" s="220"/>
      <c r="AI763" s="220"/>
      <c r="AJ763" s="220"/>
      <c r="AK763" s="220"/>
      <c r="AL763" s="220"/>
      <c r="AM763" s="220"/>
      <c r="AN763" s="220"/>
      <c r="AO763" s="220"/>
      <c r="AP763" s="220"/>
      <c r="AQ763" s="220"/>
      <c r="AR763" s="220"/>
      <c r="AS763" s="220"/>
      <c r="AT763" s="220"/>
      <c r="AU763" s="220"/>
      <c r="AV763" s="220"/>
      <c r="AW763" s="220"/>
      <c r="AX763" s="220"/>
      <c r="AY763" s="220"/>
      <c r="AZ763" s="220"/>
      <c r="BA763" s="220"/>
      <c r="BB763" s="220"/>
      <c r="BC763" s="220"/>
      <c r="BD763" s="220"/>
      <c r="BE763" s="220"/>
      <c r="BF763" s="220"/>
      <c r="BG763" s="220"/>
      <c r="BH763" s="220"/>
      <c r="BI763" s="220"/>
      <c r="BJ763" s="220"/>
      <c r="BK763" s="220"/>
      <c r="BL763" s="220"/>
      <c r="BM763" s="220"/>
      <c r="BN763" s="220"/>
      <c r="BO763" s="220"/>
      <c r="BP763" s="220"/>
      <c r="BQ763" s="220"/>
      <c r="BR763" s="220"/>
      <c r="BS763" s="220"/>
      <c r="BT763" s="220"/>
      <c r="BU763" s="220"/>
      <c r="BV763" s="220"/>
      <c r="BW763" s="220"/>
      <c r="BX763" s="220"/>
      <c r="BY763" s="220"/>
      <c r="BZ763" s="220"/>
      <c r="CA763" s="220"/>
      <c r="CB763" s="220"/>
      <c r="CC763" s="220"/>
      <c r="CD763" s="220"/>
      <c r="CE763" s="220"/>
      <c r="CF763" s="220"/>
      <c r="CG763" s="220"/>
      <c r="CH763" s="220"/>
      <c r="CI763" s="220"/>
    </row>
    <row r="764" spans="1:87" ht="15.75" customHeight="1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G764" s="220"/>
      <c r="AH764" s="220"/>
      <c r="AI764" s="220"/>
      <c r="AJ764" s="220"/>
      <c r="AK764" s="220"/>
      <c r="AL764" s="220"/>
      <c r="AM764" s="220"/>
      <c r="AN764" s="220"/>
      <c r="AO764" s="220"/>
      <c r="AP764" s="220"/>
      <c r="AQ764" s="220"/>
      <c r="AR764" s="220"/>
      <c r="AS764" s="220"/>
      <c r="AT764" s="220"/>
      <c r="AU764" s="220"/>
      <c r="AV764" s="220"/>
      <c r="AW764" s="220"/>
      <c r="AX764" s="220"/>
      <c r="AY764" s="220"/>
      <c r="AZ764" s="220"/>
      <c r="BA764" s="220"/>
      <c r="BB764" s="220"/>
      <c r="BC764" s="220"/>
      <c r="BD764" s="220"/>
      <c r="BE764" s="220"/>
      <c r="BF764" s="220"/>
      <c r="BG764" s="220"/>
      <c r="BH764" s="220"/>
      <c r="BI764" s="220"/>
      <c r="BJ764" s="220"/>
      <c r="BK764" s="220"/>
      <c r="BL764" s="220"/>
      <c r="BM764" s="220"/>
      <c r="BN764" s="220"/>
      <c r="BO764" s="220"/>
      <c r="BP764" s="220"/>
      <c r="BQ764" s="220"/>
      <c r="BR764" s="220"/>
      <c r="BS764" s="220"/>
      <c r="BT764" s="220"/>
      <c r="BU764" s="220"/>
      <c r="BV764" s="220"/>
      <c r="BW764" s="220"/>
      <c r="BX764" s="220"/>
      <c r="BY764" s="220"/>
      <c r="BZ764" s="220"/>
      <c r="CA764" s="220"/>
      <c r="CB764" s="220"/>
      <c r="CC764" s="220"/>
      <c r="CD764" s="220"/>
      <c r="CE764" s="220"/>
      <c r="CF764" s="220"/>
      <c r="CG764" s="220"/>
      <c r="CH764" s="220"/>
      <c r="CI764" s="220"/>
    </row>
    <row r="765" spans="1:87" ht="15.75" customHeight="1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G765" s="220"/>
      <c r="AH765" s="220"/>
      <c r="AI765" s="220"/>
      <c r="AJ765" s="220"/>
      <c r="AK765" s="220"/>
      <c r="AL765" s="220"/>
      <c r="AM765" s="220"/>
      <c r="AN765" s="220"/>
      <c r="AO765" s="220"/>
      <c r="AP765" s="220"/>
      <c r="AQ765" s="220"/>
      <c r="AR765" s="220"/>
      <c r="AS765" s="220"/>
      <c r="AT765" s="220"/>
      <c r="AU765" s="220"/>
      <c r="AV765" s="220"/>
      <c r="AW765" s="220"/>
      <c r="AX765" s="220"/>
      <c r="AY765" s="220"/>
      <c r="AZ765" s="220"/>
      <c r="BA765" s="220"/>
      <c r="BB765" s="220"/>
      <c r="BC765" s="220"/>
      <c r="BD765" s="220"/>
      <c r="BE765" s="220"/>
      <c r="BF765" s="220"/>
      <c r="BG765" s="220"/>
      <c r="BH765" s="220"/>
      <c r="BI765" s="220"/>
      <c r="BJ765" s="220"/>
      <c r="BK765" s="220"/>
      <c r="BL765" s="220"/>
      <c r="BM765" s="220"/>
      <c r="BN765" s="220"/>
      <c r="BO765" s="220"/>
      <c r="BP765" s="220"/>
      <c r="BQ765" s="220"/>
      <c r="BR765" s="220"/>
      <c r="BS765" s="220"/>
      <c r="BT765" s="220"/>
      <c r="BU765" s="220"/>
      <c r="BV765" s="220"/>
      <c r="BW765" s="220"/>
      <c r="BX765" s="220"/>
      <c r="BY765" s="220"/>
      <c r="BZ765" s="220"/>
      <c r="CA765" s="220"/>
      <c r="CB765" s="220"/>
      <c r="CC765" s="220"/>
      <c r="CD765" s="220"/>
      <c r="CE765" s="220"/>
      <c r="CF765" s="220"/>
      <c r="CG765" s="220"/>
      <c r="CH765" s="220"/>
      <c r="CI765" s="220"/>
    </row>
    <row r="766" spans="1:87" ht="15.75" customHeight="1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G766" s="220"/>
      <c r="AH766" s="220"/>
      <c r="AI766" s="220"/>
      <c r="AJ766" s="220"/>
      <c r="AK766" s="220"/>
      <c r="AL766" s="220"/>
      <c r="AM766" s="220"/>
      <c r="AN766" s="220"/>
      <c r="AO766" s="220"/>
      <c r="AP766" s="220"/>
      <c r="AQ766" s="220"/>
      <c r="AR766" s="220"/>
      <c r="AS766" s="220"/>
      <c r="AT766" s="220"/>
      <c r="AU766" s="220"/>
      <c r="AV766" s="220"/>
      <c r="AW766" s="220"/>
      <c r="AX766" s="220"/>
      <c r="AY766" s="220"/>
      <c r="AZ766" s="220"/>
      <c r="BA766" s="220"/>
      <c r="BB766" s="220"/>
      <c r="BC766" s="220"/>
      <c r="BD766" s="220"/>
      <c r="BE766" s="220"/>
      <c r="BF766" s="220"/>
      <c r="BG766" s="220"/>
      <c r="BH766" s="220"/>
      <c r="BI766" s="220"/>
      <c r="BJ766" s="220"/>
      <c r="BK766" s="220"/>
      <c r="BL766" s="220"/>
      <c r="BM766" s="220"/>
      <c r="BN766" s="220"/>
      <c r="BO766" s="220"/>
      <c r="BP766" s="220"/>
      <c r="BQ766" s="220"/>
      <c r="BR766" s="220"/>
      <c r="BS766" s="220"/>
      <c r="BT766" s="220"/>
      <c r="BU766" s="220"/>
      <c r="BV766" s="220"/>
      <c r="BW766" s="220"/>
      <c r="BX766" s="220"/>
      <c r="BY766" s="220"/>
      <c r="BZ766" s="220"/>
      <c r="CA766" s="220"/>
      <c r="CB766" s="220"/>
      <c r="CC766" s="220"/>
      <c r="CD766" s="220"/>
      <c r="CE766" s="220"/>
      <c r="CF766" s="220"/>
      <c r="CG766" s="220"/>
      <c r="CH766" s="220"/>
      <c r="CI766" s="220"/>
    </row>
    <row r="767" spans="1:87" ht="15.75" customHeight="1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G767" s="220"/>
      <c r="AH767" s="220"/>
      <c r="AI767" s="220"/>
      <c r="AJ767" s="220"/>
      <c r="AK767" s="220"/>
      <c r="AL767" s="220"/>
      <c r="AM767" s="220"/>
      <c r="AN767" s="220"/>
      <c r="AO767" s="220"/>
      <c r="AP767" s="220"/>
      <c r="AQ767" s="220"/>
      <c r="AR767" s="220"/>
      <c r="AS767" s="220"/>
      <c r="AT767" s="220"/>
      <c r="AU767" s="220"/>
      <c r="AV767" s="220"/>
      <c r="AW767" s="220"/>
      <c r="AX767" s="220"/>
      <c r="AY767" s="220"/>
      <c r="AZ767" s="220"/>
      <c r="BA767" s="220"/>
      <c r="BB767" s="220"/>
      <c r="BC767" s="220"/>
      <c r="BD767" s="220"/>
      <c r="BE767" s="220"/>
      <c r="BF767" s="220"/>
      <c r="BG767" s="220"/>
      <c r="BH767" s="220"/>
      <c r="BI767" s="220"/>
      <c r="BJ767" s="220"/>
      <c r="BK767" s="220"/>
      <c r="BL767" s="220"/>
      <c r="BM767" s="220"/>
      <c r="BN767" s="220"/>
      <c r="BO767" s="220"/>
      <c r="BP767" s="220"/>
      <c r="BQ767" s="220"/>
      <c r="BR767" s="220"/>
      <c r="BS767" s="220"/>
      <c r="BT767" s="220"/>
      <c r="BU767" s="220"/>
      <c r="BV767" s="220"/>
      <c r="BW767" s="220"/>
      <c r="BX767" s="220"/>
      <c r="BY767" s="220"/>
      <c r="BZ767" s="220"/>
      <c r="CA767" s="220"/>
      <c r="CB767" s="220"/>
      <c r="CC767" s="220"/>
      <c r="CD767" s="220"/>
      <c r="CE767" s="220"/>
      <c r="CF767" s="220"/>
      <c r="CG767" s="220"/>
      <c r="CH767" s="220"/>
      <c r="CI767" s="220"/>
    </row>
    <row r="768" spans="1:87" ht="15.75" customHeight="1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  <c r="AP768" s="220"/>
      <c r="AQ768" s="220"/>
      <c r="AR768" s="220"/>
      <c r="AS768" s="220"/>
      <c r="AT768" s="220"/>
      <c r="AU768" s="220"/>
      <c r="AV768" s="220"/>
      <c r="AW768" s="220"/>
      <c r="AX768" s="220"/>
      <c r="AY768" s="220"/>
      <c r="AZ768" s="220"/>
      <c r="BA768" s="220"/>
      <c r="BB768" s="220"/>
      <c r="BC768" s="220"/>
      <c r="BD768" s="220"/>
      <c r="BE768" s="220"/>
      <c r="BF768" s="220"/>
      <c r="BG768" s="220"/>
      <c r="BH768" s="220"/>
      <c r="BI768" s="220"/>
      <c r="BJ768" s="220"/>
      <c r="BK768" s="220"/>
      <c r="BL768" s="220"/>
      <c r="BM768" s="220"/>
      <c r="BN768" s="220"/>
      <c r="BO768" s="220"/>
      <c r="BP768" s="220"/>
      <c r="BQ768" s="220"/>
      <c r="BR768" s="220"/>
      <c r="BS768" s="220"/>
      <c r="BT768" s="220"/>
      <c r="BU768" s="220"/>
      <c r="BV768" s="220"/>
      <c r="BW768" s="220"/>
      <c r="BX768" s="220"/>
      <c r="BY768" s="220"/>
      <c r="BZ768" s="220"/>
      <c r="CA768" s="220"/>
      <c r="CB768" s="220"/>
      <c r="CC768" s="220"/>
      <c r="CD768" s="220"/>
      <c r="CE768" s="220"/>
      <c r="CF768" s="220"/>
      <c r="CG768" s="220"/>
      <c r="CH768" s="220"/>
      <c r="CI768" s="220"/>
    </row>
    <row r="769" spans="1:87" ht="15.75" customHeight="1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  <c r="AP769" s="220"/>
      <c r="AQ769" s="220"/>
      <c r="AR769" s="220"/>
      <c r="AS769" s="220"/>
      <c r="AT769" s="220"/>
      <c r="AU769" s="220"/>
      <c r="AV769" s="220"/>
      <c r="AW769" s="220"/>
      <c r="AX769" s="220"/>
      <c r="AY769" s="220"/>
      <c r="AZ769" s="220"/>
      <c r="BA769" s="220"/>
      <c r="BB769" s="220"/>
      <c r="BC769" s="220"/>
      <c r="BD769" s="220"/>
      <c r="BE769" s="220"/>
      <c r="BF769" s="220"/>
      <c r="BG769" s="220"/>
      <c r="BH769" s="220"/>
      <c r="BI769" s="220"/>
      <c r="BJ769" s="220"/>
      <c r="BK769" s="220"/>
      <c r="BL769" s="220"/>
      <c r="BM769" s="220"/>
      <c r="BN769" s="220"/>
      <c r="BO769" s="220"/>
      <c r="BP769" s="220"/>
      <c r="BQ769" s="220"/>
      <c r="BR769" s="220"/>
      <c r="BS769" s="220"/>
      <c r="BT769" s="220"/>
      <c r="BU769" s="220"/>
      <c r="BV769" s="220"/>
      <c r="BW769" s="220"/>
      <c r="BX769" s="220"/>
      <c r="BY769" s="220"/>
      <c r="BZ769" s="220"/>
      <c r="CA769" s="220"/>
      <c r="CB769" s="220"/>
      <c r="CC769" s="220"/>
      <c r="CD769" s="220"/>
      <c r="CE769" s="220"/>
      <c r="CF769" s="220"/>
      <c r="CG769" s="220"/>
      <c r="CH769" s="220"/>
      <c r="CI769" s="220"/>
    </row>
    <row r="770" spans="1:87" ht="15.75" customHeight="1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  <c r="AP770" s="220"/>
      <c r="AQ770" s="220"/>
      <c r="AR770" s="220"/>
      <c r="AS770" s="220"/>
      <c r="AT770" s="220"/>
      <c r="AU770" s="220"/>
      <c r="AV770" s="220"/>
      <c r="AW770" s="220"/>
      <c r="AX770" s="220"/>
      <c r="AY770" s="220"/>
      <c r="AZ770" s="220"/>
      <c r="BA770" s="220"/>
      <c r="BB770" s="220"/>
      <c r="BC770" s="220"/>
      <c r="BD770" s="220"/>
      <c r="BE770" s="220"/>
      <c r="BF770" s="220"/>
      <c r="BG770" s="220"/>
      <c r="BH770" s="220"/>
      <c r="BI770" s="220"/>
      <c r="BJ770" s="220"/>
      <c r="BK770" s="220"/>
      <c r="BL770" s="220"/>
      <c r="BM770" s="220"/>
      <c r="BN770" s="220"/>
      <c r="BO770" s="220"/>
      <c r="BP770" s="220"/>
      <c r="BQ770" s="220"/>
      <c r="BR770" s="220"/>
      <c r="BS770" s="220"/>
      <c r="BT770" s="220"/>
      <c r="BU770" s="220"/>
      <c r="BV770" s="220"/>
      <c r="BW770" s="220"/>
      <c r="BX770" s="220"/>
      <c r="BY770" s="220"/>
      <c r="BZ770" s="220"/>
      <c r="CA770" s="220"/>
      <c r="CB770" s="220"/>
      <c r="CC770" s="220"/>
      <c r="CD770" s="220"/>
      <c r="CE770" s="220"/>
      <c r="CF770" s="220"/>
      <c r="CG770" s="220"/>
      <c r="CH770" s="220"/>
      <c r="CI770" s="220"/>
    </row>
    <row r="771" spans="1:87" ht="15.75" customHeight="1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  <c r="AP771" s="220"/>
      <c r="AQ771" s="220"/>
      <c r="AR771" s="220"/>
      <c r="AS771" s="220"/>
      <c r="AT771" s="220"/>
      <c r="AU771" s="220"/>
      <c r="AV771" s="220"/>
      <c r="AW771" s="220"/>
      <c r="AX771" s="220"/>
      <c r="AY771" s="220"/>
      <c r="AZ771" s="220"/>
      <c r="BA771" s="220"/>
      <c r="BB771" s="220"/>
      <c r="BC771" s="220"/>
      <c r="BD771" s="220"/>
      <c r="BE771" s="220"/>
      <c r="BF771" s="220"/>
      <c r="BG771" s="220"/>
      <c r="BH771" s="220"/>
      <c r="BI771" s="220"/>
      <c r="BJ771" s="220"/>
      <c r="BK771" s="220"/>
      <c r="BL771" s="220"/>
      <c r="BM771" s="220"/>
      <c r="BN771" s="220"/>
      <c r="BO771" s="220"/>
      <c r="BP771" s="220"/>
      <c r="BQ771" s="220"/>
      <c r="BR771" s="220"/>
      <c r="BS771" s="220"/>
      <c r="BT771" s="220"/>
      <c r="BU771" s="220"/>
      <c r="BV771" s="220"/>
      <c r="BW771" s="220"/>
      <c r="BX771" s="220"/>
      <c r="BY771" s="220"/>
      <c r="BZ771" s="220"/>
      <c r="CA771" s="220"/>
      <c r="CB771" s="220"/>
      <c r="CC771" s="220"/>
      <c r="CD771" s="220"/>
      <c r="CE771" s="220"/>
      <c r="CF771" s="220"/>
      <c r="CG771" s="220"/>
      <c r="CH771" s="220"/>
      <c r="CI771" s="220"/>
    </row>
    <row r="772" spans="1:87" ht="15.75" customHeight="1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  <c r="AP772" s="220"/>
      <c r="AQ772" s="220"/>
      <c r="AR772" s="220"/>
      <c r="AS772" s="220"/>
      <c r="AT772" s="220"/>
      <c r="AU772" s="220"/>
      <c r="AV772" s="220"/>
      <c r="AW772" s="220"/>
      <c r="AX772" s="220"/>
      <c r="AY772" s="220"/>
      <c r="AZ772" s="220"/>
      <c r="BA772" s="220"/>
      <c r="BB772" s="220"/>
      <c r="BC772" s="220"/>
      <c r="BD772" s="220"/>
      <c r="BE772" s="220"/>
      <c r="BF772" s="220"/>
      <c r="BG772" s="220"/>
      <c r="BH772" s="220"/>
      <c r="BI772" s="220"/>
      <c r="BJ772" s="220"/>
      <c r="BK772" s="220"/>
      <c r="BL772" s="220"/>
      <c r="BM772" s="220"/>
      <c r="BN772" s="220"/>
      <c r="BO772" s="220"/>
      <c r="BP772" s="220"/>
      <c r="BQ772" s="220"/>
      <c r="BR772" s="220"/>
      <c r="BS772" s="220"/>
      <c r="BT772" s="220"/>
      <c r="BU772" s="220"/>
      <c r="BV772" s="220"/>
      <c r="BW772" s="220"/>
      <c r="BX772" s="220"/>
      <c r="BY772" s="220"/>
      <c r="BZ772" s="220"/>
      <c r="CA772" s="220"/>
      <c r="CB772" s="220"/>
      <c r="CC772" s="220"/>
      <c r="CD772" s="220"/>
      <c r="CE772" s="220"/>
      <c r="CF772" s="220"/>
      <c r="CG772" s="220"/>
      <c r="CH772" s="220"/>
      <c r="CI772" s="220"/>
    </row>
    <row r="773" spans="1:87" ht="15.75" customHeight="1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G773" s="220"/>
      <c r="AH773" s="220"/>
      <c r="AI773" s="220"/>
      <c r="AJ773" s="220"/>
      <c r="AK773" s="220"/>
      <c r="AL773" s="220"/>
      <c r="AM773" s="220"/>
      <c r="AN773" s="220"/>
      <c r="AO773" s="220"/>
      <c r="AP773" s="220"/>
      <c r="AQ773" s="220"/>
      <c r="AR773" s="220"/>
      <c r="AS773" s="220"/>
      <c r="AT773" s="220"/>
      <c r="AU773" s="220"/>
      <c r="AV773" s="220"/>
      <c r="AW773" s="220"/>
      <c r="AX773" s="220"/>
      <c r="AY773" s="220"/>
      <c r="AZ773" s="220"/>
      <c r="BA773" s="220"/>
      <c r="BB773" s="220"/>
      <c r="BC773" s="220"/>
      <c r="BD773" s="220"/>
      <c r="BE773" s="220"/>
      <c r="BF773" s="220"/>
      <c r="BG773" s="220"/>
      <c r="BH773" s="220"/>
      <c r="BI773" s="220"/>
      <c r="BJ773" s="220"/>
      <c r="BK773" s="220"/>
      <c r="BL773" s="220"/>
      <c r="BM773" s="220"/>
      <c r="BN773" s="220"/>
      <c r="BO773" s="220"/>
      <c r="BP773" s="220"/>
      <c r="BQ773" s="220"/>
      <c r="BR773" s="220"/>
      <c r="BS773" s="220"/>
      <c r="BT773" s="220"/>
      <c r="BU773" s="220"/>
      <c r="BV773" s="220"/>
      <c r="BW773" s="220"/>
      <c r="BX773" s="220"/>
      <c r="BY773" s="220"/>
      <c r="BZ773" s="220"/>
      <c r="CA773" s="220"/>
      <c r="CB773" s="220"/>
      <c r="CC773" s="220"/>
      <c r="CD773" s="220"/>
      <c r="CE773" s="220"/>
      <c r="CF773" s="220"/>
      <c r="CG773" s="220"/>
      <c r="CH773" s="220"/>
      <c r="CI773" s="220"/>
    </row>
    <row r="774" spans="1:87" ht="15.75" customHeight="1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  <c r="AP774" s="220"/>
      <c r="AQ774" s="220"/>
      <c r="AR774" s="220"/>
      <c r="AS774" s="220"/>
      <c r="AT774" s="220"/>
      <c r="AU774" s="220"/>
      <c r="AV774" s="220"/>
      <c r="AW774" s="220"/>
      <c r="AX774" s="220"/>
      <c r="AY774" s="220"/>
      <c r="AZ774" s="220"/>
      <c r="BA774" s="220"/>
      <c r="BB774" s="220"/>
      <c r="BC774" s="220"/>
      <c r="BD774" s="220"/>
      <c r="BE774" s="220"/>
      <c r="BF774" s="220"/>
      <c r="BG774" s="220"/>
      <c r="BH774" s="220"/>
      <c r="BI774" s="220"/>
      <c r="BJ774" s="220"/>
      <c r="BK774" s="220"/>
      <c r="BL774" s="220"/>
      <c r="BM774" s="220"/>
      <c r="BN774" s="220"/>
      <c r="BO774" s="220"/>
      <c r="BP774" s="220"/>
      <c r="BQ774" s="220"/>
      <c r="BR774" s="220"/>
      <c r="BS774" s="220"/>
      <c r="BT774" s="220"/>
      <c r="BU774" s="220"/>
      <c r="BV774" s="220"/>
      <c r="BW774" s="220"/>
      <c r="BX774" s="220"/>
      <c r="BY774" s="220"/>
      <c r="BZ774" s="220"/>
      <c r="CA774" s="220"/>
      <c r="CB774" s="220"/>
      <c r="CC774" s="220"/>
      <c r="CD774" s="220"/>
      <c r="CE774" s="220"/>
      <c r="CF774" s="220"/>
      <c r="CG774" s="220"/>
      <c r="CH774" s="220"/>
      <c r="CI774" s="220"/>
    </row>
    <row r="775" spans="1:87" ht="15.75" customHeight="1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  <c r="AP775" s="220"/>
      <c r="AQ775" s="220"/>
      <c r="AR775" s="220"/>
      <c r="AS775" s="220"/>
      <c r="AT775" s="220"/>
      <c r="AU775" s="220"/>
      <c r="AV775" s="220"/>
      <c r="AW775" s="220"/>
      <c r="AX775" s="220"/>
      <c r="AY775" s="220"/>
      <c r="AZ775" s="220"/>
      <c r="BA775" s="220"/>
      <c r="BB775" s="220"/>
      <c r="BC775" s="220"/>
      <c r="BD775" s="220"/>
      <c r="BE775" s="220"/>
      <c r="BF775" s="220"/>
      <c r="BG775" s="220"/>
      <c r="BH775" s="220"/>
      <c r="BI775" s="220"/>
      <c r="BJ775" s="220"/>
      <c r="BK775" s="220"/>
      <c r="BL775" s="220"/>
      <c r="BM775" s="220"/>
      <c r="BN775" s="220"/>
      <c r="BO775" s="220"/>
      <c r="BP775" s="220"/>
      <c r="BQ775" s="220"/>
      <c r="BR775" s="220"/>
      <c r="BS775" s="220"/>
      <c r="BT775" s="220"/>
      <c r="BU775" s="220"/>
      <c r="BV775" s="220"/>
      <c r="BW775" s="220"/>
      <c r="BX775" s="220"/>
      <c r="BY775" s="220"/>
      <c r="BZ775" s="220"/>
      <c r="CA775" s="220"/>
      <c r="CB775" s="220"/>
      <c r="CC775" s="220"/>
      <c r="CD775" s="220"/>
      <c r="CE775" s="220"/>
      <c r="CF775" s="220"/>
      <c r="CG775" s="220"/>
      <c r="CH775" s="220"/>
      <c r="CI775" s="220"/>
    </row>
    <row r="776" spans="1:87" ht="15.75" customHeight="1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G776" s="220"/>
      <c r="AH776" s="220"/>
      <c r="AI776" s="220"/>
      <c r="AJ776" s="220"/>
      <c r="AK776" s="220"/>
      <c r="AL776" s="220"/>
      <c r="AM776" s="220"/>
      <c r="AN776" s="220"/>
      <c r="AO776" s="220"/>
      <c r="AP776" s="220"/>
      <c r="AQ776" s="220"/>
      <c r="AR776" s="220"/>
      <c r="AS776" s="220"/>
      <c r="AT776" s="220"/>
      <c r="AU776" s="220"/>
      <c r="AV776" s="220"/>
      <c r="AW776" s="220"/>
      <c r="AX776" s="220"/>
      <c r="AY776" s="220"/>
      <c r="AZ776" s="220"/>
      <c r="BA776" s="220"/>
      <c r="BB776" s="220"/>
      <c r="BC776" s="220"/>
      <c r="BD776" s="220"/>
      <c r="BE776" s="220"/>
      <c r="BF776" s="220"/>
      <c r="BG776" s="220"/>
      <c r="BH776" s="220"/>
      <c r="BI776" s="220"/>
      <c r="BJ776" s="220"/>
      <c r="BK776" s="220"/>
      <c r="BL776" s="220"/>
      <c r="BM776" s="220"/>
      <c r="BN776" s="220"/>
      <c r="BO776" s="220"/>
      <c r="BP776" s="220"/>
      <c r="BQ776" s="220"/>
      <c r="BR776" s="220"/>
      <c r="BS776" s="220"/>
      <c r="BT776" s="220"/>
      <c r="BU776" s="220"/>
      <c r="BV776" s="220"/>
      <c r="BW776" s="220"/>
      <c r="BX776" s="220"/>
      <c r="BY776" s="220"/>
      <c r="BZ776" s="220"/>
      <c r="CA776" s="220"/>
      <c r="CB776" s="220"/>
      <c r="CC776" s="220"/>
      <c r="CD776" s="220"/>
      <c r="CE776" s="220"/>
      <c r="CF776" s="220"/>
      <c r="CG776" s="220"/>
      <c r="CH776" s="220"/>
      <c r="CI776" s="220"/>
    </row>
    <row r="777" spans="1:87" ht="15.75" customHeight="1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G777" s="220"/>
      <c r="AH777" s="220"/>
      <c r="AI777" s="220"/>
      <c r="AJ777" s="220"/>
      <c r="AK777" s="220"/>
      <c r="AL777" s="220"/>
      <c r="AM777" s="220"/>
      <c r="AN777" s="220"/>
      <c r="AO777" s="220"/>
      <c r="AP777" s="220"/>
      <c r="AQ777" s="220"/>
      <c r="AR777" s="220"/>
      <c r="AS777" s="220"/>
      <c r="AT777" s="220"/>
      <c r="AU777" s="220"/>
      <c r="AV777" s="220"/>
      <c r="AW777" s="220"/>
      <c r="AX777" s="220"/>
      <c r="AY777" s="220"/>
      <c r="AZ777" s="220"/>
      <c r="BA777" s="220"/>
      <c r="BB777" s="220"/>
      <c r="BC777" s="220"/>
      <c r="BD777" s="220"/>
      <c r="BE777" s="220"/>
      <c r="BF777" s="220"/>
      <c r="BG777" s="220"/>
      <c r="BH777" s="220"/>
      <c r="BI777" s="220"/>
      <c r="BJ777" s="220"/>
      <c r="BK777" s="220"/>
      <c r="BL777" s="220"/>
      <c r="BM777" s="220"/>
      <c r="BN777" s="220"/>
      <c r="BO777" s="220"/>
      <c r="BP777" s="220"/>
      <c r="BQ777" s="220"/>
      <c r="BR777" s="220"/>
      <c r="BS777" s="220"/>
      <c r="BT777" s="220"/>
      <c r="BU777" s="220"/>
      <c r="BV777" s="220"/>
      <c r="BW777" s="220"/>
      <c r="BX777" s="220"/>
      <c r="BY777" s="220"/>
      <c r="BZ777" s="220"/>
      <c r="CA777" s="220"/>
      <c r="CB777" s="220"/>
      <c r="CC777" s="220"/>
      <c r="CD777" s="220"/>
      <c r="CE777" s="220"/>
      <c r="CF777" s="220"/>
      <c r="CG777" s="220"/>
      <c r="CH777" s="220"/>
      <c r="CI777" s="220"/>
    </row>
    <row r="778" spans="1:87" ht="15.75" customHeight="1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G778" s="220"/>
      <c r="AH778" s="220"/>
      <c r="AI778" s="220"/>
      <c r="AJ778" s="220"/>
      <c r="AK778" s="220"/>
      <c r="AL778" s="220"/>
      <c r="AM778" s="220"/>
      <c r="AN778" s="220"/>
      <c r="AO778" s="220"/>
      <c r="AP778" s="220"/>
      <c r="AQ778" s="220"/>
      <c r="AR778" s="220"/>
      <c r="AS778" s="220"/>
      <c r="AT778" s="220"/>
      <c r="AU778" s="220"/>
      <c r="AV778" s="220"/>
      <c r="AW778" s="220"/>
      <c r="AX778" s="220"/>
      <c r="AY778" s="220"/>
      <c r="AZ778" s="220"/>
      <c r="BA778" s="220"/>
      <c r="BB778" s="220"/>
      <c r="BC778" s="220"/>
      <c r="BD778" s="220"/>
      <c r="BE778" s="220"/>
      <c r="BF778" s="220"/>
      <c r="BG778" s="220"/>
      <c r="BH778" s="220"/>
      <c r="BI778" s="220"/>
      <c r="BJ778" s="220"/>
      <c r="BK778" s="220"/>
      <c r="BL778" s="220"/>
      <c r="BM778" s="220"/>
      <c r="BN778" s="220"/>
      <c r="BO778" s="220"/>
      <c r="BP778" s="220"/>
      <c r="BQ778" s="220"/>
      <c r="BR778" s="220"/>
      <c r="BS778" s="220"/>
      <c r="BT778" s="220"/>
      <c r="BU778" s="220"/>
      <c r="BV778" s="220"/>
      <c r="BW778" s="220"/>
      <c r="BX778" s="220"/>
      <c r="BY778" s="220"/>
      <c r="BZ778" s="220"/>
      <c r="CA778" s="220"/>
      <c r="CB778" s="220"/>
      <c r="CC778" s="220"/>
      <c r="CD778" s="220"/>
      <c r="CE778" s="220"/>
      <c r="CF778" s="220"/>
      <c r="CG778" s="220"/>
      <c r="CH778" s="220"/>
      <c r="CI778" s="220"/>
    </row>
    <row r="779" spans="1:87" ht="15.75" customHeight="1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G779" s="220"/>
      <c r="AH779" s="220"/>
      <c r="AI779" s="220"/>
      <c r="AJ779" s="220"/>
      <c r="AK779" s="220"/>
      <c r="AL779" s="220"/>
      <c r="AM779" s="220"/>
      <c r="AN779" s="220"/>
      <c r="AO779" s="220"/>
      <c r="AP779" s="220"/>
      <c r="AQ779" s="220"/>
      <c r="AR779" s="220"/>
      <c r="AS779" s="220"/>
      <c r="AT779" s="220"/>
      <c r="AU779" s="220"/>
      <c r="AV779" s="220"/>
      <c r="AW779" s="220"/>
      <c r="AX779" s="220"/>
      <c r="AY779" s="220"/>
      <c r="AZ779" s="220"/>
      <c r="BA779" s="220"/>
      <c r="BB779" s="220"/>
      <c r="BC779" s="220"/>
      <c r="BD779" s="220"/>
      <c r="BE779" s="220"/>
      <c r="BF779" s="220"/>
      <c r="BG779" s="220"/>
      <c r="BH779" s="220"/>
      <c r="BI779" s="220"/>
      <c r="BJ779" s="220"/>
      <c r="BK779" s="220"/>
      <c r="BL779" s="220"/>
      <c r="BM779" s="220"/>
      <c r="BN779" s="220"/>
      <c r="BO779" s="220"/>
      <c r="BP779" s="220"/>
      <c r="BQ779" s="220"/>
      <c r="BR779" s="220"/>
      <c r="BS779" s="220"/>
      <c r="BT779" s="220"/>
      <c r="BU779" s="220"/>
      <c r="BV779" s="220"/>
      <c r="BW779" s="220"/>
      <c r="BX779" s="220"/>
      <c r="BY779" s="220"/>
      <c r="BZ779" s="220"/>
      <c r="CA779" s="220"/>
      <c r="CB779" s="220"/>
      <c r="CC779" s="220"/>
      <c r="CD779" s="220"/>
      <c r="CE779" s="220"/>
      <c r="CF779" s="220"/>
      <c r="CG779" s="220"/>
      <c r="CH779" s="220"/>
      <c r="CI779" s="220"/>
    </row>
    <row r="780" spans="1:87" ht="15.75" customHeight="1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G780" s="220"/>
      <c r="AH780" s="220"/>
      <c r="AI780" s="220"/>
      <c r="AJ780" s="220"/>
      <c r="AK780" s="220"/>
      <c r="AL780" s="220"/>
      <c r="AM780" s="220"/>
      <c r="AN780" s="220"/>
      <c r="AO780" s="220"/>
      <c r="AP780" s="220"/>
      <c r="AQ780" s="220"/>
      <c r="AR780" s="220"/>
      <c r="AS780" s="220"/>
      <c r="AT780" s="220"/>
      <c r="AU780" s="220"/>
      <c r="AV780" s="220"/>
      <c r="AW780" s="220"/>
      <c r="AX780" s="220"/>
      <c r="AY780" s="220"/>
      <c r="AZ780" s="220"/>
      <c r="BA780" s="220"/>
      <c r="BB780" s="220"/>
      <c r="BC780" s="220"/>
      <c r="BD780" s="220"/>
      <c r="BE780" s="220"/>
      <c r="BF780" s="220"/>
      <c r="BG780" s="220"/>
      <c r="BH780" s="220"/>
      <c r="BI780" s="220"/>
      <c r="BJ780" s="220"/>
      <c r="BK780" s="220"/>
      <c r="BL780" s="220"/>
      <c r="BM780" s="220"/>
      <c r="BN780" s="220"/>
      <c r="BO780" s="220"/>
      <c r="BP780" s="220"/>
      <c r="BQ780" s="220"/>
      <c r="BR780" s="220"/>
      <c r="BS780" s="220"/>
      <c r="BT780" s="220"/>
      <c r="BU780" s="220"/>
      <c r="BV780" s="220"/>
      <c r="BW780" s="220"/>
      <c r="BX780" s="220"/>
      <c r="BY780" s="220"/>
      <c r="BZ780" s="220"/>
      <c r="CA780" s="220"/>
      <c r="CB780" s="220"/>
      <c r="CC780" s="220"/>
      <c r="CD780" s="220"/>
      <c r="CE780" s="220"/>
      <c r="CF780" s="220"/>
      <c r="CG780" s="220"/>
      <c r="CH780" s="220"/>
      <c r="CI780" s="220"/>
    </row>
    <row r="781" spans="1:87" ht="15.75" customHeight="1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G781" s="220"/>
      <c r="AH781" s="220"/>
      <c r="AI781" s="220"/>
      <c r="AJ781" s="220"/>
      <c r="AK781" s="220"/>
      <c r="AL781" s="220"/>
      <c r="AM781" s="220"/>
      <c r="AN781" s="220"/>
      <c r="AO781" s="220"/>
      <c r="AP781" s="220"/>
      <c r="AQ781" s="220"/>
      <c r="AR781" s="220"/>
      <c r="AS781" s="220"/>
      <c r="AT781" s="220"/>
      <c r="AU781" s="220"/>
      <c r="AV781" s="220"/>
      <c r="AW781" s="220"/>
      <c r="AX781" s="220"/>
      <c r="AY781" s="220"/>
      <c r="AZ781" s="220"/>
      <c r="BA781" s="220"/>
      <c r="BB781" s="220"/>
      <c r="BC781" s="220"/>
      <c r="BD781" s="220"/>
      <c r="BE781" s="220"/>
      <c r="BF781" s="220"/>
      <c r="BG781" s="220"/>
      <c r="BH781" s="220"/>
      <c r="BI781" s="220"/>
      <c r="BJ781" s="220"/>
      <c r="BK781" s="220"/>
      <c r="BL781" s="220"/>
      <c r="BM781" s="220"/>
      <c r="BN781" s="220"/>
      <c r="BO781" s="220"/>
      <c r="BP781" s="220"/>
      <c r="BQ781" s="220"/>
      <c r="BR781" s="220"/>
      <c r="BS781" s="220"/>
      <c r="BT781" s="220"/>
      <c r="BU781" s="220"/>
      <c r="BV781" s="220"/>
      <c r="BW781" s="220"/>
      <c r="BX781" s="220"/>
      <c r="BY781" s="220"/>
      <c r="BZ781" s="220"/>
      <c r="CA781" s="220"/>
      <c r="CB781" s="220"/>
      <c r="CC781" s="220"/>
      <c r="CD781" s="220"/>
      <c r="CE781" s="220"/>
      <c r="CF781" s="220"/>
      <c r="CG781" s="220"/>
      <c r="CH781" s="220"/>
      <c r="CI781" s="220"/>
    </row>
    <row r="782" spans="1:87" ht="15.75" customHeight="1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G782" s="220"/>
      <c r="AH782" s="220"/>
      <c r="AI782" s="220"/>
      <c r="AJ782" s="220"/>
      <c r="AK782" s="220"/>
      <c r="AL782" s="220"/>
      <c r="AM782" s="220"/>
      <c r="AN782" s="220"/>
      <c r="AO782" s="220"/>
      <c r="AP782" s="220"/>
      <c r="AQ782" s="220"/>
      <c r="AR782" s="220"/>
      <c r="AS782" s="220"/>
      <c r="AT782" s="220"/>
      <c r="AU782" s="220"/>
      <c r="AV782" s="220"/>
      <c r="AW782" s="220"/>
      <c r="AX782" s="220"/>
      <c r="AY782" s="220"/>
      <c r="AZ782" s="220"/>
      <c r="BA782" s="220"/>
      <c r="BB782" s="220"/>
      <c r="BC782" s="220"/>
      <c r="BD782" s="220"/>
      <c r="BE782" s="220"/>
      <c r="BF782" s="220"/>
      <c r="BG782" s="220"/>
      <c r="BH782" s="220"/>
      <c r="BI782" s="220"/>
      <c r="BJ782" s="220"/>
      <c r="BK782" s="220"/>
      <c r="BL782" s="220"/>
      <c r="BM782" s="220"/>
      <c r="BN782" s="220"/>
      <c r="BO782" s="220"/>
      <c r="BP782" s="220"/>
      <c r="BQ782" s="220"/>
      <c r="BR782" s="220"/>
      <c r="BS782" s="220"/>
      <c r="BT782" s="220"/>
      <c r="BU782" s="220"/>
      <c r="BV782" s="220"/>
      <c r="BW782" s="220"/>
      <c r="BX782" s="220"/>
      <c r="BY782" s="220"/>
      <c r="BZ782" s="220"/>
      <c r="CA782" s="220"/>
      <c r="CB782" s="220"/>
      <c r="CC782" s="220"/>
      <c r="CD782" s="220"/>
      <c r="CE782" s="220"/>
      <c r="CF782" s="220"/>
      <c r="CG782" s="220"/>
      <c r="CH782" s="220"/>
      <c r="CI782" s="220"/>
    </row>
    <row r="783" spans="1:87" ht="15.75" customHeight="1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G783" s="220"/>
      <c r="AH783" s="220"/>
      <c r="AI783" s="220"/>
      <c r="AJ783" s="220"/>
      <c r="AK783" s="220"/>
      <c r="AL783" s="220"/>
      <c r="AM783" s="220"/>
      <c r="AN783" s="220"/>
      <c r="AO783" s="220"/>
      <c r="AP783" s="220"/>
      <c r="AQ783" s="220"/>
      <c r="AR783" s="220"/>
      <c r="AS783" s="220"/>
      <c r="AT783" s="220"/>
      <c r="AU783" s="220"/>
      <c r="AV783" s="220"/>
      <c r="AW783" s="220"/>
      <c r="AX783" s="220"/>
      <c r="AY783" s="220"/>
      <c r="AZ783" s="220"/>
      <c r="BA783" s="220"/>
      <c r="BB783" s="220"/>
      <c r="BC783" s="220"/>
      <c r="BD783" s="220"/>
      <c r="BE783" s="220"/>
      <c r="BF783" s="220"/>
      <c r="BG783" s="220"/>
      <c r="BH783" s="220"/>
      <c r="BI783" s="220"/>
      <c r="BJ783" s="220"/>
      <c r="BK783" s="220"/>
      <c r="BL783" s="220"/>
      <c r="BM783" s="220"/>
      <c r="BN783" s="220"/>
      <c r="BO783" s="220"/>
      <c r="BP783" s="220"/>
      <c r="BQ783" s="220"/>
      <c r="BR783" s="220"/>
      <c r="BS783" s="220"/>
      <c r="BT783" s="220"/>
      <c r="BU783" s="220"/>
      <c r="BV783" s="220"/>
      <c r="BW783" s="220"/>
      <c r="BX783" s="220"/>
      <c r="BY783" s="220"/>
      <c r="BZ783" s="220"/>
      <c r="CA783" s="220"/>
      <c r="CB783" s="220"/>
      <c r="CC783" s="220"/>
      <c r="CD783" s="220"/>
      <c r="CE783" s="220"/>
      <c r="CF783" s="220"/>
      <c r="CG783" s="220"/>
      <c r="CH783" s="220"/>
      <c r="CI783" s="220"/>
    </row>
    <row r="784" spans="1:87" ht="15.75" customHeight="1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G784" s="220"/>
      <c r="AH784" s="220"/>
      <c r="AI784" s="220"/>
      <c r="AJ784" s="220"/>
      <c r="AK784" s="220"/>
      <c r="AL784" s="220"/>
      <c r="AM784" s="220"/>
      <c r="AN784" s="220"/>
      <c r="AO784" s="220"/>
      <c r="AP784" s="220"/>
      <c r="AQ784" s="220"/>
      <c r="AR784" s="220"/>
      <c r="AS784" s="220"/>
      <c r="AT784" s="220"/>
      <c r="AU784" s="220"/>
      <c r="AV784" s="220"/>
      <c r="AW784" s="220"/>
      <c r="AX784" s="220"/>
      <c r="AY784" s="220"/>
      <c r="AZ784" s="220"/>
      <c r="BA784" s="220"/>
      <c r="BB784" s="220"/>
      <c r="BC784" s="220"/>
      <c r="BD784" s="220"/>
      <c r="BE784" s="220"/>
      <c r="BF784" s="220"/>
      <c r="BG784" s="220"/>
      <c r="BH784" s="220"/>
      <c r="BI784" s="220"/>
      <c r="BJ784" s="220"/>
      <c r="BK784" s="220"/>
      <c r="BL784" s="220"/>
      <c r="BM784" s="220"/>
      <c r="BN784" s="220"/>
      <c r="BO784" s="220"/>
      <c r="BP784" s="220"/>
      <c r="BQ784" s="220"/>
      <c r="BR784" s="220"/>
      <c r="BS784" s="220"/>
      <c r="BT784" s="220"/>
      <c r="BU784" s="220"/>
      <c r="BV784" s="220"/>
      <c r="BW784" s="220"/>
      <c r="BX784" s="220"/>
      <c r="BY784" s="220"/>
      <c r="BZ784" s="220"/>
      <c r="CA784" s="220"/>
      <c r="CB784" s="220"/>
      <c r="CC784" s="220"/>
      <c r="CD784" s="220"/>
      <c r="CE784" s="220"/>
      <c r="CF784" s="220"/>
      <c r="CG784" s="220"/>
      <c r="CH784" s="220"/>
      <c r="CI784" s="220"/>
    </row>
    <row r="785" spans="1:87" ht="15.75" customHeight="1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G785" s="220"/>
      <c r="AH785" s="220"/>
      <c r="AI785" s="220"/>
      <c r="AJ785" s="220"/>
      <c r="AK785" s="220"/>
      <c r="AL785" s="220"/>
      <c r="AM785" s="220"/>
      <c r="AN785" s="220"/>
      <c r="AO785" s="220"/>
      <c r="AP785" s="220"/>
      <c r="AQ785" s="220"/>
      <c r="AR785" s="220"/>
      <c r="AS785" s="220"/>
      <c r="AT785" s="220"/>
      <c r="AU785" s="220"/>
      <c r="AV785" s="220"/>
      <c r="AW785" s="220"/>
      <c r="AX785" s="220"/>
      <c r="AY785" s="220"/>
      <c r="AZ785" s="220"/>
      <c r="BA785" s="220"/>
      <c r="BB785" s="220"/>
      <c r="BC785" s="220"/>
      <c r="BD785" s="220"/>
      <c r="BE785" s="220"/>
      <c r="BF785" s="220"/>
      <c r="BG785" s="220"/>
      <c r="BH785" s="220"/>
      <c r="BI785" s="220"/>
      <c r="BJ785" s="220"/>
      <c r="BK785" s="220"/>
      <c r="BL785" s="220"/>
      <c r="BM785" s="220"/>
      <c r="BN785" s="220"/>
      <c r="BO785" s="220"/>
      <c r="BP785" s="220"/>
      <c r="BQ785" s="220"/>
      <c r="BR785" s="220"/>
      <c r="BS785" s="220"/>
      <c r="BT785" s="220"/>
      <c r="BU785" s="220"/>
      <c r="BV785" s="220"/>
      <c r="BW785" s="220"/>
      <c r="BX785" s="220"/>
      <c r="BY785" s="220"/>
      <c r="BZ785" s="220"/>
      <c r="CA785" s="220"/>
      <c r="CB785" s="220"/>
      <c r="CC785" s="220"/>
      <c r="CD785" s="220"/>
      <c r="CE785" s="220"/>
      <c r="CF785" s="220"/>
      <c r="CG785" s="220"/>
      <c r="CH785" s="220"/>
      <c r="CI785" s="220"/>
    </row>
    <row r="786" spans="1:87" ht="15.75" customHeight="1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  <c r="AP786" s="220"/>
      <c r="AQ786" s="220"/>
      <c r="AR786" s="220"/>
      <c r="AS786" s="220"/>
      <c r="AT786" s="220"/>
      <c r="AU786" s="220"/>
      <c r="AV786" s="220"/>
      <c r="AW786" s="220"/>
      <c r="AX786" s="220"/>
      <c r="AY786" s="220"/>
      <c r="AZ786" s="220"/>
      <c r="BA786" s="220"/>
      <c r="BB786" s="220"/>
      <c r="BC786" s="220"/>
      <c r="BD786" s="220"/>
      <c r="BE786" s="220"/>
      <c r="BF786" s="220"/>
      <c r="BG786" s="220"/>
      <c r="BH786" s="220"/>
      <c r="BI786" s="220"/>
      <c r="BJ786" s="220"/>
      <c r="BK786" s="220"/>
      <c r="BL786" s="220"/>
      <c r="BM786" s="220"/>
      <c r="BN786" s="220"/>
      <c r="BO786" s="220"/>
      <c r="BP786" s="220"/>
      <c r="BQ786" s="220"/>
      <c r="BR786" s="220"/>
      <c r="BS786" s="220"/>
      <c r="BT786" s="220"/>
      <c r="BU786" s="220"/>
      <c r="BV786" s="220"/>
      <c r="BW786" s="220"/>
      <c r="BX786" s="220"/>
      <c r="BY786" s="220"/>
      <c r="BZ786" s="220"/>
      <c r="CA786" s="220"/>
      <c r="CB786" s="220"/>
      <c r="CC786" s="220"/>
      <c r="CD786" s="220"/>
      <c r="CE786" s="220"/>
      <c r="CF786" s="220"/>
      <c r="CG786" s="220"/>
      <c r="CH786" s="220"/>
      <c r="CI786" s="220"/>
    </row>
    <row r="787" spans="1:87" ht="15.75" customHeight="1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  <c r="AP787" s="220"/>
      <c r="AQ787" s="220"/>
      <c r="AR787" s="220"/>
      <c r="AS787" s="220"/>
      <c r="AT787" s="220"/>
      <c r="AU787" s="220"/>
      <c r="AV787" s="220"/>
      <c r="AW787" s="220"/>
      <c r="AX787" s="220"/>
      <c r="AY787" s="220"/>
      <c r="AZ787" s="220"/>
      <c r="BA787" s="220"/>
      <c r="BB787" s="220"/>
      <c r="BC787" s="220"/>
      <c r="BD787" s="220"/>
      <c r="BE787" s="220"/>
      <c r="BF787" s="220"/>
      <c r="BG787" s="220"/>
      <c r="BH787" s="220"/>
      <c r="BI787" s="220"/>
      <c r="BJ787" s="220"/>
      <c r="BK787" s="220"/>
      <c r="BL787" s="220"/>
      <c r="BM787" s="220"/>
      <c r="BN787" s="220"/>
      <c r="BO787" s="220"/>
      <c r="BP787" s="220"/>
      <c r="BQ787" s="220"/>
      <c r="BR787" s="220"/>
      <c r="BS787" s="220"/>
      <c r="BT787" s="220"/>
      <c r="BU787" s="220"/>
      <c r="BV787" s="220"/>
      <c r="BW787" s="220"/>
      <c r="BX787" s="220"/>
      <c r="BY787" s="220"/>
      <c r="BZ787" s="220"/>
      <c r="CA787" s="220"/>
      <c r="CB787" s="220"/>
      <c r="CC787" s="220"/>
      <c r="CD787" s="220"/>
      <c r="CE787" s="220"/>
      <c r="CF787" s="220"/>
      <c r="CG787" s="220"/>
      <c r="CH787" s="220"/>
      <c r="CI787" s="220"/>
    </row>
    <row r="788" spans="1:87" ht="15.75" customHeight="1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  <c r="AP788" s="220"/>
      <c r="AQ788" s="220"/>
      <c r="AR788" s="220"/>
      <c r="AS788" s="220"/>
      <c r="AT788" s="220"/>
      <c r="AU788" s="220"/>
      <c r="AV788" s="220"/>
      <c r="AW788" s="220"/>
      <c r="AX788" s="220"/>
      <c r="AY788" s="220"/>
      <c r="AZ788" s="220"/>
      <c r="BA788" s="220"/>
      <c r="BB788" s="220"/>
      <c r="BC788" s="220"/>
      <c r="BD788" s="220"/>
      <c r="BE788" s="220"/>
      <c r="BF788" s="220"/>
      <c r="BG788" s="220"/>
      <c r="BH788" s="220"/>
      <c r="BI788" s="220"/>
      <c r="BJ788" s="220"/>
      <c r="BK788" s="220"/>
      <c r="BL788" s="220"/>
      <c r="BM788" s="220"/>
      <c r="BN788" s="220"/>
      <c r="BO788" s="220"/>
      <c r="BP788" s="220"/>
      <c r="BQ788" s="220"/>
      <c r="BR788" s="220"/>
      <c r="BS788" s="220"/>
      <c r="BT788" s="220"/>
      <c r="BU788" s="220"/>
      <c r="BV788" s="220"/>
      <c r="BW788" s="220"/>
      <c r="BX788" s="220"/>
      <c r="BY788" s="220"/>
      <c r="BZ788" s="220"/>
      <c r="CA788" s="220"/>
      <c r="CB788" s="220"/>
      <c r="CC788" s="220"/>
      <c r="CD788" s="220"/>
      <c r="CE788" s="220"/>
      <c r="CF788" s="220"/>
      <c r="CG788" s="220"/>
      <c r="CH788" s="220"/>
      <c r="CI788" s="220"/>
    </row>
    <row r="789" spans="1:87" ht="15.75" customHeight="1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0"/>
      <c r="BN789" s="220"/>
      <c r="BO789" s="220"/>
      <c r="BP789" s="220"/>
      <c r="BQ789" s="220"/>
      <c r="BR789" s="220"/>
      <c r="BS789" s="220"/>
      <c r="BT789" s="220"/>
      <c r="BU789" s="220"/>
      <c r="BV789" s="220"/>
      <c r="BW789" s="220"/>
      <c r="BX789" s="220"/>
      <c r="BY789" s="220"/>
      <c r="BZ789" s="220"/>
      <c r="CA789" s="220"/>
      <c r="CB789" s="220"/>
      <c r="CC789" s="220"/>
      <c r="CD789" s="220"/>
      <c r="CE789" s="220"/>
      <c r="CF789" s="220"/>
      <c r="CG789" s="220"/>
      <c r="CH789" s="220"/>
      <c r="CI789" s="220"/>
    </row>
    <row r="790" spans="1:87" ht="15.75" customHeight="1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0"/>
      <c r="BN790" s="220"/>
      <c r="BO790" s="220"/>
      <c r="BP790" s="220"/>
      <c r="BQ790" s="220"/>
      <c r="BR790" s="220"/>
      <c r="BS790" s="220"/>
      <c r="BT790" s="220"/>
      <c r="BU790" s="220"/>
      <c r="BV790" s="220"/>
      <c r="BW790" s="220"/>
      <c r="BX790" s="220"/>
      <c r="BY790" s="220"/>
      <c r="BZ790" s="220"/>
      <c r="CA790" s="220"/>
      <c r="CB790" s="220"/>
      <c r="CC790" s="220"/>
      <c r="CD790" s="220"/>
      <c r="CE790" s="220"/>
      <c r="CF790" s="220"/>
      <c r="CG790" s="220"/>
      <c r="CH790" s="220"/>
      <c r="CI790" s="220"/>
    </row>
    <row r="791" spans="1:87" ht="15.75" customHeight="1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0"/>
      <c r="BN791" s="220"/>
      <c r="BO791" s="220"/>
      <c r="BP791" s="220"/>
      <c r="BQ791" s="220"/>
      <c r="BR791" s="220"/>
      <c r="BS791" s="220"/>
      <c r="BT791" s="220"/>
      <c r="BU791" s="220"/>
      <c r="BV791" s="220"/>
      <c r="BW791" s="220"/>
      <c r="BX791" s="220"/>
      <c r="BY791" s="220"/>
      <c r="BZ791" s="220"/>
      <c r="CA791" s="220"/>
      <c r="CB791" s="220"/>
      <c r="CC791" s="220"/>
      <c r="CD791" s="220"/>
      <c r="CE791" s="220"/>
      <c r="CF791" s="220"/>
      <c r="CG791" s="220"/>
      <c r="CH791" s="220"/>
      <c r="CI791" s="220"/>
    </row>
    <row r="792" spans="1:87" ht="15.75" customHeight="1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0"/>
      <c r="BN792" s="220"/>
      <c r="BO792" s="220"/>
      <c r="BP792" s="220"/>
      <c r="BQ792" s="220"/>
      <c r="BR792" s="220"/>
      <c r="BS792" s="220"/>
      <c r="BT792" s="220"/>
      <c r="BU792" s="220"/>
      <c r="BV792" s="220"/>
      <c r="BW792" s="220"/>
      <c r="BX792" s="220"/>
      <c r="BY792" s="220"/>
      <c r="BZ792" s="220"/>
      <c r="CA792" s="220"/>
      <c r="CB792" s="220"/>
      <c r="CC792" s="220"/>
      <c r="CD792" s="220"/>
      <c r="CE792" s="220"/>
      <c r="CF792" s="220"/>
      <c r="CG792" s="220"/>
      <c r="CH792" s="220"/>
      <c r="CI792" s="220"/>
    </row>
    <row r="793" spans="1:87" ht="15.75" customHeight="1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0"/>
      <c r="BN793" s="220"/>
      <c r="BO793" s="220"/>
      <c r="BP793" s="220"/>
      <c r="BQ793" s="220"/>
      <c r="BR793" s="220"/>
      <c r="BS793" s="220"/>
      <c r="BT793" s="220"/>
      <c r="BU793" s="220"/>
      <c r="BV793" s="220"/>
      <c r="BW793" s="220"/>
      <c r="BX793" s="220"/>
      <c r="BY793" s="220"/>
      <c r="BZ793" s="220"/>
      <c r="CA793" s="220"/>
      <c r="CB793" s="220"/>
      <c r="CC793" s="220"/>
      <c r="CD793" s="220"/>
      <c r="CE793" s="220"/>
      <c r="CF793" s="220"/>
      <c r="CG793" s="220"/>
      <c r="CH793" s="220"/>
      <c r="CI793" s="220"/>
    </row>
    <row r="794" spans="1:87" ht="15.75" customHeight="1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220"/>
      <c r="BN794" s="220"/>
      <c r="BO794" s="220"/>
      <c r="BP794" s="220"/>
      <c r="BQ794" s="220"/>
      <c r="BR794" s="220"/>
      <c r="BS794" s="220"/>
      <c r="BT794" s="220"/>
      <c r="BU794" s="220"/>
      <c r="BV794" s="220"/>
      <c r="BW794" s="220"/>
      <c r="BX794" s="220"/>
      <c r="BY794" s="220"/>
      <c r="BZ794" s="220"/>
      <c r="CA794" s="220"/>
      <c r="CB794" s="220"/>
      <c r="CC794" s="220"/>
      <c r="CD794" s="220"/>
      <c r="CE794" s="220"/>
      <c r="CF794" s="220"/>
      <c r="CG794" s="220"/>
      <c r="CH794" s="220"/>
      <c r="CI794" s="220"/>
    </row>
    <row r="795" spans="1:87" ht="15.75" customHeight="1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220"/>
      <c r="BN795" s="220"/>
      <c r="BO795" s="220"/>
      <c r="BP795" s="220"/>
      <c r="BQ795" s="220"/>
      <c r="BR795" s="220"/>
      <c r="BS795" s="220"/>
      <c r="BT795" s="220"/>
      <c r="BU795" s="220"/>
      <c r="BV795" s="220"/>
      <c r="BW795" s="220"/>
      <c r="BX795" s="220"/>
      <c r="BY795" s="220"/>
      <c r="BZ795" s="220"/>
      <c r="CA795" s="220"/>
      <c r="CB795" s="220"/>
      <c r="CC795" s="220"/>
      <c r="CD795" s="220"/>
      <c r="CE795" s="220"/>
      <c r="CF795" s="220"/>
      <c r="CG795" s="220"/>
      <c r="CH795" s="220"/>
      <c r="CI795" s="220"/>
    </row>
    <row r="796" spans="1:87" ht="15.75" customHeight="1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220"/>
      <c r="BN796" s="220"/>
      <c r="BO796" s="220"/>
      <c r="BP796" s="220"/>
      <c r="BQ796" s="220"/>
      <c r="BR796" s="220"/>
      <c r="BS796" s="220"/>
      <c r="BT796" s="220"/>
      <c r="BU796" s="220"/>
      <c r="BV796" s="220"/>
      <c r="BW796" s="220"/>
      <c r="BX796" s="220"/>
      <c r="BY796" s="220"/>
      <c r="BZ796" s="220"/>
      <c r="CA796" s="220"/>
      <c r="CB796" s="220"/>
      <c r="CC796" s="220"/>
      <c r="CD796" s="220"/>
      <c r="CE796" s="220"/>
      <c r="CF796" s="220"/>
      <c r="CG796" s="220"/>
      <c r="CH796" s="220"/>
      <c r="CI796" s="220"/>
    </row>
    <row r="797" spans="1:87" ht="15.75" customHeight="1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220"/>
      <c r="BN797" s="220"/>
      <c r="BO797" s="220"/>
      <c r="BP797" s="220"/>
      <c r="BQ797" s="220"/>
      <c r="BR797" s="220"/>
      <c r="BS797" s="220"/>
      <c r="BT797" s="220"/>
      <c r="BU797" s="220"/>
      <c r="BV797" s="220"/>
      <c r="BW797" s="220"/>
      <c r="BX797" s="220"/>
      <c r="BY797" s="220"/>
      <c r="BZ797" s="220"/>
      <c r="CA797" s="220"/>
      <c r="CB797" s="220"/>
      <c r="CC797" s="220"/>
      <c r="CD797" s="220"/>
      <c r="CE797" s="220"/>
      <c r="CF797" s="220"/>
      <c r="CG797" s="220"/>
      <c r="CH797" s="220"/>
      <c r="CI797" s="220"/>
    </row>
    <row r="798" spans="1:87" ht="15.75" customHeight="1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G798" s="220"/>
      <c r="AH798" s="220"/>
      <c r="AI798" s="220"/>
      <c r="AJ798" s="220"/>
      <c r="AK798" s="220"/>
      <c r="AL798" s="220"/>
      <c r="AM798" s="220"/>
      <c r="AN798" s="220"/>
      <c r="AO798" s="220"/>
      <c r="AP798" s="220"/>
      <c r="AQ798" s="220"/>
      <c r="AR798" s="220"/>
      <c r="AS798" s="220"/>
      <c r="AT798" s="220"/>
      <c r="AU798" s="220"/>
      <c r="AV798" s="220"/>
      <c r="AW798" s="220"/>
      <c r="AX798" s="220"/>
      <c r="AY798" s="220"/>
      <c r="AZ798" s="220"/>
      <c r="BA798" s="220"/>
      <c r="BB798" s="220"/>
      <c r="BC798" s="220"/>
      <c r="BD798" s="220"/>
      <c r="BE798" s="220"/>
      <c r="BF798" s="220"/>
      <c r="BG798" s="220"/>
      <c r="BH798" s="220"/>
      <c r="BI798" s="220"/>
      <c r="BJ798" s="220"/>
      <c r="BK798" s="220"/>
      <c r="BL798" s="220"/>
      <c r="BM798" s="220"/>
      <c r="BN798" s="220"/>
      <c r="BO798" s="220"/>
      <c r="BP798" s="220"/>
      <c r="BQ798" s="220"/>
      <c r="BR798" s="220"/>
      <c r="BS798" s="220"/>
      <c r="BT798" s="220"/>
      <c r="BU798" s="220"/>
      <c r="BV798" s="220"/>
      <c r="BW798" s="220"/>
      <c r="BX798" s="220"/>
      <c r="BY798" s="220"/>
      <c r="BZ798" s="220"/>
      <c r="CA798" s="220"/>
      <c r="CB798" s="220"/>
      <c r="CC798" s="220"/>
      <c r="CD798" s="220"/>
      <c r="CE798" s="220"/>
      <c r="CF798" s="220"/>
      <c r="CG798" s="220"/>
      <c r="CH798" s="220"/>
      <c r="CI798" s="220"/>
    </row>
    <row r="799" spans="1:87" ht="15.75" customHeight="1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G799" s="220"/>
      <c r="AH799" s="220"/>
      <c r="AI799" s="220"/>
      <c r="AJ799" s="220"/>
      <c r="AK799" s="220"/>
      <c r="AL799" s="220"/>
      <c r="AM799" s="220"/>
      <c r="AN799" s="220"/>
      <c r="AO799" s="220"/>
      <c r="AP799" s="220"/>
      <c r="AQ799" s="220"/>
      <c r="AR799" s="220"/>
      <c r="AS799" s="220"/>
      <c r="AT799" s="220"/>
      <c r="AU799" s="220"/>
      <c r="AV799" s="220"/>
      <c r="AW799" s="220"/>
      <c r="AX799" s="220"/>
      <c r="AY799" s="220"/>
      <c r="AZ799" s="220"/>
      <c r="BA799" s="220"/>
      <c r="BB799" s="220"/>
      <c r="BC799" s="220"/>
      <c r="BD799" s="220"/>
      <c r="BE799" s="220"/>
      <c r="BF799" s="220"/>
      <c r="BG799" s="220"/>
      <c r="BH799" s="220"/>
      <c r="BI799" s="220"/>
      <c r="BJ799" s="220"/>
      <c r="BK799" s="220"/>
      <c r="BL799" s="220"/>
      <c r="BM799" s="220"/>
      <c r="BN799" s="220"/>
      <c r="BO799" s="220"/>
      <c r="BP799" s="220"/>
      <c r="BQ799" s="220"/>
      <c r="BR799" s="220"/>
      <c r="BS799" s="220"/>
      <c r="BT799" s="220"/>
      <c r="BU799" s="220"/>
      <c r="BV799" s="220"/>
      <c r="BW799" s="220"/>
      <c r="BX799" s="220"/>
      <c r="BY799" s="220"/>
      <c r="BZ799" s="220"/>
      <c r="CA799" s="220"/>
      <c r="CB799" s="220"/>
      <c r="CC799" s="220"/>
      <c r="CD799" s="220"/>
      <c r="CE799" s="220"/>
      <c r="CF799" s="220"/>
      <c r="CG799" s="220"/>
      <c r="CH799" s="220"/>
      <c r="CI799" s="220"/>
    </row>
    <row r="800" spans="1:87" ht="15.75" customHeight="1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G800" s="220"/>
      <c r="AH800" s="220"/>
      <c r="AI800" s="220"/>
      <c r="AJ800" s="220"/>
      <c r="AK800" s="220"/>
      <c r="AL800" s="220"/>
      <c r="AM800" s="220"/>
      <c r="AN800" s="220"/>
      <c r="AO800" s="220"/>
      <c r="AP800" s="220"/>
      <c r="AQ800" s="220"/>
      <c r="AR800" s="220"/>
      <c r="AS800" s="220"/>
      <c r="AT800" s="220"/>
      <c r="AU800" s="220"/>
      <c r="AV800" s="220"/>
      <c r="AW800" s="220"/>
      <c r="AX800" s="220"/>
      <c r="AY800" s="220"/>
      <c r="AZ800" s="220"/>
      <c r="BA800" s="220"/>
      <c r="BB800" s="220"/>
      <c r="BC800" s="220"/>
      <c r="BD800" s="220"/>
      <c r="BE800" s="220"/>
      <c r="BF800" s="220"/>
      <c r="BG800" s="220"/>
      <c r="BH800" s="220"/>
      <c r="BI800" s="220"/>
      <c r="BJ800" s="220"/>
      <c r="BK800" s="220"/>
      <c r="BL800" s="220"/>
      <c r="BM800" s="220"/>
      <c r="BN800" s="220"/>
      <c r="BO800" s="220"/>
      <c r="BP800" s="220"/>
      <c r="BQ800" s="220"/>
      <c r="BR800" s="220"/>
      <c r="BS800" s="220"/>
      <c r="BT800" s="220"/>
      <c r="BU800" s="220"/>
      <c r="BV800" s="220"/>
      <c r="BW800" s="220"/>
      <c r="BX800" s="220"/>
      <c r="BY800" s="220"/>
      <c r="BZ800" s="220"/>
      <c r="CA800" s="220"/>
      <c r="CB800" s="220"/>
      <c r="CC800" s="220"/>
      <c r="CD800" s="220"/>
      <c r="CE800" s="220"/>
      <c r="CF800" s="220"/>
      <c r="CG800" s="220"/>
      <c r="CH800" s="220"/>
      <c r="CI800" s="220"/>
    </row>
    <row r="801" spans="1:87" ht="15.75" customHeight="1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G801" s="220"/>
      <c r="AH801" s="220"/>
      <c r="AI801" s="220"/>
      <c r="AJ801" s="220"/>
      <c r="AK801" s="220"/>
      <c r="AL801" s="220"/>
      <c r="AM801" s="220"/>
      <c r="AN801" s="220"/>
      <c r="AO801" s="220"/>
      <c r="AP801" s="220"/>
      <c r="AQ801" s="220"/>
      <c r="AR801" s="220"/>
      <c r="AS801" s="220"/>
      <c r="AT801" s="220"/>
      <c r="AU801" s="220"/>
      <c r="AV801" s="220"/>
      <c r="AW801" s="220"/>
      <c r="AX801" s="220"/>
      <c r="AY801" s="220"/>
      <c r="AZ801" s="220"/>
      <c r="BA801" s="220"/>
      <c r="BB801" s="220"/>
      <c r="BC801" s="220"/>
      <c r="BD801" s="220"/>
      <c r="BE801" s="220"/>
      <c r="BF801" s="220"/>
      <c r="BG801" s="220"/>
      <c r="BH801" s="220"/>
      <c r="BI801" s="220"/>
      <c r="BJ801" s="220"/>
      <c r="BK801" s="220"/>
      <c r="BL801" s="220"/>
      <c r="BM801" s="220"/>
      <c r="BN801" s="220"/>
      <c r="BO801" s="220"/>
      <c r="BP801" s="220"/>
      <c r="BQ801" s="220"/>
      <c r="BR801" s="220"/>
      <c r="BS801" s="220"/>
      <c r="BT801" s="220"/>
      <c r="BU801" s="220"/>
      <c r="BV801" s="220"/>
      <c r="BW801" s="220"/>
      <c r="BX801" s="220"/>
      <c r="BY801" s="220"/>
      <c r="BZ801" s="220"/>
      <c r="CA801" s="220"/>
      <c r="CB801" s="220"/>
      <c r="CC801" s="220"/>
      <c r="CD801" s="220"/>
      <c r="CE801" s="220"/>
      <c r="CF801" s="220"/>
      <c r="CG801" s="220"/>
      <c r="CH801" s="220"/>
      <c r="CI801" s="220"/>
    </row>
    <row r="802" spans="1:87" ht="15.75" customHeight="1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G802" s="220"/>
      <c r="AH802" s="220"/>
      <c r="AI802" s="220"/>
      <c r="AJ802" s="220"/>
      <c r="AK802" s="220"/>
      <c r="AL802" s="220"/>
      <c r="AM802" s="220"/>
      <c r="AN802" s="220"/>
      <c r="AO802" s="220"/>
      <c r="AP802" s="220"/>
      <c r="AQ802" s="220"/>
      <c r="AR802" s="220"/>
      <c r="AS802" s="220"/>
      <c r="AT802" s="220"/>
      <c r="AU802" s="220"/>
      <c r="AV802" s="220"/>
      <c r="AW802" s="220"/>
      <c r="AX802" s="220"/>
      <c r="AY802" s="220"/>
      <c r="AZ802" s="220"/>
      <c r="BA802" s="220"/>
      <c r="BB802" s="220"/>
      <c r="BC802" s="220"/>
      <c r="BD802" s="220"/>
      <c r="BE802" s="220"/>
      <c r="BF802" s="220"/>
      <c r="BG802" s="220"/>
      <c r="BH802" s="220"/>
      <c r="BI802" s="220"/>
      <c r="BJ802" s="220"/>
      <c r="BK802" s="220"/>
      <c r="BL802" s="220"/>
      <c r="BM802" s="220"/>
      <c r="BN802" s="220"/>
      <c r="BO802" s="220"/>
      <c r="BP802" s="220"/>
      <c r="BQ802" s="220"/>
      <c r="BR802" s="220"/>
      <c r="BS802" s="220"/>
      <c r="BT802" s="220"/>
      <c r="BU802" s="220"/>
      <c r="BV802" s="220"/>
      <c r="BW802" s="220"/>
      <c r="BX802" s="220"/>
      <c r="BY802" s="220"/>
      <c r="BZ802" s="220"/>
      <c r="CA802" s="220"/>
      <c r="CB802" s="220"/>
      <c r="CC802" s="220"/>
      <c r="CD802" s="220"/>
      <c r="CE802" s="220"/>
      <c r="CF802" s="220"/>
      <c r="CG802" s="220"/>
      <c r="CH802" s="220"/>
      <c r="CI802" s="220"/>
    </row>
    <row r="803" spans="1:87" ht="15.75" customHeight="1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G803" s="220"/>
      <c r="AH803" s="220"/>
      <c r="AI803" s="220"/>
      <c r="AJ803" s="220"/>
      <c r="AK803" s="220"/>
      <c r="AL803" s="220"/>
      <c r="AM803" s="220"/>
      <c r="AN803" s="220"/>
      <c r="AO803" s="220"/>
      <c r="AP803" s="220"/>
      <c r="AQ803" s="220"/>
      <c r="AR803" s="220"/>
      <c r="AS803" s="220"/>
      <c r="AT803" s="220"/>
      <c r="AU803" s="220"/>
      <c r="AV803" s="220"/>
      <c r="AW803" s="220"/>
      <c r="AX803" s="220"/>
      <c r="AY803" s="220"/>
      <c r="AZ803" s="220"/>
      <c r="BA803" s="220"/>
      <c r="BB803" s="220"/>
      <c r="BC803" s="220"/>
      <c r="BD803" s="220"/>
      <c r="BE803" s="220"/>
      <c r="BF803" s="220"/>
      <c r="BG803" s="220"/>
      <c r="BH803" s="220"/>
      <c r="BI803" s="220"/>
      <c r="BJ803" s="220"/>
      <c r="BK803" s="220"/>
      <c r="BL803" s="220"/>
      <c r="BM803" s="220"/>
      <c r="BN803" s="220"/>
      <c r="BO803" s="220"/>
      <c r="BP803" s="220"/>
      <c r="BQ803" s="220"/>
      <c r="BR803" s="220"/>
      <c r="BS803" s="220"/>
      <c r="BT803" s="220"/>
      <c r="BU803" s="220"/>
      <c r="BV803" s="220"/>
      <c r="BW803" s="220"/>
      <c r="BX803" s="220"/>
      <c r="BY803" s="220"/>
      <c r="BZ803" s="220"/>
      <c r="CA803" s="220"/>
      <c r="CB803" s="220"/>
      <c r="CC803" s="220"/>
      <c r="CD803" s="220"/>
      <c r="CE803" s="220"/>
      <c r="CF803" s="220"/>
      <c r="CG803" s="220"/>
      <c r="CH803" s="220"/>
      <c r="CI803" s="220"/>
    </row>
    <row r="804" spans="1:87" ht="15.75" customHeight="1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  <c r="AP804" s="220"/>
      <c r="AQ804" s="220"/>
      <c r="AR804" s="220"/>
      <c r="AS804" s="220"/>
      <c r="AT804" s="220"/>
      <c r="AU804" s="220"/>
      <c r="AV804" s="220"/>
      <c r="AW804" s="220"/>
      <c r="AX804" s="220"/>
      <c r="AY804" s="220"/>
      <c r="AZ804" s="220"/>
      <c r="BA804" s="220"/>
      <c r="BB804" s="220"/>
      <c r="BC804" s="220"/>
      <c r="BD804" s="220"/>
      <c r="BE804" s="220"/>
      <c r="BF804" s="220"/>
      <c r="BG804" s="220"/>
      <c r="BH804" s="220"/>
      <c r="BI804" s="220"/>
      <c r="BJ804" s="220"/>
      <c r="BK804" s="220"/>
      <c r="BL804" s="220"/>
      <c r="BM804" s="220"/>
      <c r="BN804" s="220"/>
      <c r="BO804" s="220"/>
      <c r="BP804" s="220"/>
      <c r="BQ804" s="220"/>
      <c r="BR804" s="220"/>
      <c r="BS804" s="220"/>
      <c r="BT804" s="220"/>
      <c r="BU804" s="220"/>
      <c r="BV804" s="220"/>
      <c r="BW804" s="220"/>
      <c r="BX804" s="220"/>
      <c r="BY804" s="220"/>
      <c r="BZ804" s="220"/>
      <c r="CA804" s="220"/>
      <c r="CB804" s="220"/>
      <c r="CC804" s="220"/>
      <c r="CD804" s="220"/>
      <c r="CE804" s="220"/>
      <c r="CF804" s="220"/>
      <c r="CG804" s="220"/>
      <c r="CH804" s="220"/>
      <c r="CI804" s="220"/>
    </row>
    <row r="805" spans="1:87" ht="15.75" customHeight="1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0"/>
      <c r="BN805" s="220"/>
      <c r="BO805" s="220"/>
      <c r="BP805" s="220"/>
      <c r="BQ805" s="220"/>
      <c r="BR805" s="220"/>
      <c r="BS805" s="220"/>
      <c r="BT805" s="220"/>
      <c r="BU805" s="220"/>
      <c r="BV805" s="220"/>
      <c r="BW805" s="220"/>
      <c r="BX805" s="220"/>
      <c r="BY805" s="220"/>
      <c r="BZ805" s="220"/>
      <c r="CA805" s="220"/>
      <c r="CB805" s="220"/>
      <c r="CC805" s="220"/>
      <c r="CD805" s="220"/>
      <c r="CE805" s="220"/>
      <c r="CF805" s="220"/>
      <c r="CG805" s="220"/>
      <c r="CH805" s="220"/>
      <c r="CI805" s="220"/>
    </row>
    <row r="806" spans="1:87" ht="15.75" customHeight="1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0"/>
      <c r="BN806" s="220"/>
      <c r="BO806" s="220"/>
      <c r="BP806" s="220"/>
      <c r="BQ806" s="220"/>
      <c r="BR806" s="220"/>
      <c r="BS806" s="220"/>
      <c r="BT806" s="220"/>
      <c r="BU806" s="220"/>
      <c r="BV806" s="220"/>
      <c r="BW806" s="220"/>
      <c r="BX806" s="220"/>
      <c r="BY806" s="220"/>
      <c r="BZ806" s="220"/>
      <c r="CA806" s="220"/>
      <c r="CB806" s="220"/>
      <c r="CC806" s="220"/>
      <c r="CD806" s="220"/>
      <c r="CE806" s="220"/>
      <c r="CF806" s="220"/>
      <c r="CG806" s="220"/>
      <c r="CH806" s="220"/>
      <c r="CI806" s="220"/>
    </row>
    <row r="807" spans="1:87" ht="15.75" customHeight="1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0"/>
      <c r="BN807" s="220"/>
      <c r="BO807" s="220"/>
      <c r="BP807" s="220"/>
      <c r="BQ807" s="220"/>
      <c r="BR807" s="220"/>
      <c r="BS807" s="220"/>
      <c r="BT807" s="220"/>
      <c r="BU807" s="220"/>
      <c r="BV807" s="220"/>
      <c r="BW807" s="220"/>
      <c r="BX807" s="220"/>
      <c r="BY807" s="220"/>
      <c r="BZ807" s="220"/>
      <c r="CA807" s="220"/>
      <c r="CB807" s="220"/>
      <c r="CC807" s="220"/>
      <c r="CD807" s="220"/>
      <c r="CE807" s="220"/>
      <c r="CF807" s="220"/>
      <c r="CG807" s="220"/>
      <c r="CH807" s="220"/>
      <c r="CI807" s="220"/>
    </row>
    <row r="808" spans="1:87" ht="15.75" customHeight="1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0"/>
      <c r="BN808" s="220"/>
      <c r="BO808" s="220"/>
      <c r="BP808" s="220"/>
      <c r="BQ808" s="220"/>
      <c r="BR808" s="220"/>
      <c r="BS808" s="220"/>
      <c r="BT808" s="220"/>
      <c r="BU808" s="220"/>
      <c r="BV808" s="220"/>
      <c r="BW808" s="220"/>
      <c r="BX808" s="220"/>
      <c r="BY808" s="220"/>
      <c r="BZ808" s="220"/>
      <c r="CA808" s="220"/>
      <c r="CB808" s="220"/>
      <c r="CC808" s="220"/>
      <c r="CD808" s="220"/>
      <c r="CE808" s="220"/>
      <c r="CF808" s="220"/>
      <c r="CG808" s="220"/>
      <c r="CH808" s="220"/>
      <c r="CI808" s="220"/>
    </row>
    <row r="809" spans="1:87" ht="15.75" customHeight="1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0"/>
      <c r="BN809" s="220"/>
      <c r="BO809" s="220"/>
      <c r="BP809" s="220"/>
      <c r="BQ809" s="220"/>
      <c r="BR809" s="220"/>
      <c r="BS809" s="220"/>
      <c r="BT809" s="220"/>
      <c r="BU809" s="220"/>
      <c r="BV809" s="220"/>
      <c r="BW809" s="220"/>
      <c r="BX809" s="220"/>
      <c r="BY809" s="220"/>
      <c r="BZ809" s="220"/>
      <c r="CA809" s="220"/>
      <c r="CB809" s="220"/>
      <c r="CC809" s="220"/>
      <c r="CD809" s="220"/>
      <c r="CE809" s="220"/>
      <c r="CF809" s="220"/>
      <c r="CG809" s="220"/>
      <c r="CH809" s="220"/>
      <c r="CI809" s="220"/>
    </row>
    <row r="810" spans="1:87" ht="15.75" customHeight="1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0"/>
      <c r="BN810" s="220"/>
      <c r="BO810" s="220"/>
      <c r="BP810" s="220"/>
      <c r="BQ810" s="220"/>
      <c r="BR810" s="220"/>
      <c r="BS810" s="220"/>
      <c r="BT810" s="220"/>
      <c r="BU810" s="220"/>
      <c r="BV810" s="220"/>
      <c r="BW810" s="220"/>
      <c r="BX810" s="220"/>
      <c r="BY810" s="220"/>
      <c r="BZ810" s="220"/>
      <c r="CA810" s="220"/>
      <c r="CB810" s="220"/>
      <c r="CC810" s="220"/>
      <c r="CD810" s="220"/>
      <c r="CE810" s="220"/>
      <c r="CF810" s="220"/>
      <c r="CG810" s="220"/>
      <c r="CH810" s="220"/>
      <c r="CI810" s="220"/>
    </row>
    <row r="811" spans="1:87" ht="15.75" customHeight="1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0"/>
      <c r="BN811" s="220"/>
      <c r="BO811" s="220"/>
      <c r="BP811" s="220"/>
      <c r="BQ811" s="220"/>
      <c r="BR811" s="220"/>
      <c r="BS811" s="220"/>
      <c r="BT811" s="220"/>
      <c r="BU811" s="220"/>
      <c r="BV811" s="220"/>
      <c r="BW811" s="220"/>
      <c r="BX811" s="220"/>
      <c r="BY811" s="220"/>
      <c r="BZ811" s="220"/>
      <c r="CA811" s="220"/>
      <c r="CB811" s="220"/>
      <c r="CC811" s="220"/>
      <c r="CD811" s="220"/>
      <c r="CE811" s="220"/>
      <c r="CF811" s="220"/>
      <c r="CG811" s="220"/>
      <c r="CH811" s="220"/>
      <c r="CI811" s="220"/>
    </row>
    <row r="812" spans="1:87" ht="15.75" customHeight="1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220"/>
      <c r="BN812" s="220"/>
      <c r="BO812" s="220"/>
      <c r="BP812" s="220"/>
      <c r="BQ812" s="220"/>
      <c r="BR812" s="220"/>
      <c r="BS812" s="220"/>
      <c r="BT812" s="220"/>
      <c r="BU812" s="220"/>
      <c r="BV812" s="220"/>
      <c r="BW812" s="220"/>
      <c r="BX812" s="220"/>
      <c r="BY812" s="220"/>
      <c r="BZ812" s="220"/>
      <c r="CA812" s="220"/>
      <c r="CB812" s="220"/>
      <c r="CC812" s="220"/>
      <c r="CD812" s="220"/>
      <c r="CE812" s="220"/>
      <c r="CF812" s="220"/>
      <c r="CG812" s="220"/>
      <c r="CH812" s="220"/>
      <c r="CI812" s="220"/>
    </row>
    <row r="813" spans="1:87" ht="15.75" customHeight="1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220"/>
      <c r="BN813" s="220"/>
      <c r="BO813" s="220"/>
      <c r="BP813" s="220"/>
      <c r="BQ813" s="220"/>
      <c r="BR813" s="220"/>
      <c r="BS813" s="220"/>
      <c r="BT813" s="220"/>
      <c r="BU813" s="220"/>
      <c r="BV813" s="220"/>
      <c r="BW813" s="220"/>
      <c r="BX813" s="220"/>
      <c r="BY813" s="220"/>
      <c r="BZ813" s="220"/>
      <c r="CA813" s="220"/>
      <c r="CB813" s="220"/>
      <c r="CC813" s="220"/>
      <c r="CD813" s="220"/>
      <c r="CE813" s="220"/>
      <c r="CF813" s="220"/>
      <c r="CG813" s="220"/>
      <c r="CH813" s="220"/>
      <c r="CI813" s="220"/>
    </row>
    <row r="814" spans="1:87" ht="15.75" customHeight="1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220"/>
      <c r="BN814" s="220"/>
      <c r="BO814" s="220"/>
      <c r="BP814" s="220"/>
      <c r="BQ814" s="220"/>
      <c r="BR814" s="220"/>
      <c r="BS814" s="220"/>
      <c r="BT814" s="220"/>
      <c r="BU814" s="220"/>
      <c r="BV814" s="220"/>
      <c r="BW814" s="220"/>
      <c r="BX814" s="220"/>
      <c r="BY814" s="220"/>
      <c r="BZ814" s="220"/>
      <c r="CA814" s="220"/>
      <c r="CB814" s="220"/>
      <c r="CC814" s="220"/>
      <c r="CD814" s="220"/>
      <c r="CE814" s="220"/>
      <c r="CF814" s="220"/>
      <c r="CG814" s="220"/>
      <c r="CH814" s="220"/>
      <c r="CI814" s="220"/>
    </row>
    <row r="815" spans="1:87" ht="15.75" customHeight="1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220"/>
      <c r="BN815" s="220"/>
      <c r="BO815" s="220"/>
      <c r="BP815" s="220"/>
      <c r="BQ815" s="220"/>
      <c r="BR815" s="220"/>
      <c r="BS815" s="220"/>
      <c r="BT815" s="220"/>
      <c r="BU815" s="220"/>
      <c r="BV815" s="220"/>
      <c r="BW815" s="220"/>
      <c r="BX815" s="220"/>
      <c r="BY815" s="220"/>
      <c r="BZ815" s="220"/>
      <c r="CA815" s="220"/>
      <c r="CB815" s="220"/>
      <c r="CC815" s="220"/>
      <c r="CD815" s="220"/>
      <c r="CE815" s="220"/>
      <c r="CF815" s="220"/>
      <c r="CG815" s="220"/>
      <c r="CH815" s="220"/>
      <c r="CI815" s="220"/>
    </row>
    <row r="816" spans="1:87" ht="15.75" customHeight="1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  <c r="AP816" s="220"/>
      <c r="AQ816" s="220"/>
      <c r="AR816" s="220"/>
      <c r="AS816" s="220"/>
      <c r="AT816" s="220"/>
      <c r="AU816" s="220"/>
      <c r="AV816" s="220"/>
      <c r="AW816" s="220"/>
      <c r="AX816" s="220"/>
      <c r="AY816" s="220"/>
      <c r="AZ816" s="220"/>
      <c r="BA816" s="220"/>
      <c r="BB816" s="220"/>
      <c r="BC816" s="220"/>
      <c r="BD816" s="220"/>
      <c r="BE816" s="220"/>
      <c r="BF816" s="220"/>
      <c r="BG816" s="220"/>
      <c r="BH816" s="220"/>
      <c r="BI816" s="220"/>
      <c r="BJ816" s="220"/>
      <c r="BK816" s="220"/>
      <c r="BL816" s="220"/>
      <c r="BM816" s="220"/>
      <c r="BN816" s="220"/>
      <c r="BO816" s="220"/>
      <c r="BP816" s="220"/>
      <c r="BQ816" s="220"/>
      <c r="BR816" s="220"/>
      <c r="BS816" s="220"/>
      <c r="BT816" s="220"/>
      <c r="BU816" s="220"/>
      <c r="BV816" s="220"/>
      <c r="BW816" s="220"/>
      <c r="BX816" s="220"/>
      <c r="BY816" s="220"/>
      <c r="BZ816" s="220"/>
      <c r="CA816" s="220"/>
      <c r="CB816" s="220"/>
      <c r="CC816" s="220"/>
      <c r="CD816" s="220"/>
      <c r="CE816" s="220"/>
      <c r="CF816" s="220"/>
      <c r="CG816" s="220"/>
      <c r="CH816" s="220"/>
      <c r="CI816" s="220"/>
    </row>
    <row r="817" spans="1:87" ht="15.75" customHeight="1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  <c r="AP817" s="220"/>
      <c r="AQ817" s="220"/>
      <c r="AR817" s="220"/>
      <c r="AS817" s="220"/>
      <c r="AT817" s="220"/>
      <c r="AU817" s="220"/>
      <c r="AV817" s="220"/>
      <c r="AW817" s="220"/>
      <c r="AX817" s="220"/>
      <c r="AY817" s="220"/>
      <c r="AZ817" s="220"/>
      <c r="BA817" s="220"/>
      <c r="BB817" s="220"/>
      <c r="BC817" s="220"/>
      <c r="BD817" s="220"/>
      <c r="BE817" s="220"/>
      <c r="BF817" s="220"/>
      <c r="BG817" s="220"/>
      <c r="BH817" s="220"/>
      <c r="BI817" s="220"/>
      <c r="BJ817" s="220"/>
      <c r="BK817" s="220"/>
      <c r="BL817" s="220"/>
      <c r="BM817" s="220"/>
      <c r="BN817" s="220"/>
      <c r="BO817" s="220"/>
      <c r="BP817" s="220"/>
      <c r="BQ817" s="220"/>
      <c r="BR817" s="220"/>
      <c r="BS817" s="220"/>
      <c r="BT817" s="220"/>
      <c r="BU817" s="220"/>
      <c r="BV817" s="220"/>
      <c r="BW817" s="220"/>
      <c r="BX817" s="220"/>
      <c r="BY817" s="220"/>
      <c r="BZ817" s="220"/>
      <c r="CA817" s="220"/>
      <c r="CB817" s="220"/>
      <c r="CC817" s="220"/>
      <c r="CD817" s="220"/>
      <c r="CE817" s="220"/>
      <c r="CF817" s="220"/>
      <c r="CG817" s="220"/>
      <c r="CH817" s="220"/>
      <c r="CI817" s="220"/>
    </row>
    <row r="818" spans="1:87" ht="15.75" customHeight="1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  <c r="AP818" s="220"/>
      <c r="AQ818" s="220"/>
      <c r="AR818" s="220"/>
      <c r="AS818" s="220"/>
      <c r="AT818" s="220"/>
      <c r="AU818" s="220"/>
      <c r="AV818" s="220"/>
      <c r="AW818" s="220"/>
      <c r="AX818" s="220"/>
      <c r="AY818" s="220"/>
      <c r="AZ818" s="220"/>
      <c r="BA818" s="220"/>
      <c r="BB818" s="220"/>
      <c r="BC818" s="220"/>
      <c r="BD818" s="220"/>
      <c r="BE818" s="220"/>
      <c r="BF818" s="220"/>
      <c r="BG818" s="220"/>
      <c r="BH818" s="220"/>
      <c r="BI818" s="220"/>
      <c r="BJ818" s="220"/>
      <c r="BK818" s="220"/>
      <c r="BL818" s="220"/>
      <c r="BM818" s="220"/>
      <c r="BN818" s="220"/>
      <c r="BO818" s="220"/>
      <c r="BP818" s="220"/>
      <c r="BQ818" s="220"/>
      <c r="BR818" s="220"/>
      <c r="BS818" s="220"/>
      <c r="BT818" s="220"/>
      <c r="BU818" s="220"/>
      <c r="BV818" s="220"/>
      <c r="BW818" s="220"/>
      <c r="BX818" s="220"/>
      <c r="BY818" s="220"/>
      <c r="BZ818" s="220"/>
      <c r="CA818" s="220"/>
      <c r="CB818" s="220"/>
      <c r="CC818" s="220"/>
      <c r="CD818" s="220"/>
      <c r="CE818" s="220"/>
      <c r="CF818" s="220"/>
      <c r="CG818" s="220"/>
      <c r="CH818" s="220"/>
      <c r="CI818" s="220"/>
    </row>
    <row r="819" spans="1:87" ht="15.75" customHeight="1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  <c r="AP819" s="220"/>
      <c r="AQ819" s="220"/>
      <c r="AR819" s="220"/>
      <c r="AS819" s="220"/>
      <c r="AT819" s="220"/>
      <c r="AU819" s="220"/>
      <c r="AV819" s="220"/>
      <c r="AW819" s="220"/>
      <c r="AX819" s="220"/>
      <c r="AY819" s="220"/>
      <c r="AZ819" s="220"/>
      <c r="BA819" s="220"/>
      <c r="BB819" s="220"/>
      <c r="BC819" s="220"/>
      <c r="BD819" s="220"/>
      <c r="BE819" s="220"/>
      <c r="BF819" s="220"/>
      <c r="BG819" s="220"/>
      <c r="BH819" s="220"/>
      <c r="BI819" s="220"/>
      <c r="BJ819" s="220"/>
      <c r="BK819" s="220"/>
      <c r="BL819" s="220"/>
      <c r="BM819" s="220"/>
      <c r="BN819" s="220"/>
      <c r="BO819" s="220"/>
      <c r="BP819" s="220"/>
      <c r="BQ819" s="220"/>
      <c r="BR819" s="220"/>
      <c r="BS819" s="220"/>
      <c r="BT819" s="220"/>
      <c r="BU819" s="220"/>
      <c r="BV819" s="220"/>
      <c r="BW819" s="220"/>
      <c r="BX819" s="220"/>
      <c r="BY819" s="220"/>
      <c r="BZ819" s="220"/>
      <c r="CA819" s="220"/>
      <c r="CB819" s="220"/>
      <c r="CC819" s="220"/>
      <c r="CD819" s="220"/>
      <c r="CE819" s="220"/>
      <c r="CF819" s="220"/>
      <c r="CG819" s="220"/>
      <c r="CH819" s="220"/>
      <c r="CI819" s="220"/>
    </row>
    <row r="820" spans="1:87" ht="15.75" customHeight="1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G820" s="220"/>
      <c r="AH820" s="220"/>
      <c r="AI820" s="220"/>
      <c r="AJ820" s="220"/>
      <c r="AK820" s="220"/>
      <c r="AL820" s="220"/>
      <c r="AM820" s="220"/>
      <c r="AN820" s="220"/>
      <c r="AO820" s="220"/>
      <c r="AP820" s="220"/>
      <c r="AQ820" s="220"/>
      <c r="AR820" s="220"/>
      <c r="AS820" s="220"/>
      <c r="AT820" s="220"/>
      <c r="AU820" s="220"/>
      <c r="AV820" s="220"/>
      <c r="AW820" s="220"/>
      <c r="AX820" s="220"/>
      <c r="AY820" s="220"/>
      <c r="AZ820" s="220"/>
      <c r="BA820" s="220"/>
      <c r="BB820" s="220"/>
      <c r="BC820" s="220"/>
      <c r="BD820" s="220"/>
      <c r="BE820" s="220"/>
      <c r="BF820" s="220"/>
      <c r="BG820" s="220"/>
      <c r="BH820" s="220"/>
      <c r="BI820" s="220"/>
      <c r="BJ820" s="220"/>
      <c r="BK820" s="220"/>
      <c r="BL820" s="220"/>
      <c r="BM820" s="220"/>
      <c r="BN820" s="220"/>
      <c r="BO820" s="220"/>
      <c r="BP820" s="220"/>
      <c r="BQ820" s="220"/>
      <c r="BR820" s="220"/>
      <c r="BS820" s="220"/>
      <c r="BT820" s="220"/>
      <c r="BU820" s="220"/>
      <c r="BV820" s="220"/>
      <c r="BW820" s="220"/>
      <c r="BX820" s="220"/>
      <c r="BY820" s="220"/>
      <c r="BZ820" s="220"/>
      <c r="CA820" s="220"/>
      <c r="CB820" s="220"/>
      <c r="CC820" s="220"/>
      <c r="CD820" s="220"/>
      <c r="CE820" s="220"/>
      <c r="CF820" s="220"/>
      <c r="CG820" s="220"/>
      <c r="CH820" s="220"/>
      <c r="CI820" s="220"/>
    </row>
    <row r="821" spans="1:87" ht="15.75" customHeight="1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G821" s="220"/>
      <c r="AH821" s="220"/>
      <c r="AI821" s="220"/>
      <c r="AJ821" s="220"/>
      <c r="AK821" s="220"/>
      <c r="AL821" s="220"/>
      <c r="AM821" s="220"/>
      <c r="AN821" s="220"/>
      <c r="AO821" s="220"/>
      <c r="AP821" s="220"/>
      <c r="AQ821" s="220"/>
      <c r="AR821" s="220"/>
      <c r="AS821" s="220"/>
      <c r="AT821" s="220"/>
      <c r="AU821" s="220"/>
      <c r="AV821" s="220"/>
      <c r="AW821" s="220"/>
      <c r="AX821" s="220"/>
      <c r="AY821" s="220"/>
      <c r="AZ821" s="220"/>
      <c r="BA821" s="220"/>
      <c r="BB821" s="220"/>
      <c r="BC821" s="220"/>
      <c r="BD821" s="220"/>
      <c r="BE821" s="220"/>
      <c r="BF821" s="220"/>
      <c r="BG821" s="220"/>
      <c r="BH821" s="220"/>
      <c r="BI821" s="220"/>
      <c r="BJ821" s="220"/>
      <c r="BK821" s="220"/>
      <c r="BL821" s="220"/>
      <c r="BM821" s="220"/>
      <c r="BN821" s="220"/>
      <c r="BO821" s="220"/>
      <c r="BP821" s="220"/>
      <c r="BQ821" s="220"/>
      <c r="BR821" s="220"/>
      <c r="BS821" s="220"/>
      <c r="BT821" s="220"/>
      <c r="BU821" s="220"/>
      <c r="BV821" s="220"/>
      <c r="BW821" s="220"/>
      <c r="BX821" s="220"/>
      <c r="BY821" s="220"/>
      <c r="BZ821" s="220"/>
      <c r="CA821" s="220"/>
      <c r="CB821" s="220"/>
      <c r="CC821" s="220"/>
      <c r="CD821" s="220"/>
      <c r="CE821" s="220"/>
      <c r="CF821" s="220"/>
      <c r="CG821" s="220"/>
      <c r="CH821" s="220"/>
      <c r="CI821" s="220"/>
    </row>
    <row r="822" spans="1:87" ht="15.75" customHeight="1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0"/>
      <c r="BN822" s="220"/>
      <c r="BO822" s="220"/>
      <c r="BP822" s="220"/>
      <c r="BQ822" s="220"/>
      <c r="BR822" s="220"/>
      <c r="BS822" s="220"/>
      <c r="BT822" s="220"/>
      <c r="BU822" s="220"/>
      <c r="BV822" s="220"/>
      <c r="BW822" s="220"/>
      <c r="BX822" s="220"/>
      <c r="BY822" s="220"/>
      <c r="BZ822" s="220"/>
      <c r="CA822" s="220"/>
      <c r="CB822" s="220"/>
      <c r="CC822" s="220"/>
      <c r="CD822" s="220"/>
      <c r="CE822" s="220"/>
      <c r="CF822" s="220"/>
      <c r="CG822" s="220"/>
      <c r="CH822" s="220"/>
      <c r="CI822" s="220"/>
    </row>
    <row r="823" spans="1:87" ht="15.75" customHeight="1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0"/>
      <c r="BN823" s="220"/>
      <c r="BO823" s="220"/>
      <c r="BP823" s="220"/>
      <c r="BQ823" s="220"/>
      <c r="BR823" s="220"/>
      <c r="BS823" s="220"/>
      <c r="BT823" s="220"/>
      <c r="BU823" s="220"/>
      <c r="BV823" s="220"/>
      <c r="BW823" s="220"/>
      <c r="BX823" s="220"/>
      <c r="BY823" s="220"/>
      <c r="BZ823" s="220"/>
      <c r="CA823" s="220"/>
      <c r="CB823" s="220"/>
      <c r="CC823" s="220"/>
      <c r="CD823" s="220"/>
      <c r="CE823" s="220"/>
      <c r="CF823" s="220"/>
      <c r="CG823" s="220"/>
      <c r="CH823" s="220"/>
      <c r="CI823" s="220"/>
    </row>
    <row r="824" spans="1:87" ht="15.75" customHeight="1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0"/>
      <c r="BN824" s="220"/>
      <c r="BO824" s="220"/>
      <c r="BP824" s="220"/>
      <c r="BQ824" s="220"/>
      <c r="BR824" s="220"/>
      <c r="BS824" s="220"/>
      <c r="BT824" s="220"/>
      <c r="BU824" s="220"/>
      <c r="BV824" s="220"/>
      <c r="BW824" s="220"/>
      <c r="BX824" s="220"/>
      <c r="BY824" s="220"/>
      <c r="BZ824" s="220"/>
      <c r="CA824" s="220"/>
      <c r="CB824" s="220"/>
      <c r="CC824" s="220"/>
      <c r="CD824" s="220"/>
      <c r="CE824" s="220"/>
      <c r="CF824" s="220"/>
      <c r="CG824" s="220"/>
      <c r="CH824" s="220"/>
      <c r="CI824" s="220"/>
    </row>
    <row r="825" spans="1:87" ht="15.75" customHeight="1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0"/>
      <c r="BN825" s="220"/>
      <c r="BO825" s="220"/>
      <c r="BP825" s="220"/>
      <c r="BQ825" s="220"/>
      <c r="BR825" s="220"/>
      <c r="BS825" s="220"/>
      <c r="BT825" s="220"/>
      <c r="BU825" s="220"/>
      <c r="BV825" s="220"/>
      <c r="BW825" s="220"/>
      <c r="BX825" s="220"/>
      <c r="BY825" s="220"/>
      <c r="BZ825" s="220"/>
      <c r="CA825" s="220"/>
      <c r="CB825" s="220"/>
      <c r="CC825" s="220"/>
      <c r="CD825" s="220"/>
      <c r="CE825" s="220"/>
      <c r="CF825" s="220"/>
      <c r="CG825" s="220"/>
      <c r="CH825" s="220"/>
      <c r="CI825" s="220"/>
    </row>
    <row r="826" spans="1:87" ht="15.75" customHeight="1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0"/>
      <c r="BN826" s="220"/>
      <c r="BO826" s="220"/>
      <c r="BP826" s="220"/>
      <c r="BQ826" s="220"/>
      <c r="BR826" s="220"/>
      <c r="BS826" s="220"/>
      <c r="BT826" s="220"/>
      <c r="BU826" s="220"/>
      <c r="BV826" s="220"/>
      <c r="BW826" s="220"/>
      <c r="BX826" s="220"/>
      <c r="BY826" s="220"/>
      <c r="BZ826" s="220"/>
      <c r="CA826" s="220"/>
      <c r="CB826" s="220"/>
      <c r="CC826" s="220"/>
      <c r="CD826" s="220"/>
      <c r="CE826" s="220"/>
      <c r="CF826" s="220"/>
      <c r="CG826" s="220"/>
      <c r="CH826" s="220"/>
      <c r="CI826" s="220"/>
    </row>
    <row r="827" spans="1:87" ht="15.75" customHeight="1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0"/>
      <c r="BN827" s="220"/>
      <c r="BO827" s="220"/>
      <c r="BP827" s="220"/>
      <c r="BQ827" s="220"/>
      <c r="BR827" s="220"/>
      <c r="BS827" s="220"/>
      <c r="BT827" s="220"/>
      <c r="BU827" s="220"/>
      <c r="BV827" s="220"/>
      <c r="BW827" s="220"/>
      <c r="BX827" s="220"/>
      <c r="BY827" s="220"/>
      <c r="BZ827" s="220"/>
      <c r="CA827" s="220"/>
      <c r="CB827" s="220"/>
      <c r="CC827" s="220"/>
      <c r="CD827" s="220"/>
      <c r="CE827" s="220"/>
      <c r="CF827" s="220"/>
      <c r="CG827" s="220"/>
      <c r="CH827" s="220"/>
      <c r="CI827" s="220"/>
    </row>
    <row r="828" spans="1:87" ht="15.75" customHeight="1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0"/>
      <c r="BN828" s="220"/>
      <c r="BO828" s="220"/>
      <c r="BP828" s="220"/>
      <c r="BQ828" s="220"/>
      <c r="BR828" s="220"/>
      <c r="BS828" s="220"/>
      <c r="BT828" s="220"/>
      <c r="BU828" s="220"/>
      <c r="BV828" s="220"/>
      <c r="BW828" s="220"/>
      <c r="BX828" s="220"/>
      <c r="BY828" s="220"/>
      <c r="BZ828" s="220"/>
      <c r="CA828" s="220"/>
      <c r="CB828" s="220"/>
      <c r="CC828" s="220"/>
      <c r="CD828" s="220"/>
      <c r="CE828" s="220"/>
      <c r="CF828" s="220"/>
      <c r="CG828" s="220"/>
      <c r="CH828" s="220"/>
      <c r="CI828" s="220"/>
    </row>
    <row r="829" spans="1:87" ht="15.75" customHeight="1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0"/>
      <c r="BN829" s="220"/>
      <c r="BO829" s="220"/>
      <c r="BP829" s="220"/>
      <c r="BQ829" s="220"/>
      <c r="BR829" s="220"/>
      <c r="BS829" s="220"/>
      <c r="BT829" s="220"/>
      <c r="BU829" s="220"/>
      <c r="BV829" s="220"/>
      <c r="BW829" s="220"/>
      <c r="BX829" s="220"/>
      <c r="BY829" s="220"/>
      <c r="BZ829" s="220"/>
      <c r="CA829" s="220"/>
      <c r="CB829" s="220"/>
      <c r="CC829" s="220"/>
      <c r="CD829" s="220"/>
      <c r="CE829" s="220"/>
      <c r="CF829" s="220"/>
      <c r="CG829" s="220"/>
      <c r="CH829" s="220"/>
      <c r="CI829" s="220"/>
    </row>
    <row r="830" spans="1:87" ht="15.75" customHeight="1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220"/>
      <c r="BN830" s="220"/>
      <c r="BO830" s="220"/>
      <c r="BP830" s="220"/>
      <c r="BQ830" s="220"/>
      <c r="BR830" s="220"/>
      <c r="BS830" s="220"/>
      <c r="BT830" s="220"/>
      <c r="BU830" s="220"/>
      <c r="BV830" s="220"/>
      <c r="BW830" s="220"/>
      <c r="BX830" s="220"/>
      <c r="BY830" s="220"/>
      <c r="BZ830" s="220"/>
      <c r="CA830" s="220"/>
      <c r="CB830" s="220"/>
      <c r="CC830" s="220"/>
      <c r="CD830" s="220"/>
      <c r="CE830" s="220"/>
      <c r="CF830" s="220"/>
      <c r="CG830" s="220"/>
      <c r="CH830" s="220"/>
      <c r="CI830" s="220"/>
    </row>
    <row r="831" spans="1:87" ht="15.75" customHeight="1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220"/>
      <c r="BN831" s="220"/>
      <c r="BO831" s="220"/>
      <c r="BP831" s="220"/>
      <c r="BQ831" s="220"/>
      <c r="BR831" s="220"/>
      <c r="BS831" s="220"/>
      <c r="BT831" s="220"/>
      <c r="BU831" s="220"/>
      <c r="BV831" s="220"/>
      <c r="BW831" s="220"/>
      <c r="BX831" s="220"/>
      <c r="BY831" s="220"/>
      <c r="BZ831" s="220"/>
      <c r="CA831" s="220"/>
      <c r="CB831" s="220"/>
      <c r="CC831" s="220"/>
      <c r="CD831" s="220"/>
      <c r="CE831" s="220"/>
      <c r="CF831" s="220"/>
      <c r="CG831" s="220"/>
      <c r="CH831" s="220"/>
      <c r="CI831" s="220"/>
    </row>
    <row r="832" spans="1:87" ht="15.75" customHeight="1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220"/>
      <c r="BN832" s="220"/>
      <c r="BO832" s="220"/>
      <c r="BP832" s="220"/>
      <c r="BQ832" s="220"/>
      <c r="BR832" s="220"/>
      <c r="BS832" s="220"/>
      <c r="BT832" s="220"/>
      <c r="BU832" s="220"/>
      <c r="BV832" s="220"/>
      <c r="BW832" s="220"/>
      <c r="BX832" s="220"/>
      <c r="BY832" s="220"/>
      <c r="BZ832" s="220"/>
      <c r="CA832" s="220"/>
      <c r="CB832" s="220"/>
      <c r="CC832" s="220"/>
      <c r="CD832" s="220"/>
      <c r="CE832" s="220"/>
      <c r="CF832" s="220"/>
      <c r="CG832" s="220"/>
      <c r="CH832" s="220"/>
      <c r="CI832" s="220"/>
    </row>
    <row r="833" spans="1:87" ht="15.75" customHeight="1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220"/>
      <c r="BN833" s="220"/>
      <c r="BO833" s="220"/>
      <c r="BP833" s="220"/>
      <c r="BQ833" s="220"/>
      <c r="BR833" s="220"/>
      <c r="BS833" s="220"/>
      <c r="BT833" s="220"/>
      <c r="BU833" s="220"/>
      <c r="BV833" s="220"/>
      <c r="BW833" s="220"/>
      <c r="BX833" s="220"/>
      <c r="BY833" s="220"/>
      <c r="BZ833" s="220"/>
      <c r="CA833" s="220"/>
      <c r="CB833" s="220"/>
      <c r="CC833" s="220"/>
      <c r="CD833" s="220"/>
      <c r="CE833" s="220"/>
      <c r="CF833" s="220"/>
      <c r="CG833" s="220"/>
      <c r="CH833" s="220"/>
      <c r="CI833" s="220"/>
    </row>
    <row r="834" spans="1:87" ht="15.75" customHeight="1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G834" s="220"/>
      <c r="AH834" s="220"/>
      <c r="AI834" s="220"/>
      <c r="AJ834" s="220"/>
      <c r="AK834" s="220"/>
      <c r="AL834" s="220"/>
      <c r="AM834" s="220"/>
      <c r="AN834" s="220"/>
      <c r="AO834" s="220"/>
      <c r="AP834" s="220"/>
      <c r="AQ834" s="220"/>
      <c r="AR834" s="220"/>
      <c r="AS834" s="220"/>
      <c r="AT834" s="220"/>
      <c r="AU834" s="220"/>
      <c r="AV834" s="220"/>
      <c r="AW834" s="220"/>
      <c r="AX834" s="220"/>
      <c r="AY834" s="220"/>
      <c r="AZ834" s="220"/>
      <c r="BA834" s="220"/>
      <c r="BB834" s="220"/>
      <c r="BC834" s="220"/>
      <c r="BD834" s="220"/>
      <c r="BE834" s="220"/>
      <c r="BF834" s="220"/>
      <c r="BG834" s="220"/>
      <c r="BH834" s="220"/>
      <c r="BI834" s="220"/>
      <c r="BJ834" s="220"/>
      <c r="BK834" s="220"/>
      <c r="BL834" s="220"/>
      <c r="BM834" s="220"/>
      <c r="BN834" s="220"/>
      <c r="BO834" s="220"/>
      <c r="BP834" s="220"/>
      <c r="BQ834" s="220"/>
      <c r="BR834" s="220"/>
      <c r="BS834" s="220"/>
      <c r="BT834" s="220"/>
      <c r="BU834" s="220"/>
      <c r="BV834" s="220"/>
      <c r="BW834" s="220"/>
      <c r="BX834" s="220"/>
      <c r="BY834" s="220"/>
      <c r="BZ834" s="220"/>
      <c r="CA834" s="220"/>
      <c r="CB834" s="220"/>
      <c r="CC834" s="220"/>
      <c r="CD834" s="220"/>
      <c r="CE834" s="220"/>
      <c r="CF834" s="220"/>
      <c r="CG834" s="220"/>
      <c r="CH834" s="220"/>
      <c r="CI834" s="220"/>
    </row>
    <row r="835" spans="1:87" ht="15.75" customHeight="1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G835" s="220"/>
      <c r="AH835" s="220"/>
      <c r="AI835" s="220"/>
      <c r="AJ835" s="220"/>
      <c r="AK835" s="220"/>
      <c r="AL835" s="220"/>
      <c r="AM835" s="220"/>
      <c r="AN835" s="220"/>
      <c r="AO835" s="220"/>
      <c r="AP835" s="220"/>
      <c r="AQ835" s="220"/>
      <c r="AR835" s="220"/>
      <c r="AS835" s="220"/>
      <c r="AT835" s="220"/>
      <c r="AU835" s="220"/>
      <c r="AV835" s="220"/>
      <c r="AW835" s="220"/>
      <c r="AX835" s="220"/>
      <c r="AY835" s="220"/>
      <c r="AZ835" s="220"/>
      <c r="BA835" s="220"/>
      <c r="BB835" s="220"/>
      <c r="BC835" s="220"/>
      <c r="BD835" s="220"/>
      <c r="BE835" s="220"/>
      <c r="BF835" s="220"/>
      <c r="BG835" s="220"/>
      <c r="BH835" s="220"/>
      <c r="BI835" s="220"/>
      <c r="BJ835" s="220"/>
      <c r="BK835" s="220"/>
      <c r="BL835" s="220"/>
      <c r="BM835" s="220"/>
      <c r="BN835" s="220"/>
      <c r="BO835" s="220"/>
      <c r="BP835" s="220"/>
      <c r="BQ835" s="220"/>
      <c r="BR835" s="220"/>
      <c r="BS835" s="220"/>
      <c r="BT835" s="220"/>
      <c r="BU835" s="220"/>
      <c r="BV835" s="220"/>
      <c r="BW835" s="220"/>
      <c r="BX835" s="220"/>
      <c r="BY835" s="220"/>
      <c r="BZ835" s="220"/>
      <c r="CA835" s="220"/>
      <c r="CB835" s="220"/>
      <c r="CC835" s="220"/>
      <c r="CD835" s="220"/>
      <c r="CE835" s="220"/>
      <c r="CF835" s="220"/>
      <c r="CG835" s="220"/>
      <c r="CH835" s="220"/>
      <c r="CI835" s="220"/>
    </row>
    <row r="836" spans="1:87" ht="15.75" customHeight="1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G836" s="220"/>
      <c r="AH836" s="220"/>
      <c r="AI836" s="220"/>
      <c r="AJ836" s="220"/>
      <c r="AK836" s="220"/>
      <c r="AL836" s="220"/>
      <c r="AM836" s="220"/>
      <c r="AN836" s="220"/>
      <c r="AO836" s="220"/>
      <c r="AP836" s="220"/>
      <c r="AQ836" s="220"/>
      <c r="AR836" s="220"/>
      <c r="AS836" s="220"/>
      <c r="AT836" s="220"/>
      <c r="AU836" s="220"/>
      <c r="AV836" s="220"/>
      <c r="AW836" s="220"/>
      <c r="AX836" s="220"/>
      <c r="AY836" s="220"/>
      <c r="AZ836" s="220"/>
      <c r="BA836" s="220"/>
      <c r="BB836" s="220"/>
      <c r="BC836" s="220"/>
      <c r="BD836" s="220"/>
      <c r="BE836" s="220"/>
      <c r="BF836" s="220"/>
      <c r="BG836" s="220"/>
      <c r="BH836" s="220"/>
      <c r="BI836" s="220"/>
      <c r="BJ836" s="220"/>
      <c r="BK836" s="220"/>
      <c r="BL836" s="220"/>
      <c r="BM836" s="220"/>
      <c r="BN836" s="220"/>
      <c r="BO836" s="220"/>
      <c r="BP836" s="220"/>
      <c r="BQ836" s="220"/>
      <c r="BR836" s="220"/>
      <c r="BS836" s="220"/>
      <c r="BT836" s="220"/>
      <c r="BU836" s="220"/>
      <c r="BV836" s="220"/>
      <c r="BW836" s="220"/>
      <c r="BX836" s="220"/>
      <c r="BY836" s="220"/>
      <c r="BZ836" s="220"/>
      <c r="CA836" s="220"/>
      <c r="CB836" s="220"/>
      <c r="CC836" s="220"/>
      <c r="CD836" s="220"/>
      <c r="CE836" s="220"/>
      <c r="CF836" s="220"/>
      <c r="CG836" s="220"/>
      <c r="CH836" s="220"/>
      <c r="CI836" s="220"/>
    </row>
    <row r="837" spans="1:87" ht="15.75" customHeight="1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G837" s="220"/>
      <c r="AH837" s="220"/>
      <c r="AI837" s="220"/>
      <c r="AJ837" s="220"/>
      <c r="AK837" s="220"/>
      <c r="AL837" s="220"/>
      <c r="AM837" s="220"/>
      <c r="AN837" s="220"/>
      <c r="AO837" s="220"/>
      <c r="AP837" s="220"/>
      <c r="AQ837" s="220"/>
      <c r="AR837" s="220"/>
      <c r="AS837" s="220"/>
      <c r="AT837" s="220"/>
      <c r="AU837" s="220"/>
      <c r="AV837" s="220"/>
      <c r="AW837" s="220"/>
      <c r="AX837" s="220"/>
      <c r="AY837" s="220"/>
      <c r="AZ837" s="220"/>
      <c r="BA837" s="220"/>
      <c r="BB837" s="220"/>
      <c r="BC837" s="220"/>
      <c r="BD837" s="220"/>
      <c r="BE837" s="220"/>
      <c r="BF837" s="220"/>
      <c r="BG837" s="220"/>
      <c r="BH837" s="220"/>
      <c r="BI837" s="220"/>
      <c r="BJ837" s="220"/>
      <c r="BK837" s="220"/>
      <c r="BL837" s="220"/>
      <c r="BM837" s="220"/>
      <c r="BN837" s="220"/>
      <c r="BO837" s="220"/>
      <c r="BP837" s="220"/>
      <c r="BQ837" s="220"/>
      <c r="BR837" s="220"/>
      <c r="BS837" s="220"/>
      <c r="BT837" s="220"/>
      <c r="BU837" s="220"/>
      <c r="BV837" s="220"/>
      <c r="BW837" s="220"/>
      <c r="BX837" s="220"/>
      <c r="BY837" s="220"/>
      <c r="BZ837" s="220"/>
      <c r="CA837" s="220"/>
      <c r="CB837" s="220"/>
      <c r="CC837" s="220"/>
      <c r="CD837" s="220"/>
      <c r="CE837" s="220"/>
      <c r="CF837" s="220"/>
      <c r="CG837" s="220"/>
      <c r="CH837" s="220"/>
      <c r="CI837" s="220"/>
    </row>
    <row r="838" spans="1:87" ht="15.75" customHeight="1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G838" s="220"/>
      <c r="AH838" s="220"/>
      <c r="AI838" s="220"/>
      <c r="AJ838" s="220"/>
      <c r="AK838" s="220"/>
      <c r="AL838" s="220"/>
      <c r="AM838" s="220"/>
      <c r="AN838" s="220"/>
      <c r="AO838" s="220"/>
      <c r="AP838" s="220"/>
      <c r="AQ838" s="220"/>
      <c r="AR838" s="220"/>
      <c r="AS838" s="220"/>
      <c r="AT838" s="220"/>
      <c r="AU838" s="220"/>
      <c r="AV838" s="220"/>
      <c r="AW838" s="220"/>
      <c r="AX838" s="220"/>
      <c r="AY838" s="220"/>
      <c r="AZ838" s="220"/>
      <c r="BA838" s="220"/>
      <c r="BB838" s="220"/>
      <c r="BC838" s="220"/>
      <c r="BD838" s="220"/>
      <c r="BE838" s="220"/>
      <c r="BF838" s="220"/>
      <c r="BG838" s="220"/>
      <c r="BH838" s="220"/>
      <c r="BI838" s="220"/>
      <c r="BJ838" s="220"/>
      <c r="BK838" s="220"/>
      <c r="BL838" s="220"/>
      <c r="BM838" s="220"/>
      <c r="BN838" s="220"/>
      <c r="BO838" s="220"/>
      <c r="BP838" s="220"/>
      <c r="BQ838" s="220"/>
      <c r="BR838" s="220"/>
      <c r="BS838" s="220"/>
      <c r="BT838" s="220"/>
      <c r="BU838" s="220"/>
      <c r="BV838" s="220"/>
      <c r="BW838" s="220"/>
      <c r="BX838" s="220"/>
      <c r="BY838" s="220"/>
      <c r="BZ838" s="220"/>
      <c r="CA838" s="220"/>
      <c r="CB838" s="220"/>
      <c r="CC838" s="220"/>
      <c r="CD838" s="220"/>
      <c r="CE838" s="220"/>
      <c r="CF838" s="220"/>
      <c r="CG838" s="220"/>
      <c r="CH838" s="220"/>
      <c r="CI838" s="220"/>
    </row>
    <row r="839" spans="1:87" ht="15.75" customHeight="1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  <c r="AP839" s="220"/>
      <c r="AQ839" s="220"/>
      <c r="AR839" s="220"/>
      <c r="AS839" s="220"/>
      <c r="AT839" s="220"/>
      <c r="AU839" s="220"/>
      <c r="AV839" s="220"/>
      <c r="AW839" s="220"/>
      <c r="AX839" s="220"/>
      <c r="AY839" s="220"/>
      <c r="AZ839" s="220"/>
      <c r="BA839" s="220"/>
      <c r="BB839" s="220"/>
      <c r="BC839" s="220"/>
      <c r="BD839" s="220"/>
      <c r="BE839" s="220"/>
      <c r="BF839" s="220"/>
      <c r="BG839" s="220"/>
      <c r="BH839" s="220"/>
      <c r="BI839" s="220"/>
      <c r="BJ839" s="220"/>
      <c r="BK839" s="220"/>
      <c r="BL839" s="220"/>
      <c r="BM839" s="220"/>
      <c r="BN839" s="220"/>
      <c r="BO839" s="220"/>
      <c r="BP839" s="220"/>
      <c r="BQ839" s="220"/>
      <c r="BR839" s="220"/>
      <c r="BS839" s="220"/>
      <c r="BT839" s="220"/>
      <c r="BU839" s="220"/>
      <c r="BV839" s="220"/>
      <c r="BW839" s="220"/>
      <c r="BX839" s="220"/>
      <c r="BY839" s="220"/>
      <c r="BZ839" s="220"/>
      <c r="CA839" s="220"/>
      <c r="CB839" s="220"/>
      <c r="CC839" s="220"/>
      <c r="CD839" s="220"/>
      <c r="CE839" s="220"/>
      <c r="CF839" s="220"/>
      <c r="CG839" s="220"/>
      <c r="CH839" s="220"/>
      <c r="CI839" s="220"/>
    </row>
    <row r="840" spans="1:87" ht="15.75" customHeight="1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  <c r="AP840" s="220"/>
      <c r="AQ840" s="220"/>
      <c r="AR840" s="220"/>
      <c r="AS840" s="220"/>
      <c r="AT840" s="220"/>
      <c r="AU840" s="220"/>
      <c r="AV840" s="220"/>
      <c r="AW840" s="220"/>
      <c r="AX840" s="220"/>
      <c r="AY840" s="220"/>
      <c r="AZ840" s="220"/>
      <c r="BA840" s="220"/>
      <c r="BB840" s="220"/>
      <c r="BC840" s="220"/>
      <c r="BD840" s="220"/>
      <c r="BE840" s="220"/>
      <c r="BF840" s="220"/>
      <c r="BG840" s="220"/>
      <c r="BH840" s="220"/>
      <c r="BI840" s="220"/>
      <c r="BJ840" s="220"/>
      <c r="BK840" s="220"/>
      <c r="BL840" s="220"/>
      <c r="BM840" s="220"/>
      <c r="BN840" s="220"/>
      <c r="BO840" s="220"/>
      <c r="BP840" s="220"/>
      <c r="BQ840" s="220"/>
      <c r="BR840" s="220"/>
      <c r="BS840" s="220"/>
      <c r="BT840" s="220"/>
      <c r="BU840" s="220"/>
      <c r="BV840" s="220"/>
      <c r="BW840" s="220"/>
      <c r="BX840" s="220"/>
      <c r="BY840" s="220"/>
      <c r="BZ840" s="220"/>
      <c r="CA840" s="220"/>
      <c r="CB840" s="220"/>
      <c r="CC840" s="220"/>
      <c r="CD840" s="220"/>
      <c r="CE840" s="220"/>
      <c r="CF840" s="220"/>
      <c r="CG840" s="220"/>
      <c r="CH840" s="220"/>
      <c r="CI840" s="220"/>
    </row>
    <row r="841" spans="1:87" ht="15.75" customHeight="1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0"/>
      <c r="BN841" s="220"/>
      <c r="BO841" s="220"/>
      <c r="BP841" s="220"/>
      <c r="BQ841" s="220"/>
      <c r="BR841" s="220"/>
      <c r="BS841" s="220"/>
      <c r="BT841" s="220"/>
      <c r="BU841" s="220"/>
      <c r="BV841" s="220"/>
      <c r="BW841" s="220"/>
      <c r="BX841" s="220"/>
      <c r="BY841" s="220"/>
      <c r="BZ841" s="220"/>
      <c r="CA841" s="220"/>
      <c r="CB841" s="220"/>
      <c r="CC841" s="220"/>
      <c r="CD841" s="220"/>
      <c r="CE841" s="220"/>
      <c r="CF841" s="220"/>
      <c r="CG841" s="220"/>
      <c r="CH841" s="220"/>
      <c r="CI841" s="220"/>
    </row>
    <row r="842" spans="1:87" ht="15.75" customHeight="1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0"/>
      <c r="BN842" s="220"/>
      <c r="BO842" s="220"/>
      <c r="BP842" s="220"/>
      <c r="BQ842" s="220"/>
      <c r="BR842" s="220"/>
      <c r="BS842" s="220"/>
      <c r="BT842" s="220"/>
      <c r="BU842" s="220"/>
      <c r="BV842" s="220"/>
      <c r="BW842" s="220"/>
      <c r="BX842" s="220"/>
      <c r="BY842" s="220"/>
      <c r="BZ842" s="220"/>
      <c r="CA842" s="220"/>
      <c r="CB842" s="220"/>
      <c r="CC842" s="220"/>
      <c r="CD842" s="220"/>
      <c r="CE842" s="220"/>
      <c r="CF842" s="220"/>
      <c r="CG842" s="220"/>
      <c r="CH842" s="220"/>
      <c r="CI842" s="220"/>
    </row>
    <row r="843" spans="1:87" ht="15.75" customHeight="1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0"/>
      <c r="BN843" s="220"/>
      <c r="BO843" s="220"/>
      <c r="BP843" s="220"/>
      <c r="BQ843" s="220"/>
      <c r="BR843" s="220"/>
      <c r="BS843" s="220"/>
      <c r="BT843" s="220"/>
      <c r="BU843" s="220"/>
      <c r="BV843" s="220"/>
      <c r="BW843" s="220"/>
      <c r="BX843" s="220"/>
      <c r="BY843" s="220"/>
      <c r="BZ843" s="220"/>
      <c r="CA843" s="220"/>
      <c r="CB843" s="220"/>
      <c r="CC843" s="220"/>
      <c r="CD843" s="220"/>
      <c r="CE843" s="220"/>
      <c r="CF843" s="220"/>
      <c r="CG843" s="220"/>
      <c r="CH843" s="220"/>
      <c r="CI843" s="220"/>
    </row>
    <row r="844" spans="1:87" ht="15.75" customHeight="1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0"/>
      <c r="BN844" s="220"/>
      <c r="BO844" s="220"/>
      <c r="BP844" s="220"/>
      <c r="BQ844" s="220"/>
      <c r="BR844" s="220"/>
      <c r="BS844" s="220"/>
      <c r="BT844" s="220"/>
      <c r="BU844" s="220"/>
      <c r="BV844" s="220"/>
      <c r="BW844" s="220"/>
      <c r="BX844" s="220"/>
      <c r="BY844" s="220"/>
      <c r="BZ844" s="220"/>
      <c r="CA844" s="220"/>
      <c r="CB844" s="220"/>
      <c r="CC844" s="220"/>
      <c r="CD844" s="220"/>
      <c r="CE844" s="220"/>
      <c r="CF844" s="220"/>
      <c r="CG844" s="220"/>
      <c r="CH844" s="220"/>
      <c r="CI844" s="220"/>
    </row>
    <row r="845" spans="1:87" ht="15.75" customHeight="1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0"/>
      <c r="BN845" s="220"/>
      <c r="BO845" s="220"/>
      <c r="BP845" s="220"/>
      <c r="BQ845" s="220"/>
      <c r="BR845" s="220"/>
      <c r="BS845" s="220"/>
      <c r="BT845" s="220"/>
      <c r="BU845" s="220"/>
      <c r="BV845" s="220"/>
      <c r="BW845" s="220"/>
      <c r="BX845" s="220"/>
      <c r="BY845" s="220"/>
      <c r="BZ845" s="220"/>
      <c r="CA845" s="220"/>
      <c r="CB845" s="220"/>
      <c r="CC845" s="220"/>
      <c r="CD845" s="220"/>
      <c r="CE845" s="220"/>
      <c r="CF845" s="220"/>
      <c r="CG845" s="220"/>
      <c r="CH845" s="220"/>
      <c r="CI845" s="220"/>
    </row>
    <row r="846" spans="1:87" ht="15.75" customHeight="1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0"/>
      <c r="BN846" s="220"/>
      <c r="BO846" s="220"/>
      <c r="BP846" s="220"/>
      <c r="BQ846" s="220"/>
      <c r="BR846" s="220"/>
      <c r="BS846" s="220"/>
      <c r="BT846" s="220"/>
      <c r="BU846" s="220"/>
      <c r="BV846" s="220"/>
      <c r="BW846" s="220"/>
      <c r="BX846" s="220"/>
      <c r="BY846" s="220"/>
      <c r="BZ846" s="220"/>
      <c r="CA846" s="220"/>
      <c r="CB846" s="220"/>
      <c r="CC846" s="220"/>
      <c r="CD846" s="220"/>
      <c r="CE846" s="220"/>
      <c r="CF846" s="220"/>
      <c r="CG846" s="220"/>
      <c r="CH846" s="220"/>
      <c r="CI846" s="220"/>
    </row>
    <row r="847" spans="1:87" ht="15.75" customHeight="1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0"/>
      <c r="BN847" s="220"/>
      <c r="BO847" s="220"/>
      <c r="BP847" s="220"/>
      <c r="BQ847" s="220"/>
      <c r="BR847" s="220"/>
      <c r="BS847" s="220"/>
      <c r="BT847" s="220"/>
      <c r="BU847" s="220"/>
      <c r="BV847" s="220"/>
      <c r="BW847" s="220"/>
      <c r="BX847" s="220"/>
      <c r="BY847" s="220"/>
      <c r="BZ847" s="220"/>
      <c r="CA847" s="220"/>
      <c r="CB847" s="220"/>
      <c r="CC847" s="220"/>
      <c r="CD847" s="220"/>
      <c r="CE847" s="220"/>
      <c r="CF847" s="220"/>
      <c r="CG847" s="220"/>
      <c r="CH847" s="220"/>
      <c r="CI847" s="220"/>
    </row>
    <row r="848" spans="1:87" ht="15.75" customHeight="1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220"/>
      <c r="BN848" s="220"/>
      <c r="BO848" s="220"/>
      <c r="BP848" s="220"/>
      <c r="BQ848" s="220"/>
      <c r="BR848" s="220"/>
      <c r="BS848" s="220"/>
      <c r="BT848" s="220"/>
      <c r="BU848" s="220"/>
      <c r="BV848" s="220"/>
      <c r="BW848" s="220"/>
      <c r="BX848" s="220"/>
      <c r="BY848" s="220"/>
      <c r="BZ848" s="220"/>
      <c r="CA848" s="220"/>
      <c r="CB848" s="220"/>
      <c r="CC848" s="220"/>
      <c r="CD848" s="220"/>
      <c r="CE848" s="220"/>
      <c r="CF848" s="220"/>
      <c r="CG848" s="220"/>
      <c r="CH848" s="220"/>
      <c r="CI848" s="220"/>
    </row>
    <row r="849" spans="1:87" ht="15.75" customHeight="1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220"/>
      <c r="BN849" s="220"/>
      <c r="BO849" s="220"/>
      <c r="BP849" s="220"/>
      <c r="BQ849" s="220"/>
      <c r="BR849" s="220"/>
      <c r="BS849" s="220"/>
      <c r="BT849" s="220"/>
      <c r="BU849" s="220"/>
      <c r="BV849" s="220"/>
      <c r="BW849" s="220"/>
      <c r="BX849" s="220"/>
      <c r="BY849" s="220"/>
      <c r="BZ849" s="220"/>
      <c r="CA849" s="220"/>
      <c r="CB849" s="220"/>
      <c r="CC849" s="220"/>
      <c r="CD849" s="220"/>
      <c r="CE849" s="220"/>
      <c r="CF849" s="220"/>
      <c r="CG849" s="220"/>
      <c r="CH849" s="220"/>
      <c r="CI849" s="220"/>
    </row>
    <row r="850" spans="1:87" ht="15.75" customHeight="1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220"/>
      <c r="BN850" s="220"/>
      <c r="BO850" s="220"/>
      <c r="BP850" s="220"/>
      <c r="BQ850" s="220"/>
      <c r="BR850" s="220"/>
      <c r="BS850" s="220"/>
      <c r="BT850" s="220"/>
      <c r="BU850" s="220"/>
      <c r="BV850" s="220"/>
      <c r="BW850" s="220"/>
      <c r="BX850" s="220"/>
      <c r="BY850" s="220"/>
      <c r="BZ850" s="220"/>
      <c r="CA850" s="220"/>
      <c r="CB850" s="220"/>
      <c r="CC850" s="220"/>
      <c r="CD850" s="220"/>
      <c r="CE850" s="220"/>
      <c r="CF850" s="220"/>
      <c r="CG850" s="220"/>
      <c r="CH850" s="220"/>
      <c r="CI850" s="220"/>
    </row>
    <row r="851" spans="1:87" ht="15.75" customHeight="1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220"/>
      <c r="BN851" s="220"/>
      <c r="BO851" s="220"/>
      <c r="BP851" s="220"/>
      <c r="BQ851" s="220"/>
      <c r="BR851" s="220"/>
      <c r="BS851" s="220"/>
      <c r="BT851" s="220"/>
      <c r="BU851" s="220"/>
      <c r="BV851" s="220"/>
      <c r="BW851" s="220"/>
      <c r="BX851" s="220"/>
      <c r="BY851" s="220"/>
      <c r="BZ851" s="220"/>
      <c r="CA851" s="220"/>
      <c r="CB851" s="220"/>
      <c r="CC851" s="220"/>
      <c r="CD851" s="220"/>
      <c r="CE851" s="220"/>
      <c r="CF851" s="220"/>
      <c r="CG851" s="220"/>
      <c r="CH851" s="220"/>
      <c r="CI851" s="220"/>
    </row>
    <row r="852" spans="1:87" ht="15.75" customHeight="1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0"/>
      <c r="BN852" s="220"/>
      <c r="BO852" s="220"/>
      <c r="BP852" s="220"/>
      <c r="BQ852" s="220"/>
      <c r="BR852" s="220"/>
      <c r="BS852" s="220"/>
      <c r="BT852" s="220"/>
      <c r="BU852" s="220"/>
      <c r="BV852" s="220"/>
      <c r="BW852" s="220"/>
      <c r="BX852" s="220"/>
      <c r="BY852" s="220"/>
      <c r="BZ852" s="220"/>
      <c r="CA852" s="220"/>
      <c r="CB852" s="220"/>
      <c r="CC852" s="220"/>
      <c r="CD852" s="220"/>
      <c r="CE852" s="220"/>
      <c r="CF852" s="220"/>
      <c r="CG852" s="220"/>
      <c r="CH852" s="220"/>
      <c r="CI852" s="220"/>
    </row>
    <row r="853" spans="1:87" ht="15.75" customHeight="1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  <c r="AP853" s="220"/>
      <c r="AQ853" s="220"/>
      <c r="AR853" s="220"/>
      <c r="AS853" s="220"/>
      <c r="AT853" s="220"/>
      <c r="AU853" s="220"/>
      <c r="AV853" s="220"/>
      <c r="AW853" s="220"/>
      <c r="AX853" s="220"/>
      <c r="AY853" s="220"/>
      <c r="AZ853" s="220"/>
      <c r="BA853" s="220"/>
      <c r="BB853" s="220"/>
      <c r="BC853" s="220"/>
      <c r="BD853" s="220"/>
      <c r="BE853" s="220"/>
      <c r="BF853" s="220"/>
      <c r="BG853" s="220"/>
      <c r="BH853" s="220"/>
      <c r="BI853" s="220"/>
      <c r="BJ853" s="220"/>
      <c r="BK853" s="220"/>
      <c r="BL853" s="220"/>
      <c r="BM853" s="220"/>
      <c r="BN853" s="220"/>
      <c r="BO853" s="220"/>
      <c r="BP853" s="220"/>
      <c r="BQ853" s="220"/>
      <c r="BR853" s="220"/>
      <c r="BS853" s="220"/>
      <c r="BT853" s="220"/>
      <c r="BU853" s="220"/>
      <c r="BV853" s="220"/>
      <c r="BW853" s="220"/>
      <c r="BX853" s="220"/>
      <c r="BY853" s="220"/>
      <c r="BZ853" s="220"/>
      <c r="CA853" s="220"/>
      <c r="CB853" s="220"/>
      <c r="CC853" s="220"/>
      <c r="CD853" s="220"/>
      <c r="CE853" s="220"/>
      <c r="CF853" s="220"/>
      <c r="CG853" s="220"/>
      <c r="CH853" s="220"/>
      <c r="CI853" s="220"/>
    </row>
    <row r="854" spans="1:87" ht="15.75" customHeight="1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R854" s="220"/>
      <c r="AS854" s="220"/>
      <c r="AT854" s="220"/>
      <c r="AU854" s="220"/>
      <c r="AV854" s="220"/>
      <c r="AW854" s="220"/>
      <c r="AX854" s="220"/>
      <c r="AY854" s="220"/>
      <c r="AZ854" s="220"/>
      <c r="BA854" s="220"/>
      <c r="BB854" s="220"/>
      <c r="BC854" s="220"/>
      <c r="BD854" s="220"/>
      <c r="BE854" s="220"/>
      <c r="BF854" s="220"/>
      <c r="BG854" s="220"/>
      <c r="BH854" s="220"/>
      <c r="BI854" s="220"/>
      <c r="BJ854" s="220"/>
      <c r="BK854" s="220"/>
      <c r="BL854" s="220"/>
      <c r="BM854" s="220"/>
      <c r="BN854" s="220"/>
      <c r="BO854" s="220"/>
      <c r="BP854" s="220"/>
      <c r="BQ854" s="220"/>
      <c r="BR854" s="220"/>
      <c r="BS854" s="220"/>
      <c r="BT854" s="220"/>
      <c r="BU854" s="220"/>
      <c r="BV854" s="220"/>
      <c r="BW854" s="220"/>
      <c r="BX854" s="220"/>
      <c r="BY854" s="220"/>
      <c r="BZ854" s="220"/>
      <c r="CA854" s="220"/>
      <c r="CB854" s="220"/>
      <c r="CC854" s="220"/>
      <c r="CD854" s="220"/>
      <c r="CE854" s="220"/>
      <c r="CF854" s="220"/>
      <c r="CG854" s="220"/>
      <c r="CH854" s="220"/>
      <c r="CI854" s="220"/>
    </row>
    <row r="855" spans="1:87" ht="15.75" customHeight="1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0"/>
      <c r="BN855" s="220"/>
      <c r="BO855" s="220"/>
      <c r="BP855" s="220"/>
      <c r="BQ855" s="220"/>
      <c r="BR855" s="220"/>
      <c r="BS855" s="220"/>
      <c r="BT855" s="220"/>
      <c r="BU855" s="220"/>
      <c r="BV855" s="220"/>
      <c r="BW855" s="220"/>
      <c r="BX855" s="220"/>
      <c r="BY855" s="220"/>
      <c r="BZ855" s="220"/>
      <c r="CA855" s="220"/>
      <c r="CB855" s="220"/>
      <c r="CC855" s="220"/>
      <c r="CD855" s="220"/>
      <c r="CE855" s="220"/>
      <c r="CF855" s="220"/>
      <c r="CG855" s="220"/>
      <c r="CH855" s="220"/>
      <c r="CI855" s="220"/>
    </row>
    <row r="856" spans="1:87" ht="15.75" customHeight="1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  <c r="AP856" s="220"/>
      <c r="AQ856" s="220"/>
      <c r="AR856" s="220"/>
      <c r="AS856" s="220"/>
      <c r="AT856" s="220"/>
      <c r="AU856" s="220"/>
      <c r="AV856" s="220"/>
      <c r="AW856" s="220"/>
      <c r="AX856" s="220"/>
      <c r="AY856" s="220"/>
      <c r="AZ856" s="220"/>
      <c r="BA856" s="220"/>
      <c r="BB856" s="220"/>
      <c r="BC856" s="220"/>
      <c r="BD856" s="220"/>
      <c r="BE856" s="220"/>
      <c r="BF856" s="220"/>
      <c r="BG856" s="220"/>
      <c r="BH856" s="220"/>
      <c r="BI856" s="220"/>
      <c r="BJ856" s="220"/>
      <c r="BK856" s="220"/>
      <c r="BL856" s="220"/>
      <c r="BM856" s="220"/>
      <c r="BN856" s="220"/>
      <c r="BO856" s="220"/>
      <c r="BP856" s="220"/>
      <c r="BQ856" s="220"/>
      <c r="BR856" s="220"/>
      <c r="BS856" s="220"/>
      <c r="BT856" s="220"/>
      <c r="BU856" s="220"/>
      <c r="BV856" s="220"/>
      <c r="BW856" s="220"/>
      <c r="BX856" s="220"/>
      <c r="BY856" s="220"/>
      <c r="BZ856" s="220"/>
      <c r="CA856" s="220"/>
      <c r="CB856" s="220"/>
      <c r="CC856" s="220"/>
      <c r="CD856" s="220"/>
      <c r="CE856" s="220"/>
      <c r="CF856" s="220"/>
      <c r="CG856" s="220"/>
      <c r="CH856" s="220"/>
      <c r="CI856" s="220"/>
    </row>
    <row r="857" spans="1:87" ht="15.75" customHeight="1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G857" s="220"/>
      <c r="AH857" s="220"/>
      <c r="AI857" s="220"/>
      <c r="AJ857" s="220"/>
      <c r="AK857" s="220"/>
      <c r="AL857" s="220"/>
      <c r="AM857" s="220"/>
      <c r="AN857" s="220"/>
      <c r="AO857" s="220"/>
      <c r="AP857" s="220"/>
      <c r="AQ857" s="220"/>
      <c r="AR857" s="220"/>
      <c r="AS857" s="220"/>
      <c r="AT857" s="220"/>
      <c r="AU857" s="220"/>
      <c r="AV857" s="220"/>
      <c r="AW857" s="220"/>
      <c r="AX857" s="220"/>
      <c r="AY857" s="220"/>
      <c r="AZ857" s="220"/>
      <c r="BA857" s="220"/>
      <c r="BB857" s="220"/>
      <c r="BC857" s="220"/>
      <c r="BD857" s="220"/>
      <c r="BE857" s="220"/>
      <c r="BF857" s="220"/>
      <c r="BG857" s="220"/>
      <c r="BH857" s="220"/>
      <c r="BI857" s="220"/>
      <c r="BJ857" s="220"/>
      <c r="BK857" s="220"/>
      <c r="BL857" s="220"/>
      <c r="BM857" s="220"/>
      <c r="BN857" s="220"/>
      <c r="BO857" s="220"/>
      <c r="BP857" s="220"/>
      <c r="BQ857" s="220"/>
      <c r="BR857" s="220"/>
      <c r="BS857" s="220"/>
      <c r="BT857" s="220"/>
      <c r="BU857" s="220"/>
      <c r="BV857" s="220"/>
      <c r="BW857" s="220"/>
      <c r="BX857" s="220"/>
      <c r="BY857" s="220"/>
      <c r="BZ857" s="220"/>
      <c r="CA857" s="220"/>
      <c r="CB857" s="220"/>
      <c r="CC857" s="220"/>
      <c r="CD857" s="220"/>
      <c r="CE857" s="220"/>
      <c r="CF857" s="220"/>
      <c r="CG857" s="220"/>
      <c r="CH857" s="220"/>
      <c r="CI857" s="220"/>
    </row>
    <row r="858" spans="1:87" ht="15.75" customHeight="1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  <c r="AP858" s="220"/>
      <c r="AQ858" s="220"/>
      <c r="AR858" s="220"/>
      <c r="AS858" s="220"/>
      <c r="AT858" s="220"/>
      <c r="AU858" s="220"/>
      <c r="AV858" s="220"/>
      <c r="AW858" s="220"/>
      <c r="AX858" s="220"/>
      <c r="AY858" s="220"/>
      <c r="AZ858" s="220"/>
      <c r="BA858" s="220"/>
      <c r="BB858" s="220"/>
      <c r="BC858" s="220"/>
      <c r="BD858" s="220"/>
      <c r="BE858" s="220"/>
      <c r="BF858" s="220"/>
      <c r="BG858" s="220"/>
      <c r="BH858" s="220"/>
      <c r="BI858" s="220"/>
      <c r="BJ858" s="220"/>
      <c r="BK858" s="220"/>
      <c r="BL858" s="220"/>
      <c r="BM858" s="220"/>
      <c r="BN858" s="220"/>
      <c r="BO858" s="220"/>
      <c r="BP858" s="220"/>
      <c r="BQ858" s="220"/>
      <c r="BR858" s="220"/>
      <c r="BS858" s="220"/>
      <c r="BT858" s="220"/>
      <c r="BU858" s="220"/>
      <c r="BV858" s="220"/>
      <c r="BW858" s="220"/>
      <c r="BX858" s="220"/>
      <c r="BY858" s="220"/>
      <c r="BZ858" s="220"/>
      <c r="CA858" s="220"/>
      <c r="CB858" s="220"/>
      <c r="CC858" s="220"/>
      <c r="CD858" s="220"/>
      <c r="CE858" s="220"/>
      <c r="CF858" s="220"/>
      <c r="CG858" s="220"/>
      <c r="CH858" s="220"/>
      <c r="CI858" s="220"/>
    </row>
    <row r="859" spans="1:87" ht="15.75" customHeight="1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0"/>
      <c r="BN859" s="220"/>
      <c r="BO859" s="220"/>
      <c r="BP859" s="220"/>
      <c r="BQ859" s="220"/>
      <c r="BR859" s="220"/>
      <c r="BS859" s="220"/>
      <c r="BT859" s="220"/>
      <c r="BU859" s="220"/>
      <c r="BV859" s="220"/>
      <c r="BW859" s="220"/>
      <c r="BX859" s="220"/>
      <c r="BY859" s="220"/>
      <c r="BZ859" s="220"/>
      <c r="CA859" s="220"/>
      <c r="CB859" s="220"/>
      <c r="CC859" s="220"/>
      <c r="CD859" s="220"/>
      <c r="CE859" s="220"/>
      <c r="CF859" s="220"/>
      <c r="CG859" s="220"/>
      <c r="CH859" s="220"/>
      <c r="CI859" s="220"/>
    </row>
    <row r="860" spans="1:87" ht="15.75" customHeight="1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0"/>
      <c r="BN860" s="220"/>
      <c r="BO860" s="220"/>
      <c r="BP860" s="220"/>
      <c r="BQ860" s="220"/>
      <c r="BR860" s="220"/>
      <c r="BS860" s="220"/>
      <c r="BT860" s="220"/>
      <c r="BU860" s="220"/>
      <c r="BV860" s="220"/>
      <c r="BW860" s="220"/>
      <c r="BX860" s="220"/>
      <c r="BY860" s="220"/>
      <c r="BZ860" s="220"/>
      <c r="CA860" s="220"/>
      <c r="CB860" s="220"/>
      <c r="CC860" s="220"/>
      <c r="CD860" s="220"/>
      <c r="CE860" s="220"/>
      <c r="CF860" s="220"/>
      <c r="CG860" s="220"/>
      <c r="CH860" s="220"/>
      <c r="CI860" s="220"/>
    </row>
    <row r="861" spans="1:87" ht="15.75" customHeight="1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0"/>
      <c r="BN861" s="220"/>
      <c r="BO861" s="220"/>
      <c r="BP861" s="220"/>
      <c r="BQ861" s="220"/>
      <c r="BR861" s="220"/>
      <c r="BS861" s="220"/>
      <c r="BT861" s="220"/>
      <c r="BU861" s="220"/>
      <c r="BV861" s="220"/>
      <c r="BW861" s="220"/>
      <c r="BX861" s="220"/>
      <c r="BY861" s="220"/>
      <c r="BZ861" s="220"/>
      <c r="CA861" s="220"/>
      <c r="CB861" s="220"/>
      <c r="CC861" s="220"/>
      <c r="CD861" s="220"/>
      <c r="CE861" s="220"/>
      <c r="CF861" s="220"/>
      <c r="CG861" s="220"/>
      <c r="CH861" s="220"/>
      <c r="CI861" s="220"/>
    </row>
    <row r="862" spans="1:87" ht="15.75" customHeight="1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0"/>
      <c r="BN862" s="220"/>
      <c r="BO862" s="220"/>
      <c r="BP862" s="220"/>
      <c r="BQ862" s="220"/>
      <c r="BR862" s="220"/>
      <c r="BS862" s="220"/>
      <c r="BT862" s="220"/>
      <c r="BU862" s="220"/>
      <c r="BV862" s="220"/>
      <c r="BW862" s="220"/>
      <c r="BX862" s="220"/>
      <c r="BY862" s="220"/>
      <c r="BZ862" s="220"/>
      <c r="CA862" s="220"/>
      <c r="CB862" s="220"/>
      <c r="CC862" s="220"/>
      <c r="CD862" s="220"/>
      <c r="CE862" s="220"/>
      <c r="CF862" s="220"/>
      <c r="CG862" s="220"/>
      <c r="CH862" s="220"/>
      <c r="CI862" s="220"/>
    </row>
    <row r="863" spans="1:87" ht="15.75" customHeight="1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0"/>
      <c r="BN863" s="220"/>
      <c r="BO863" s="220"/>
      <c r="BP863" s="220"/>
      <c r="BQ863" s="220"/>
      <c r="BR863" s="220"/>
      <c r="BS863" s="220"/>
      <c r="BT863" s="220"/>
      <c r="BU863" s="220"/>
      <c r="BV863" s="220"/>
      <c r="BW863" s="220"/>
      <c r="BX863" s="220"/>
      <c r="BY863" s="220"/>
      <c r="BZ863" s="220"/>
      <c r="CA863" s="220"/>
      <c r="CB863" s="220"/>
      <c r="CC863" s="220"/>
      <c r="CD863" s="220"/>
      <c r="CE863" s="220"/>
      <c r="CF863" s="220"/>
      <c r="CG863" s="220"/>
      <c r="CH863" s="220"/>
      <c r="CI863" s="220"/>
    </row>
    <row r="864" spans="1:87" ht="15.75" customHeight="1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0"/>
      <c r="BN864" s="220"/>
      <c r="BO864" s="220"/>
      <c r="BP864" s="220"/>
      <c r="BQ864" s="220"/>
      <c r="BR864" s="220"/>
      <c r="BS864" s="220"/>
      <c r="BT864" s="220"/>
      <c r="BU864" s="220"/>
      <c r="BV864" s="220"/>
      <c r="BW864" s="220"/>
      <c r="BX864" s="220"/>
      <c r="BY864" s="220"/>
      <c r="BZ864" s="220"/>
      <c r="CA864" s="220"/>
      <c r="CB864" s="220"/>
      <c r="CC864" s="220"/>
      <c r="CD864" s="220"/>
      <c r="CE864" s="220"/>
      <c r="CF864" s="220"/>
      <c r="CG864" s="220"/>
      <c r="CH864" s="220"/>
      <c r="CI864" s="220"/>
    </row>
    <row r="865" spans="1:87" ht="15.75" customHeight="1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0"/>
      <c r="BN865" s="220"/>
      <c r="BO865" s="220"/>
      <c r="BP865" s="220"/>
      <c r="BQ865" s="220"/>
      <c r="BR865" s="220"/>
      <c r="BS865" s="220"/>
      <c r="BT865" s="220"/>
      <c r="BU865" s="220"/>
      <c r="BV865" s="220"/>
      <c r="BW865" s="220"/>
      <c r="BX865" s="220"/>
      <c r="BY865" s="220"/>
      <c r="BZ865" s="220"/>
      <c r="CA865" s="220"/>
      <c r="CB865" s="220"/>
      <c r="CC865" s="220"/>
      <c r="CD865" s="220"/>
      <c r="CE865" s="220"/>
      <c r="CF865" s="220"/>
      <c r="CG865" s="220"/>
      <c r="CH865" s="220"/>
      <c r="CI865" s="220"/>
    </row>
    <row r="866" spans="1:87" ht="15.75" customHeight="1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220"/>
      <c r="BN866" s="220"/>
      <c r="BO866" s="220"/>
      <c r="BP866" s="220"/>
      <c r="BQ866" s="220"/>
      <c r="BR866" s="220"/>
      <c r="BS866" s="220"/>
      <c r="BT866" s="220"/>
      <c r="BU866" s="220"/>
      <c r="BV866" s="220"/>
      <c r="BW866" s="220"/>
      <c r="BX866" s="220"/>
      <c r="BY866" s="220"/>
      <c r="BZ866" s="220"/>
      <c r="CA866" s="220"/>
      <c r="CB866" s="220"/>
      <c r="CC866" s="220"/>
      <c r="CD866" s="220"/>
      <c r="CE866" s="220"/>
      <c r="CF866" s="220"/>
      <c r="CG866" s="220"/>
      <c r="CH866" s="220"/>
      <c r="CI866" s="220"/>
    </row>
    <row r="867" spans="1:87" ht="15.75" customHeight="1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220"/>
      <c r="BN867" s="220"/>
      <c r="BO867" s="220"/>
      <c r="BP867" s="220"/>
      <c r="BQ867" s="220"/>
      <c r="BR867" s="220"/>
      <c r="BS867" s="220"/>
      <c r="BT867" s="220"/>
      <c r="BU867" s="220"/>
      <c r="BV867" s="220"/>
      <c r="BW867" s="220"/>
      <c r="BX867" s="220"/>
      <c r="BY867" s="220"/>
      <c r="BZ867" s="220"/>
      <c r="CA867" s="220"/>
      <c r="CB867" s="220"/>
      <c r="CC867" s="220"/>
      <c r="CD867" s="220"/>
      <c r="CE867" s="220"/>
      <c r="CF867" s="220"/>
      <c r="CG867" s="220"/>
      <c r="CH867" s="220"/>
      <c r="CI867" s="220"/>
    </row>
    <row r="868" spans="1:87" ht="15.75" customHeight="1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220"/>
      <c r="BN868" s="220"/>
      <c r="BO868" s="220"/>
      <c r="BP868" s="220"/>
      <c r="BQ868" s="220"/>
      <c r="BR868" s="220"/>
      <c r="BS868" s="220"/>
      <c r="BT868" s="220"/>
      <c r="BU868" s="220"/>
      <c r="BV868" s="220"/>
      <c r="BW868" s="220"/>
      <c r="BX868" s="220"/>
      <c r="BY868" s="220"/>
      <c r="BZ868" s="220"/>
      <c r="CA868" s="220"/>
      <c r="CB868" s="220"/>
      <c r="CC868" s="220"/>
      <c r="CD868" s="220"/>
      <c r="CE868" s="220"/>
      <c r="CF868" s="220"/>
      <c r="CG868" s="220"/>
      <c r="CH868" s="220"/>
      <c r="CI868" s="220"/>
    </row>
    <row r="869" spans="1:87" ht="15.75" customHeight="1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220"/>
      <c r="BN869" s="220"/>
      <c r="BO869" s="220"/>
      <c r="BP869" s="220"/>
      <c r="BQ869" s="220"/>
      <c r="BR869" s="220"/>
      <c r="BS869" s="220"/>
      <c r="BT869" s="220"/>
      <c r="BU869" s="220"/>
      <c r="BV869" s="220"/>
      <c r="BW869" s="220"/>
      <c r="BX869" s="220"/>
      <c r="BY869" s="220"/>
      <c r="BZ869" s="220"/>
      <c r="CA869" s="220"/>
      <c r="CB869" s="220"/>
      <c r="CC869" s="220"/>
      <c r="CD869" s="220"/>
      <c r="CE869" s="220"/>
      <c r="CF869" s="220"/>
      <c r="CG869" s="220"/>
      <c r="CH869" s="220"/>
      <c r="CI869" s="220"/>
    </row>
    <row r="870" spans="1:87" ht="15.75" customHeight="1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G870" s="220"/>
      <c r="AH870" s="220"/>
      <c r="AI870" s="220"/>
      <c r="AJ870" s="220"/>
      <c r="AK870" s="220"/>
      <c r="AL870" s="220"/>
      <c r="AM870" s="220"/>
      <c r="AN870" s="220"/>
      <c r="AO870" s="220"/>
      <c r="AP870" s="220"/>
      <c r="AQ870" s="220"/>
      <c r="AR870" s="220"/>
      <c r="AS870" s="220"/>
      <c r="AT870" s="220"/>
      <c r="AU870" s="220"/>
      <c r="AV870" s="220"/>
      <c r="AW870" s="220"/>
      <c r="AX870" s="220"/>
      <c r="AY870" s="220"/>
      <c r="AZ870" s="220"/>
      <c r="BA870" s="220"/>
      <c r="BB870" s="220"/>
      <c r="BC870" s="220"/>
      <c r="BD870" s="220"/>
      <c r="BE870" s="220"/>
      <c r="BF870" s="220"/>
      <c r="BG870" s="220"/>
      <c r="BH870" s="220"/>
      <c r="BI870" s="220"/>
      <c r="BJ870" s="220"/>
      <c r="BK870" s="220"/>
      <c r="BL870" s="220"/>
      <c r="BM870" s="220"/>
      <c r="BN870" s="220"/>
      <c r="BO870" s="220"/>
      <c r="BP870" s="220"/>
      <c r="BQ870" s="220"/>
      <c r="BR870" s="220"/>
      <c r="BS870" s="220"/>
      <c r="BT870" s="220"/>
      <c r="BU870" s="220"/>
      <c r="BV870" s="220"/>
      <c r="BW870" s="220"/>
      <c r="BX870" s="220"/>
      <c r="BY870" s="220"/>
      <c r="BZ870" s="220"/>
      <c r="CA870" s="220"/>
      <c r="CB870" s="220"/>
      <c r="CC870" s="220"/>
      <c r="CD870" s="220"/>
      <c r="CE870" s="220"/>
      <c r="CF870" s="220"/>
      <c r="CG870" s="220"/>
      <c r="CH870" s="220"/>
      <c r="CI870" s="220"/>
    </row>
    <row r="871" spans="1:87" ht="15.75" customHeight="1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G871" s="220"/>
      <c r="AH871" s="220"/>
      <c r="AI871" s="220"/>
      <c r="AJ871" s="220"/>
      <c r="AK871" s="220"/>
      <c r="AL871" s="220"/>
      <c r="AM871" s="220"/>
      <c r="AN871" s="220"/>
      <c r="AO871" s="220"/>
      <c r="AP871" s="220"/>
      <c r="AQ871" s="220"/>
      <c r="AR871" s="220"/>
      <c r="AS871" s="220"/>
      <c r="AT871" s="220"/>
      <c r="AU871" s="220"/>
      <c r="AV871" s="220"/>
      <c r="AW871" s="220"/>
      <c r="AX871" s="220"/>
      <c r="AY871" s="220"/>
      <c r="AZ871" s="220"/>
      <c r="BA871" s="220"/>
      <c r="BB871" s="220"/>
      <c r="BC871" s="220"/>
      <c r="BD871" s="220"/>
      <c r="BE871" s="220"/>
      <c r="BF871" s="220"/>
      <c r="BG871" s="220"/>
      <c r="BH871" s="220"/>
      <c r="BI871" s="220"/>
      <c r="BJ871" s="220"/>
      <c r="BK871" s="220"/>
      <c r="BL871" s="220"/>
      <c r="BM871" s="220"/>
      <c r="BN871" s="220"/>
      <c r="BO871" s="220"/>
      <c r="BP871" s="220"/>
      <c r="BQ871" s="220"/>
      <c r="BR871" s="220"/>
      <c r="BS871" s="220"/>
      <c r="BT871" s="220"/>
      <c r="BU871" s="220"/>
      <c r="BV871" s="220"/>
      <c r="BW871" s="220"/>
      <c r="BX871" s="220"/>
      <c r="BY871" s="220"/>
      <c r="BZ871" s="220"/>
      <c r="CA871" s="220"/>
      <c r="CB871" s="220"/>
      <c r="CC871" s="220"/>
      <c r="CD871" s="220"/>
      <c r="CE871" s="220"/>
      <c r="CF871" s="220"/>
      <c r="CG871" s="220"/>
      <c r="CH871" s="220"/>
      <c r="CI871" s="220"/>
    </row>
    <row r="872" spans="1:87" ht="15.75" customHeight="1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G872" s="220"/>
      <c r="AH872" s="220"/>
      <c r="AI872" s="220"/>
      <c r="AJ872" s="220"/>
      <c r="AK872" s="220"/>
      <c r="AL872" s="220"/>
      <c r="AM872" s="220"/>
      <c r="AN872" s="220"/>
      <c r="AO872" s="220"/>
      <c r="AP872" s="220"/>
      <c r="AQ872" s="220"/>
      <c r="AR872" s="220"/>
      <c r="AS872" s="220"/>
      <c r="AT872" s="220"/>
      <c r="AU872" s="220"/>
      <c r="AV872" s="220"/>
      <c r="AW872" s="220"/>
      <c r="AX872" s="220"/>
      <c r="AY872" s="220"/>
      <c r="AZ872" s="220"/>
      <c r="BA872" s="220"/>
      <c r="BB872" s="220"/>
      <c r="BC872" s="220"/>
      <c r="BD872" s="220"/>
      <c r="BE872" s="220"/>
      <c r="BF872" s="220"/>
      <c r="BG872" s="220"/>
      <c r="BH872" s="220"/>
      <c r="BI872" s="220"/>
      <c r="BJ872" s="220"/>
      <c r="BK872" s="220"/>
      <c r="BL872" s="220"/>
      <c r="BM872" s="220"/>
      <c r="BN872" s="220"/>
      <c r="BO872" s="220"/>
      <c r="BP872" s="220"/>
      <c r="BQ872" s="220"/>
      <c r="BR872" s="220"/>
      <c r="BS872" s="220"/>
      <c r="BT872" s="220"/>
      <c r="BU872" s="220"/>
      <c r="BV872" s="220"/>
      <c r="BW872" s="220"/>
      <c r="BX872" s="220"/>
      <c r="BY872" s="220"/>
      <c r="BZ872" s="220"/>
      <c r="CA872" s="220"/>
      <c r="CB872" s="220"/>
      <c r="CC872" s="220"/>
      <c r="CD872" s="220"/>
      <c r="CE872" s="220"/>
      <c r="CF872" s="220"/>
      <c r="CG872" s="220"/>
      <c r="CH872" s="220"/>
      <c r="CI872" s="220"/>
    </row>
    <row r="873" spans="1:87" ht="15.75" customHeight="1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G873" s="220"/>
      <c r="AH873" s="220"/>
      <c r="AI873" s="220"/>
      <c r="AJ873" s="220"/>
      <c r="AK873" s="220"/>
      <c r="AL873" s="220"/>
      <c r="AM873" s="220"/>
      <c r="AN873" s="220"/>
      <c r="AO873" s="220"/>
      <c r="AP873" s="220"/>
      <c r="AQ873" s="220"/>
      <c r="AR873" s="220"/>
      <c r="AS873" s="220"/>
      <c r="AT873" s="220"/>
      <c r="AU873" s="220"/>
      <c r="AV873" s="220"/>
      <c r="AW873" s="220"/>
      <c r="AX873" s="220"/>
      <c r="AY873" s="220"/>
      <c r="AZ873" s="220"/>
      <c r="BA873" s="220"/>
      <c r="BB873" s="220"/>
      <c r="BC873" s="220"/>
      <c r="BD873" s="220"/>
      <c r="BE873" s="220"/>
      <c r="BF873" s="220"/>
      <c r="BG873" s="220"/>
      <c r="BH873" s="220"/>
      <c r="BI873" s="220"/>
      <c r="BJ873" s="220"/>
      <c r="BK873" s="220"/>
      <c r="BL873" s="220"/>
      <c r="BM873" s="220"/>
      <c r="BN873" s="220"/>
      <c r="BO873" s="220"/>
      <c r="BP873" s="220"/>
      <c r="BQ873" s="220"/>
      <c r="BR873" s="220"/>
      <c r="BS873" s="220"/>
      <c r="BT873" s="220"/>
      <c r="BU873" s="220"/>
      <c r="BV873" s="220"/>
      <c r="BW873" s="220"/>
      <c r="BX873" s="220"/>
      <c r="BY873" s="220"/>
      <c r="BZ873" s="220"/>
      <c r="CA873" s="220"/>
      <c r="CB873" s="220"/>
      <c r="CC873" s="220"/>
      <c r="CD873" s="220"/>
      <c r="CE873" s="220"/>
      <c r="CF873" s="220"/>
      <c r="CG873" s="220"/>
      <c r="CH873" s="220"/>
      <c r="CI873" s="220"/>
    </row>
    <row r="874" spans="1:87" ht="15.75" customHeight="1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G874" s="220"/>
      <c r="AH874" s="220"/>
      <c r="AI874" s="220"/>
      <c r="AJ874" s="220"/>
      <c r="AK874" s="220"/>
      <c r="AL874" s="220"/>
      <c r="AM874" s="220"/>
      <c r="AN874" s="220"/>
      <c r="AO874" s="220"/>
      <c r="AP874" s="220"/>
      <c r="AQ874" s="220"/>
      <c r="AR874" s="220"/>
      <c r="AS874" s="220"/>
      <c r="AT874" s="220"/>
      <c r="AU874" s="220"/>
      <c r="AV874" s="220"/>
      <c r="AW874" s="220"/>
      <c r="AX874" s="220"/>
      <c r="AY874" s="220"/>
      <c r="AZ874" s="220"/>
      <c r="BA874" s="220"/>
      <c r="BB874" s="220"/>
      <c r="BC874" s="220"/>
      <c r="BD874" s="220"/>
      <c r="BE874" s="220"/>
      <c r="BF874" s="220"/>
      <c r="BG874" s="220"/>
      <c r="BH874" s="220"/>
      <c r="BI874" s="220"/>
      <c r="BJ874" s="220"/>
      <c r="BK874" s="220"/>
      <c r="BL874" s="220"/>
      <c r="BM874" s="220"/>
      <c r="BN874" s="220"/>
      <c r="BO874" s="220"/>
      <c r="BP874" s="220"/>
      <c r="BQ874" s="220"/>
      <c r="BR874" s="220"/>
      <c r="BS874" s="220"/>
      <c r="BT874" s="220"/>
      <c r="BU874" s="220"/>
      <c r="BV874" s="220"/>
      <c r="BW874" s="220"/>
      <c r="BX874" s="220"/>
      <c r="BY874" s="220"/>
      <c r="BZ874" s="220"/>
      <c r="CA874" s="220"/>
      <c r="CB874" s="220"/>
      <c r="CC874" s="220"/>
      <c r="CD874" s="220"/>
      <c r="CE874" s="220"/>
      <c r="CF874" s="220"/>
      <c r="CG874" s="220"/>
      <c r="CH874" s="220"/>
      <c r="CI874" s="220"/>
    </row>
    <row r="875" spans="1:87" ht="15.75" customHeight="1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G875" s="220"/>
      <c r="AH875" s="220"/>
      <c r="AI875" s="220"/>
      <c r="AJ875" s="220"/>
      <c r="AK875" s="220"/>
      <c r="AL875" s="220"/>
      <c r="AM875" s="220"/>
      <c r="AN875" s="220"/>
      <c r="AO875" s="220"/>
      <c r="AP875" s="220"/>
      <c r="AQ875" s="220"/>
      <c r="AR875" s="220"/>
      <c r="AS875" s="220"/>
      <c r="AT875" s="220"/>
      <c r="AU875" s="220"/>
      <c r="AV875" s="220"/>
      <c r="AW875" s="220"/>
      <c r="AX875" s="220"/>
      <c r="AY875" s="220"/>
      <c r="AZ875" s="220"/>
      <c r="BA875" s="220"/>
      <c r="BB875" s="220"/>
      <c r="BC875" s="220"/>
      <c r="BD875" s="220"/>
      <c r="BE875" s="220"/>
      <c r="BF875" s="220"/>
      <c r="BG875" s="220"/>
      <c r="BH875" s="220"/>
      <c r="BI875" s="220"/>
      <c r="BJ875" s="220"/>
      <c r="BK875" s="220"/>
      <c r="BL875" s="220"/>
      <c r="BM875" s="220"/>
      <c r="BN875" s="220"/>
      <c r="BO875" s="220"/>
      <c r="BP875" s="220"/>
      <c r="BQ875" s="220"/>
      <c r="BR875" s="220"/>
      <c r="BS875" s="220"/>
      <c r="BT875" s="220"/>
      <c r="BU875" s="220"/>
      <c r="BV875" s="220"/>
      <c r="BW875" s="220"/>
      <c r="BX875" s="220"/>
      <c r="BY875" s="220"/>
      <c r="BZ875" s="220"/>
      <c r="CA875" s="220"/>
      <c r="CB875" s="220"/>
      <c r="CC875" s="220"/>
      <c r="CD875" s="220"/>
      <c r="CE875" s="220"/>
      <c r="CF875" s="220"/>
      <c r="CG875" s="220"/>
      <c r="CH875" s="220"/>
      <c r="CI875" s="220"/>
    </row>
    <row r="876" spans="1:87" ht="15.75" customHeight="1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G876" s="220"/>
      <c r="AH876" s="220"/>
      <c r="AI876" s="220"/>
      <c r="AJ876" s="220"/>
      <c r="AK876" s="220"/>
      <c r="AL876" s="220"/>
      <c r="AM876" s="220"/>
      <c r="AN876" s="220"/>
      <c r="AO876" s="220"/>
      <c r="AP876" s="220"/>
      <c r="AQ876" s="220"/>
      <c r="AR876" s="220"/>
      <c r="AS876" s="220"/>
      <c r="AT876" s="220"/>
      <c r="AU876" s="220"/>
      <c r="AV876" s="220"/>
      <c r="AW876" s="220"/>
      <c r="AX876" s="220"/>
      <c r="AY876" s="220"/>
      <c r="AZ876" s="220"/>
      <c r="BA876" s="220"/>
      <c r="BB876" s="220"/>
      <c r="BC876" s="220"/>
      <c r="BD876" s="220"/>
      <c r="BE876" s="220"/>
      <c r="BF876" s="220"/>
      <c r="BG876" s="220"/>
      <c r="BH876" s="220"/>
      <c r="BI876" s="220"/>
      <c r="BJ876" s="220"/>
      <c r="BK876" s="220"/>
      <c r="BL876" s="220"/>
      <c r="BM876" s="220"/>
      <c r="BN876" s="220"/>
      <c r="BO876" s="220"/>
      <c r="BP876" s="220"/>
      <c r="BQ876" s="220"/>
      <c r="BR876" s="220"/>
      <c r="BS876" s="220"/>
      <c r="BT876" s="220"/>
      <c r="BU876" s="220"/>
      <c r="BV876" s="220"/>
      <c r="BW876" s="220"/>
      <c r="BX876" s="220"/>
      <c r="BY876" s="220"/>
      <c r="BZ876" s="220"/>
      <c r="CA876" s="220"/>
      <c r="CB876" s="220"/>
      <c r="CC876" s="220"/>
      <c r="CD876" s="220"/>
      <c r="CE876" s="220"/>
      <c r="CF876" s="220"/>
      <c r="CG876" s="220"/>
      <c r="CH876" s="220"/>
      <c r="CI876" s="220"/>
    </row>
    <row r="877" spans="1:87" ht="15.75" customHeight="1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G877" s="220"/>
      <c r="AH877" s="220"/>
      <c r="AI877" s="220"/>
      <c r="AJ877" s="220"/>
      <c r="AK877" s="220"/>
      <c r="AL877" s="220"/>
      <c r="AM877" s="220"/>
      <c r="AN877" s="220"/>
      <c r="AO877" s="220"/>
      <c r="AP877" s="220"/>
      <c r="AQ877" s="220"/>
      <c r="AR877" s="220"/>
      <c r="AS877" s="220"/>
      <c r="AT877" s="220"/>
      <c r="AU877" s="220"/>
      <c r="AV877" s="220"/>
      <c r="AW877" s="220"/>
      <c r="AX877" s="220"/>
      <c r="AY877" s="220"/>
      <c r="AZ877" s="220"/>
      <c r="BA877" s="220"/>
      <c r="BB877" s="220"/>
      <c r="BC877" s="220"/>
      <c r="BD877" s="220"/>
      <c r="BE877" s="220"/>
      <c r="BF877" s="220"/>
      <c r="BG877" s="220"/>
      <c r="BH877" s="220"/>
      <c r="BI877" s="220"/>
      <c r="BJ877" s="220"/>
      <c r="BK877" s="220"/>
      <c r="BL877" s="220"/>
      <c r="BM877" s="220"/>
      <c r="BN877" s="220"/>
      <c r="BO877" s="220"/>
      <c r="BP877" s="220"/>
      <c r="BQ877" s="220"/>
      <c r="BR877" s="220"/>
      <c r="BS877" s="220"/>
      <c r="BT877" s="220"/>
      <c r="BU877" s="220"/>
      <c r="BV877" s="220"/>
      <c r="BW877" s="220"/>
      <c r="BX877" s="220"/>
      <c r="BY877" s="220"/>
      <c r="BZ877" s="220"/>
      <c r="CA877" s="220"/>
      <c r="CB877" s="220"/>
      <c r="CC877" s="220"/>
      <c r="CD877" s="220"/>
      <c r="CE877" s="220"/>
      <c r="CF877" s="220"/>
      <c r="CG877" s="220"/>
      <c r="CH877" s="220"/>
      <c r="CI877" s="220"/>
    </row>
    <row r="878" spans="1:87" ht="15.75" customHeight="1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G878" s="220"/>
      <c r="AH878" s="220"/>
      <c r="AI878" s="220"/>
      <c r="AJ878" s="220"/>
      <c r="AK878" s="220"/>
      <c r="AL878" s="220"/>
      <c r="AM878" s="220"/>
      <c r="AN878" s="220"/>
      <c r="AO878" s="220"/>
      <c r="AP878" s="220"/>
      <c r="AQ878" s="220"/>
      <c r="AR878" s="220"/>
      <c r="AS878" s="220"/>
      <c r="AT878" s="220"/>
      <c r="AU878" s="220"/>
      <c r="AV878" s="220"/>
      <c r="AW878" s="220"/>
      <c r="AX878" s="220"/>
      <c r="AY878" s="220"/>
      <c r="AZ878" s="220"/>
      <c r="BA878" s="220"/>
      <c r="BB878" s="220"/>
      <c r="BC878" s="220"/>
      <c r="BD878" s="220"/>
      <c r="BE878" s="220"/>
      <c r="BF878" s="220"/>
      <c r="BG878" s="220"/>
      <c r="BH878" s="220"/>
      <c r="BI878" s="220"/>
      <c r="BJ878" s="220"/>
      <c r="BK878" s="220"/>
      <c r="BL878" s="220"/>
      <c r="BM878" s="220"/>
      <c r="BN878" s="220"/>
      <c r="BO878" s="220"/>
      <c r="BP878" s="220"/>
      <c r="BQ878" s="220"/>
      <c r="BR878" s="220"/>
      <c r="BS878" s="220"/>
      <c r="BT878" s="220"/>
      <c r="BU878" s="220"/>
      <c r="BV878" s="220"/>
      <c r="BW878" s="220"/>
      <c r="BX878" s="220"/>
      <c r="BY878" s="220"/>
      <c r="BZ878" s="220"/>
      <c r="CA878" s="220"/>
      <c r="CB878" s="220"/>
      <c r="CC878" s="220"/>
      <c r="CD878" s="220"/>
      <c r="CE878" s="220"/>
      <c r="CF878" s="220"/>
      <c r="CG878" s="220"/>
      <c r="CH878" s="220"/>
      <c r="CI878" s="220"/>
    </row>
    <row r="879" spans="1:87" ht="15.75" customHeight="1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G879" s="220"/>
      <c r="AH879" s="220"/>
      <c r="AI879" s="220"/>
      <c r="AJ879" s="220"/>
      <c r="AK879" s="220"/>
      <c r="AL879" s="220"/>
      <c r="AM879" s="220"/>
      <c r="AN879" s="220"/>
      <c r="AO879" s="220"/>
      <c r="AP879" s="220"/>
      <c r="AQ879" s="220"/>
      <c r="AR879" s="220"/>
      <c r="AS879" s="220"/>
      <c r="AT879" s="220"/>
      <c r="AU879" s="220"/>
      <c r="AV879" s="220"/>
      <c r="AW879" s="220"/>
      <c r="AX879" s="220"/>
      <c r="AY879" s="220"/>
      <c r="AZ879" s="220"/>
      <c r="BA879" s="220"/>
      <c r="BB879" s="220"/>
      <c r="BC879" s="220"/>
      <c r="BD879" s="220"/>
      <c r="BE879" s="220"/>
      <c r="BF879" s="220"/>
      <c r="BG879" s="220"/>
      <c r="BH879" s="220"/>
      <c r="BI879" s="220"/>
      <c r="BJ879" s="220"/>
      <c r="BK879" s="220"/>
      <c r="BL879" s="220"/>
      <c r="BM879" s="220"/>
      <c r="BN879" s="220"/>
      <c r="BO879" s="220"/>
      <c r="BP879" s="220"/>
      <c r="BQ879" s="220"/>
      <c r="BR879" s="220"/>
      <c r="BS879" s="220"/>
      <c r="BT879" s="220"/>
      <c r="BU879" s="220"/>
      <c r="BV879" s="220"/>
      <c r="BW879" s="220"/>
      <c r="BX879" s="220"/>
      <c r="BY879" s="220"/>
      <c r="BZ879" s="220"/>
      <c r="CA879" s="220"/>
      <c r="CB879" s="220"/>
      <c r="CC879" s="220"/>
      <c r="CD879" s="220"/>
      <c r="CE879" s="220"/>
      <c r="CF879" s="220"/>
      <c r="CG879" s="220"/>
      <c r="CH879" s="220"/>
      <c r="CI879" s="220"/>
    </row>
    <row r="880" spans="1:87" ht="15.75" customHeight="1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G880" s="220"/>
      <c r="AH880" s="220"/>
      <c r="AI880" s="220"/>
      <c r="AJ880" s="220"/>
      <c r="AK880" s="220"/>
      <c r="AL880" s="220"/>
      <c r="AM880" s="220"/>
      <c r="AN880" s="220"/>
      <c r="AO880" s="220"/>
      <c r="AP880" s="220"/>
      <c r="AQ880" s="220"/>
      <c r="AR880" s="220"/>
      <c r="AS880" s="220"/>
      <c r="AT880" s="220"/>
      <c r="AU880" s="220"/>
      <c r="AV880" s="220"/>
      <c r="AW880" s="220"/>
      <c r="AX880" s="220"/>
      <c r="AY880" s="220"/>
      <c r="AZ880" s="220"/>
      <c r="BA880" s="220"/>
      <c r="BB880" s="220"/>
      <c r="BC880" s="220"/>
      <c r="BD880" s="220"/>
      <c r="BE880" s="220"/>
      <c r="BF880" s="220"/>
      <c r="BG880" s="220"/>
      <c r="BH880" s="220"/>
      <c r="BI880" s="220"/>
      <c r="BJ880" s="220"/>
      <c r="BK880" s="220"/>
      <c r="BL880" s="220"/>
      <c r="BM880" s="220"/>
      <c r="BN880" s="220"/>
      <c r="BO880" s="220"/>
      <c r="BP880" s="220"/>
      <c r="BQ880" s="220"/>
      <c r="BR880" s="220"/>
      <c r="BS880" s="220"/>
      <c r="BT880" s="220"/>
      <c r="BU880" s="220"/>
      <c r="BV880" s="220"/>
      <c r="BW880" s="220"/>
      <c r="BX880" s="220"/>
      <c r="BY880" s="220"/>
      <c r="BZ880" s="220"/>
      <c r="CA880" s="220"/>
      <c r="CB880" s="220"/>
      <c r="CC880" s="220"/>
      <c r="CD880" s="220"/>
      <c r="CE880" s="220"/>
      <c r="CF880" s="220"/>
      <c r="CG880" s="220"/>
      <c r="CH880" s="220"/>
      <c r="CI880" s="220"/>
    </row>
    <row r="881" spans="1:87" ht="15.75" customHeight="1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G881" s="220"/>
      <c r="AH881" s="220"/>
      <c r="AI881" s="220"/>
      <c r="AJ881" s="220"/>
      <c r="AK881" s="220"/>
      <c r="AL881" s="220"/>
      <c r="AM881" s="220"/>
      <c r="AN881" s="220"/>
      <c r="AO881" s="220"/>
      <c r="AP881" s="220"/>
      <c r="AQ881" s="220"/>
      <c r="AR881" s="220"/>
      <c r="AS881" s="220"/>
      <c r="AT881" s="220"/>
      <c r="AU881" s="220"/>
      <c r="AV881" s="220"/>
      <c r="AW881" s="220"/>
      <c r="AX881" s="220"/>
      <c r="AY881" s="220"/>
      <c r="AZ881" s="220"/>
      <c r="BA881" s="220"/>
      <c r="BB881" s="220"/>
      <c r="BC881" s="220"/>
      <c r="BD881" s="220"/>
      <c r="BE881" s="220"/>
      <c r="BF881" s="220"/>
      <c r="BG881" s="220"/>
      <c r="BH881" s="220"/>
      <c r="BI881" s="220"/>
      <c r="BJ881" s="220"/>
      <c r="BK881" s="220"/>
      <c r="BL881" s="220"/>
      <c r="BM881" s="220"/>
      <c r="BN881" s="220"/>
      <c r="BO881" s="220"/>
      <c r="BP881" s="220"/>
      <c r="BQ881" s="220"/>
      <c r="BR881" s="220"/>
      <c r="BS881" s="220"/>
      <c r="BT881" s="220"/>
      <c r="BU881" s="220"/>
      <c r="BV881" s="220"/>
      <c r="BW881" s="220"/>
      <c r="BX881" s="220"/>
      <c r="BY881" s="220"/>
      <c r="BZ881" s="220"/>
      <c r="CA881" s="220"/>
      <c r="CB881" s="220"/>
      <c r="CC881" s="220"/>
      <c r="CD881" s="220"/>
      <c r="CE881" s="220"/>
      <c r="CF881" s="220"/>
      <c r="CG881" s="220"/>
      <c r="CH881" s="220"/>
      <c r="CI881" s="220"/>
    </row>
    <row r="882" spans="1:87" ht="15.75" customHeight="1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G882" s="220"/>
      <c r="AH882" s="220"/>
      <c r="AI882" s="220"/>
      <c r="AJ882" s="220"/>
      <c r="AK882" s="220"/>
      <c r="AL882" s="220"/>
      <c r="AM882" s="220"/>
      <c r="AN882" s="220"/>
      <c r="AO882" s="220"/>
      <c r="AP882" s="220"/>
      <c r="AQ882" s="220"/>
      <c r="AR882" s="220"/>
      <c r="AS882" s="220"/>
      <c r="AT882" s="220"/>
      <c r="AU882" s="220"/>
      <c r="AV882" s="220"/>
      <c r="AW882" s="220"/>
      <c r="AX882" s="220"/>
      <c r="AY882" s="220"/>
      <c r="AZ882" s="220"/>
      <c r="BA882" s="220"/>
      <c r="BB882" s="220"/>
      <c r="BC882" s="220"/>
      <c r="BD882" s="220"/>
      <c r="BE882" s="220"/>
      <c r="BF882" s="220"/>
      <c r="BG882" s="220"/>
      <c r="BH882" s="220"/>
      <c r="BI882" s="220"/>
      <c r="BJ882" s="220"/>
      <c r="BK882" s="220"/>
      <c r="BL882" s="220"/>
      <c r="BM882" s="220"/>
      <c r="BN882" s="220"/>
      <c r="BO882" s="220"/>
      <c r="BP882" s="220"/>
      <c r="BQ882" s="220"/>
      <c r="BR882" s="220"/>
      <c r="BS882" s="220"/>
      <c r="BT882" s="220"/>
      <c r="BU882" s="220"/>
      <c r="BV882" s="220"/>
      <c r="BW882" s="220"/>
      <c r="BX882" s="220"/>
      <c r="BY882" s="220"/>
      <c r="BZ882" s="220"/>
      <c r="CA882" s="220"/>
      <c r="CB882" s="220"/>
      <c r="CC882" s="220"/>
      <c r="CD882" s="220"/>
      <c r="CE882" s="220"/>
      <c r="CF882" s="220"/>
      <c r="CG882" s="220"/>
      <c r="CH882" s="220"/>
      <c r="CI882" s="220"/>
    </row>
    <row r="883" spans="1:87" ht="15.75" customHeight="1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  <c r="AP883" s="220"/>
      <c r="AQ883" s="220"/>
      <c r="AR883" s="220"/>
      <c r="AS883" s="220"/>
      <c r="AT883" s="220"/>
      <c r="AU883" s="220"/>
      <c r="AV883" s="220"/>
      <c r="AW883" s="220"/>
      <c r="AX883" s="220"/>
      <c r="AY883" s="220"/>
      <c r="AZ883" s="220"/>
      <c r="BA883" s="220"/>
      <c r="BB883" s="220"/>
      <c r="BC883" s="220"/>
      <c r="BD883" s="220"/>
      <c r="BE883" s="220"/>
      <c r="BF883" s="220"/>
      <c r="BG883" s="220"/>
      <c r="BH883" s="220"/>
      <c r="BI883" s="220"/>
      <c r="BJ883" s="220"/>
      <c r="BK883" s="220"/>
      <c r="BL883" s="220"/>
      <c r="BM883" s="220"/>
      <c r="BN883" s="220"/>
      <c r="BO883" s="220"/>
      <c r="BP883" s="220"/>
      <c r="BQ883" s="220"/>
      <c r="BR883" s="220"/>
      <c r="BS883" s="220"/>
      <c r="BT883" s="220"/>
      <c r="BU883" s="220"/>
      <c r="BV883" s="220"/>
      <c r="BW883" s="220"/>
      <c r="BX883" s="220"/>
      <c r="BY883" s="220"/>
      <c r="BZ883" s="220"/>
      <c r="CA883" s="220"/>
      <c r="CB883" s="220"/>
      <c r="CC883" s="220"/>
      <c r="CD883" s="220"/>
      <c r="CE883" s="220"/>
      <c r="CF883" s="220"/>
      <c r="CG883" s="220"/>
      <c r="CH883" s="220"/>
      <c r="CI883" s="220"/>
    </row>
    <row r="884" spans="1:87" ht="15.75" customHeight="1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G884" s="220"/>
      <c r="AH884" s="220"/>
      <c r="AI884" s="220"/>
      <c r="AJ884" s="220"/>
      <c r="AK884" s="220"/>
      <c r="AL884" s="220"/>
      <c r="AM884" s="220"/>
      <c r="AN884" s="220"/>
      <c r="AO884" s="220"/>
      <c r="AP884" s="220"/>
      <c r="AQ884" s="220"/>
      <c r="AR884" s="220"/>
      <c r="AS884" s="220"/>
      <c r="AT884" s="220"/>
      <c r="AU884" s="220"/>
      <c r="AV884" s="220"/>
      <c r="AW884" s="220"/>
      <c r="AX884" s="220"/>
      <c r="AY884" s="220"/>
      <c r="AZ884" s="220"/>
      <c r="BA884" s="220"/>
      <c r="BB884" s="220"/>
      <c r="BC884" s="220"/>
      <c r="BD884" s="220"/>
      <c r="BE884" s="220"/>
      <c r="BF884" s="220"/>
      <c r="BG884" s="220"/>
      <c r="BH884" s="220"/>
      <c r="BI884" s="220"/>
      <c r="BJ884" s="220"/>
      <c r="BK884" s="220"/>
      <c r="BL884" s="220"/>
      <c r="BM884" s="220"/>
      <c r="BN884" s="220"/>
      <c r="BO884" s="220"/>
      <c r="BP884" s="220"/>
      <c r="BQ884" s="220"/>
      <c r="BR884" s="220"/>
      <c r="BS884" s="220"/>
      <c r="BT884" s="220"/>
      <c r="BU884" s="220"/>
      <c r="BV884" s="220"/>
      <c r="BW884" s="220"/>
      <c r="BX884" s="220"/>
      <c r="BY884" s="220"/>
      <c r="BZ884" s="220"/>
      <c r="CA884" s="220"/>
      <c r="CB884" s="220"/>
      <c r="CC884" s="220"/>
      <c r="CD884" s="220"/>
      <c r="CE884" s="220"/>
      <c r="CF884" s="220"/>
      <c r="CG884" s="220"/>
      <c r="CH884" s="220"/>
      <c r="CI884" s="220"/>
    </row>
    <row r="885" spans="1:87" ht="15.75" customHeight="1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G885" s="220"/>
      <c r="AH885" s="220"/>
      <c r="AI885" s="220"/>
      <c r="AJ885" s="220"/>
      <c r="AK885" s="220"/>
      <c r="AL885" s="220"/>
      <c r="AM885" s="220"/>
      <c r="AN885" s="220"/>
      <c r="AO885" s="220"/>
      <c r="AP885" s="220"/>
      <c r="AQ885" s="220"/>
      <c r="AR885" s="220"/>
      <c r="AS885" s="220"/>
      <c r="AT885" s="220"/>
      <c r="AU885" s="220"/>
      <c r="AV885" s="220"/>
      <c r="AW885" s="220"/>
      <c r="AX885" s="220"/>
      <c r="AY885" s="220"/>
      <c r="AZ885" s="220"/>
      <c r="BA885" s="220"/>
      <c r="BB885" s="220"/>
      <c r="BC885" s="220"/>
      <c r="BD885" s="220"/>
      <c r="BE885" s="220"/>
      <c r="BF885" s="220"/>
      <c r="BG885" s="220"/>
      <c r="BH885" s="220"/>
      <c r="BI885" s="220"/>
      <c r="BJ885" s="220"/>
      <c r="BK885" s="220"/>
      <c r="BL885" s="220"/>
      <c r="BM885" s="220"/>
      <c r="BN885" s="220"/>
      <c r="BO885" s="220"/>
      <c r="BP885" s="220"/>
      <c r="BQ885" s="220"/>
      <c r="BR885" s="220"/>
      <c r="BS885" s="220"/>
      <c r="BT885" s="220"/>
      <c r="BU885" s="220"/>
      <c r="BV885" s="220"/>
      <c r="BW885" s="220"/>
      <c r="BX885" s="220"/>
      <c r="BY885" s="220"/>
      <c r="BZ885" s="220"/>
      <c r="CA885" s="220"/>
      <c r="CB885" s="220"/>
      <c r="CC885" s="220"/>
      <c r="CD885" s="220"/>
      <c r="CE885" s="220"/>
      <c r="CF885" s="220"/>
      <c r="CG885" s="220"/>
      <c r="CH885" s="220"/>
      <c r="CI885" s="220"/>
    </row>
    <row r="886" spans="1:87" ht="15.75" customHeight="1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G886" s="220"/>
      <c r="AH886" s="220"/>
      <c r="AI886" s="220"/>
      <c r="AJ886" s="220"/>
      <c r="AK886" s="220"/>
      <c r="AL886" s="220"/>
      <c r="AM886" s="220"/>
      <c r="AN886" s="220"/>
      <c r="AO886" s="220"/>
      <c r="AP886" s="220"/>
      <c r="AQ886" s="220"/>
      <c r="AR886" s="220"/>
      <c r="AS886" s="220"/>
      <c r="AT886" s="220"/>
      <c r="AU886" s="220"/>
      <c r="AV886" s="220"/>
      <c r="AW886" s="220"/>
      <c r="AX886" s="220"/>
      <c r="AY886" s="220"/>
      <c r="AZ886" s="220"/>
      <c r="BA886" s="220"/>
      <c r="BB886" s="220"/>
      <c r="BC886" s="220"/>
      <c r="BD886" s="220"/>
      <c r="BE886" s="220"/>
      <c r="BF886" s="220"/>
      <c r="BG886" s="220"/>
      <c r="BH886" s="220"/>
      <c r="BI886" s="220"/>
      <c r="BJ886" s="220"/>
      <c r="BK886" s="220"/>
      <c r="BL886" s="220"/>
      <c r="BM886" s="220"/>
      <c r="BN886" s="220"/>
      <c r="BO886" s="220"/>
      <c r="BP886" s="220"/>
      <c r="BQ886" s="220"/>
      <c r="BR886" s="220"/>
      <c r="BS886" s="220"/>
      <c r="BT886" s="220"/>
      <c r="BU886" s="220"/>
      <c r="BV886" s="220"/>
      <c r="BW886" s="220"/>
      <c r="BX886" s="220"/>
      <c r="BY886" s="220"/>
      <c r="BZ886" s="220"/>
      <c r="CA886" s="220"/>
      <c r="CB886" s="220"/>
      <c r="CC886" s="220"/>
      <c r="CD886" s="220"/>
      <c r="CE886" s="220"/>
      <c r="CF886" s="220"/>
      <c r="CG886" s="220"/>
      <c r="CH886" s="220"/>
      <c r="CI886" s="220"/>
    </row>
    <row r="887" spans="1:87" ht="15.75" customHeight="1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220"/>
      <c r="BN887" s="220"/>
      <c r="BO887" s="220"/>
      <c r="BP887" s="220"/>
      <c r="BQ887" s="220"/>
      <c r="BR887" s="220"/>
      <c r="BS887" s="220"/>
      <c r="BT887" s="220"/>
      <c r="BU887" s="220"/>
      <c r="BV887" s="220"/>
      <c r="BW887" s="220"/>
      <c r="BX887" s="220"/>
      <c r="BY887" s="220"/>
      <c r="BZ887" s="220"/>
      <c r="CA887" s="220"/>
      <c r="CB887" s="220"/>
      <c r="CC887" s="220"/>
      <c r="CD887" s="220"/>
      <c r="CE887" s="220"/>
      <c r="CF887" s="220"/>
      <c r="CG887" s="220"/>
      <c r="CH887" s="220"/>
      <c r="CI887" s="220"/>
    </row>
    <row r="888" spans="1:87" ht="15.75" customHeight="1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G888" s="220"/>
      <c r="AH888" s="220"/>
      <c r="AI888" s="220"/>
      <c r="AJ888" s="220"/>
      <c r="AK888" s="220"/>
      <c r="AL888" s="220"/>
      <c r="AM888" s="220"/>
      <c r="AN888" s="220"/>
      <c r="AO888" s="220"/>
      <c r="AP888" s="220"/>
      <c r="AQ888" s="220"/>
      <c r="AR888" s="220"/>
      <c r="AS888" s="220"/>
      <c r="AT888" s="220"/>
      <c r="AU888" s="220"/>
      <c r="AV888" s="220"/>
      <c r="AW888" s="220"/>
      <c r="AX888" s="220"/>
      <c r="AY888" s="220"/>
      <c r="AZ888" s="220"/>
      <c r="BA888" s="220"/>
      <c r="BB888" s="220"/>
      <c r="BC888" s="220"/>
      <c r="BD888" s="220"/>
      <c r="BE888" s="220"/>
      <c r="BF888" s="220"/>
      <c r="BG888" s="220"/>
      <c r="BH888" s="220"/>
      <c r="BI888" s="220"/>
      <c r="BJ888" s="220"/>
      <c r="BK888" s="220"/>
      <c r="BL888" s="220"/>
      <c r="BM888" s="220"/>
      <c r="BN888" s="220"/>
      <c r="BO888" s="220"/>
      <c r="BP888" s="220"/>
      <c r="BQ888" s="220"/>
      <c r="BR888" s="220"/>
      <c r="BS888" s="220"/>
      <c r="BT888" s="220"/>
      <c r="BU888" s="220"/>
      <c r="BV888" s="220"/>
      <c r="BW888" s="220"/>
      <c r="BX888" s="220"/>
      <c r="BY888" s="220"/>
      <c r="BZ888" s="220"/>
      <c r="CA888" s="220"/>
      <c r="CB888" s="220"/>
      <c r="CC888" s="220"/>
      <c r="CD888" s="220"/>
      <c r="CE888" s="220"/>
      <c r="CF888" s="220"/>
      <c r="CG888" s="220"/>
      <c r="CH888" s="220"/>
      <c r="CI888" s="220"/>
    </row>
    <row r="889" spans="1:87" ht="15.75" customHeight="1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G889" s="220"/>
      <c r="AH889" s="220"/>
      <c r="AI889" s="220"/>
      <c r="AJ889" s="220"/>
      <c r="AK889" s="220"/>
      <c r="AL889" s="220"/>
      <c r="AM889" s="220"/>
      <c r="AN889" s="220"/>
      <c r="AO889" s="220"/>
      <c r="AP889" s="220"/>
      <c r="AQ889" s="220"/>
      <c r="AR889" s="220"/>
      <c r="AS889" s="220"/>
      <c r="AT889" s="220"/>
      <c r="AU889" s="220"/>
      <c r="AV889" s="220"/>
      <c r="AW889" s="220"/>
      <c r="AX889" s="220"/>
      <c r="AY889" s="220"/>
      <c r="AZ889" s="220"/>
      <c r="BA889" s="220"/>
      <c r="BB889" s="220"/>
      <c r="BC889" s="220"/>
      <c r="BD889" s="220"/>
      <c r="BE889" s="220"/>
      <c r="BF889" s="220"/>
      <c r="BG889" s="220"/>
      <c r="BH889" s="220"/>
      <c r="BI889" s="220"/>
      <c r="BJ889" s="220"/>
      <c r="BK889" s="220"/>
      <c r="BL889" s="220"/>
      <c r="BM889" s="220"/>
      <c r="BN889" s="220"/>
      <c r="BO889" s="220"/>
      <c r="BP889" s="220"/>
      <c r="BQ889" s="220"/>
      <c r="BR889" s="220"/>
      <c r="BS889" s="220"/>
      <c r="BT889" s="220"/>
      <c r="BU889" s="220"/>
      <c r="BV889" s="220"/>
      <c r="BW889" s="220"/>
      <c r="BX889" s="220"/>
      <c r="BY889" s="220"/>
      <c r="BZ889" s="220"/>
      <c r="CA889" s="220"/>
      <c r="CB889" s="220"/>
      <c r="CC889" s="220"/>
      <c r="CD889" s="220"/>
      <c r="CE889" s="220"/>
      <c r="CF889" s="220"/>
      <c r="CG889" s="220"/>
      <c r="CH889" s="220"/>
      <c r="CI889" s="220"/>
    </row>
    <row r="890" spans="1:87" ht="15.75" customHeight="1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G890" s="220"/>
      <c r="AH890" s="220"/>
      <c r="AI890" s="220"/>
      <c r="AJ890" s="220"/>
      <c r="AK890" s="220"/>
      <c r="AL890" s="220"/>
      <c r="AM890" s="220"/>
      <c r="AN890" s="220"/>
      <c r="AO890" s="220"/>
      <c r="AP890" s="220"/>
      <c r="AQ890" s="220"/>
      <c r="AR890" s="220"/>
      <c r="AS890" s="220"/>
      <c r="AT890" s="220"/>
      <c r="AU890" s="220"/>
      <c r="AV890" s="220"/>
      <c r="AW890" s="220"/>
      <c r="AX890" s="220"/>
      <c r="AY890" s="220"/>
      <c r="AZ890" s="220"/>
      <c r="BA890" s="220"/>
      <c r="BB890" s="220"/>
      <c r="BC890" s="220"/>
      <c r="BD890" s="220"/>
      <c r="BE890" s="220"/>
      <c r="BF890" s="220"/>
      <c r="BG890" s="220"/>
      <c r="BH890" s="220"/>
      <c r="BI890" s="220"/>
      <c r="BJ890" s="220"/>
      <c r="BK890" s="220"/>
      <c r="BL890" s="220"/>
      <c r="BM890" s="220"/>
      <c r="BN890" s="220"/>
      <c r="BO890" s="220"/>
      <c r="BP890" s="220"/>
      <c r="BQ890" s="220"/>
      <c r="BR890" s="220"/>
      <c r="BS890" s="220"/>
      <c r="BT890" s="220"/>
      <c r="BU890" s="220"/>
      <c r="BV890" s="220"/>
      <c r="BW890" s="220"/>
      <c r="BX890" s="220"/>
      <c r="BY890" s="220"/>
      <c r="BZ890" s="220"/>
      <c r="CA890" s="220"/>
      <c r="CB890" s="220"/>
      <c r="CC890" s="220"/>
      <c r="CD890" s="220"/>
      <c r="CE890" s="220"/>
      <c r="CF890" s="220"/>
      <c r="CG890" s="220"/>
      <c r="CH890" s="220"/>
      <c r="CI890" s="220"/>
    </row>
    <row r="891" spans="1:87" ht="15.75" customHeight="1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G891" s="220"/>
      <c r="AH891" s="220"/>
      <c r="AI891" s="220"/>
      <c r="AJ891" s="220"/>
      <c r="AK891" s="220"/>
      <c r="AL891" s="220"/>
      <c r="AM891" s="220"/>
      <c r="AN891" s="220"/>
      <c r="AO891" s="220"/>
      <c r="AP891" s="220"/>
      <c r="AQ891" s="220"/>
      <c r="AR891" s="220"/>
      <c r="AS891" s="220"/>
      <c r="AT891" s="220"/>
      <c r="AU891" s="220"/>
      <c r="AV891" s="220"/>
      <c r="AW891" s="220"/>
      <c r="AX891" s="220"/>
      <c r="AY891" s="220"/>
      <c r="AZ891" s="220"/>
      <c r="BA891" s="220"/>
      <c r="BB891" s="220"/>
      <c r="BC891" s="220"/>
      <c r="BD891" s="220"/>
      <c r="BE891" s="220"/>
      <c r="BF891" s="220"/>
      <c r="BG891" s="220"/>
      <c r="BH891" s="220"/>
      <c r="BI891" s="220"/>
      <c r="BJ891" s="220"/>
      <c r="BK891" s="220"/>
      <c r="BL891" s="220"/>
      <c r="BM891" s="220"/>
      <c r="BN891" s="220"/>
      <c r="BO891" s="220"/>
      <c r="BP891" s="220"/>
      <c r="BQ891" s="220"/>
      <c r="BR891" s="220"/>
      <c r="BS891" s="220"/>
      <c r="BT891" s="220"/>
      <c r="BU891" s="220"/>
      <c r="BV891" s="220"/>
      <c r="BW891" s="220"/>
      <c r="BX891" s="220"/>
      <c r="BY891" s="220"/>
      <c r="BZ891" s="220"/>
      <c r="CA891" s="220"/>
      <c r="CB891" s="220"/>
      <c r="CC891" s="220"/>
      <c r="CD891" s="220"/>
      <c r="CE891" s="220"/>
      <c r="CF891" s="220"/>
      <c r="CG891" s="220"/>
      <c r="CH891" s="220"/>
      <c r="CI891" s="220"/>
    </row>
    <row r="892" spans="1:87" ht="15.75" customHeight="1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G892" s="220"/>
      <c r="AH892" s="220"/>
      <c r="AI892" s="220"/>
      <c r="AJ892" s="220"/>
      <c r="AK892" s="220"/>
      <c r="AL892" s="220"/>
      <c r="AM892" s="220"/>
      <c r="AN892" s="220"/>
      <c r="AO892" s="220"/>
      <c r="AP892" s="220"/>
      <c r="AQ892" s="220"/>
      <c r="AR892" s="220"/>
      <c r="AS892" s="220"/>
      <c r="AT892" s="220"/>
      <c r="AU892" s="220"/>
      <c r="AV892" s="220"/>
      <c r="AW892" s="220"/>
      <c r="AX892" s="220"/>
      <c r="AY892" s="220"/>
      <c r="AZ892" s="220"/>
      <c r="BA892" s="220"/>
      <c r="BB892" s="220"/>
      <c r="BC892" s="220"/>
      <c r="BD892" s="220"/>
      <c r="BE892" s="220"/>
      <c r="BF892" s="220"/>
      <c r="BG892" s="220"/>
      <c r="BH892" s="220"/>
      <c r="BI892" s="220"/>
      <c r="BJ892" s="220"/>
      <c r="BK892" s="220"/>
      <c r="BL892" s="220"/>
      <c r="BM892" s="220"/>
      <c r="BN892" s="220"/>
      <c r="BO892" s="220"/>
      <c r="BP892" s="220"/>
      <c r="BQ892" s="220"/>
      <c r="BR892" s="220"/>
      <c r="BS892" s="220"/>
      <c r="BT892" s="220"/>
      <c r="BU892" s="220"/>
      <c r="BV892" s="220"/>
      <c r="BW892" s="220"/>
      <c r="BX892" s="220"/>
      <c r="BY892" s="220"/>
      <c r="BZ892" s="220"/>
      <c r="CA892" s="220"/>
      <c r="CB892" s="220"/>
      <c r="CC892" s="220"/>
      <c r="CD892" s="220"/>
      <c r="CE892" s="220"/>
      <c r="CF892" s="220"/>
      <c r="CG892" s="220"/>
      <c r="CH892" s="220"/>
      <c r="CI892" s="220"/>
    </row>
    <row r="893" spans="1:87" ht="15.75" customHeight="1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G893" s="220"/>
      <c r="AH893" s="220"/>
      <c r="AI893" s="220"/>
      <c r="AJ893" s="220"/>
      <c r="AK893" s="220"/>
      <c r="AL893" s="220"/>
      <c r="AM893" s="220"/>
      <c r="AN893" s="220"/>
      <c r="AO893" s="220"/>
      <c r="AP893" s="220"/>
      <c r="AQ893" s="220"/>
      <c r="AR893" s="220"/>
      <c r="AS893" s="220"/>
      <c r="AT893" s="220"/>
      <c r="AU893" s="220"/>
      <c r="AV893" s="220"/>
      <c r="AW893" s="220"/>
      <c r="AX893" s="220"/>
      <c r="AY893" s="220"/>
      <c r="AZ893" s="220"/>
      <c r="BA893" s="220"/>
      <c r="BB893" s="220"/>
      <c r="BC893" s="220"/>
      <c r="BD893" s="220"/>
      <c r="BE893" s="220"/>
      <c r="BF893" s="220"/>
      <c r="BG893" s="220"/>
      <c r="BH893" s="220"/>
      <c r="BI893" s="220"/>
      <c r="BJ893" s="220"/>
      <c r="BK893" s="220"/>
      <c r="BL893" s="220"/>
      <c r="BM893" s="220"/>
      <c r="BN893" s="220"/>
      <c r="BO893" s="220"/>
      <c r="BP893" s="220"/>
      <c r="BQ893" s="220"/>
      <c r="BR893" s="220"/>
      <c r="BS893" s="220"/>
      <c r="BT893" s="220"/>
      <c r="BU893" s="220"/>
      <c r="BV893" s="220"/>
      <c r="BW893" s="220"/>
      <c r="BX893" s="220"/>
      <c r="BY893" s="220"/>
      <c r="BZ893" s="220"/>
      <c r="CA893" s="220"/>
      <c r="CB893" s="220"/>
      <c r="CC893" s="220"/>
      <c r="CD893" s="220"/>
      <c r="CE893" s="220"/>
      <c r="CF893" s="220"/>
      <c r="CG893" s="220"/>
      <c r="CH893" s="220"/>
      <c r="CI893" s="220"/>
    </row>
    <row r="894" spans="1:87" ht="15.75" customHeight="1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G894" s="220"/>
      <c r="AH894" s="220"/>
      <c r="AI894" s="220"/>
      <c r="AJ894" s="220"/>
      <c r="AK894" s="220"/>
      <c r="AL894" s="220"/>
      <c r="AM894" s="220"/>
      <c r="AN894" s="220"/>
      <c r="AO894" s="220"/>
      <c r="AP894" s="220"/>
      <c r="AQ894" s="220"/>
      <c r="AR894" s="220"/>
      <c r="AS894" s="220"/>
      <c r="AT894" s="220"/>
      <c r="AU894" s="220"/>
      <c r="AV894" s="220"/>
      <c r="AW894" s="220"/>
      <c r="AX894" s="220"/>
      <c r="AY894" s="220"/>
      <c r="AZ894" s="220"/>
      <c r="BA894" s="220"/>
      <c r="BB894" s="220"/>
      <c r="BC894" s="220"/>
      <c r="BD894" s="220"/>
      <c r="BE894" s="220"/>
      <c r="BF894" s="220"/>
      <c r="BG894" s="220"/>
      <c r="BH894" s="220"/>
      <c r="BI894" s="220"/>
      <c r="BJ894" s="220"/>
      <c r="BK894" s="220"/>
      <c r="BL894" s="220"/>
      <c r="BM894" s="220"/>
      <c r="BN894" s="220"/>
      <c r="BO894" s="220"/>
      <c r="BP894" s="220"/>
      <c r="BQ894" s="220"/>
      <c r="BR894" s="220"/>
      <c r="BS894" s="220"/>
      <c r="BT894" s="220"/>
      <c r="BU894" s="220"/>
      <c r="BV894" s="220"/>
      <c r="BW894" s="220"/>
      <c r="BX894" s="220"/>
      <c r="BY894" s="220"/>
      <c r="BZ894" s="220"/>
      <c r="CA894" s="220"/>
      <c r="CB894" s="220"/>
      <c r="CC894" s="220"/>
      <c r="CD894" s="220"/>
      <c r="CE894" s="220"/>
      <c r="CF894" s="220"/>
      <c r="CG894" s="220"/>
      <c r="CH894" s="220"/>
      <c r="CI894" s="220"/>
    </row>
    <row r="895" spans="1:87" ht="15.75" customHeight="1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G895" s="220"/>
      <c r="AH895" s="220"/>
      <c r="AI895" s="220"/>
      <c r="AJ895" s="220"/>
      <c r="AK895" s="220"/>
      <c r="AL895" s="220"/>
      <c r="AM895" s="220"/>
      <c r="AN895" s="220"/>
      <c r="AO895" s="220"/>
      <c r="AP895" s="220"/>
      <c r="AQ895" s="220"/>
      <c r="AR895" s="220"/>
      <c r="AS895" s="220"/>
      <c r="AT895" s="220"/>
      <c r="AU895" s="220"/>
      <c r="AV895" s="220"/>
      <c r="AW895" s="220"/>
      <c r="AX895" s="220"/>
      <c r="AY895" s="220"/>
      <c r="AZ895" s="220"/>
      <c r="BA895" s="220"/>
      <c r="BB895" s="220"/>
      <c r="BC895" s="220"/>
      <c r="BD895" s="220"/>
      <c r="BE895" s="220"/>
      <c r="BF895" s="220"/>
      <c r="BG895" s="220"/>
      <c r="BH895" s="220"/>
      <c r="BI895" s="220"/>
      <c r="BJ895" s="220"/>
      <c r="BK895" s="220"/>
      <c r="BL895" s="220"/>
      <c r="BM895" s="220"/>
      <c r="BN895" s="220"/>
      <c r="BO895" s="220"/>
      <c r="BP895" s="220"/>
      <c r="BQ895" s="220"/>
      <c r="BR895" s="220"/>
      <c r="BS895" s="220"/>
      <c r="BT895" s="220"/>
      <c r="BU895" s="220"/>
      <c r="BV895" s="220"/>
      <c r="BW895" s="220"/>
      <c r="BX895" s="220"/>
      <c r="BY895" s="220"/>
      <c r="BZ895" s="220"/>
      <c r="CA895" s="220"/>
      <c r="CB895" s="220"/>
      <c r="CC895" s="220"/>
      <c r="CD895" s="220"/>
      <c r="CE895" s="220"/>
      <c r="CF895" s="220"/>
      <c r="CG895" s="220"/>
      <c r="CH895" s="220"/>
      <c r="CI895" s="220"/>
    </row>
    <row r="896" spans="1:87" ht="15.75" customHeight="1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G896" s="220"/>
      <c r="AH896" s="220"/>
      <c r="AI896" s="220"/>
      <c r="AJ896" s="220"/>
      <c r="AK896" s="220"/>
      <c r="AL896" s="220"/>
      <c r="AM896" s="220"/>
      <c r="AN896" s="220"/>
      <c r="AO896" s="220"/>
      <c r="AP896" s="220"/>
      <c r="AQ896" s="220"/>
      <c r="AR896" s="220"/>
      <c r="AS896" s="220"/>
      <c r="AT896" s="220"/>
      <c r="AU896" s="220"/>
      <c r="AV896" s="220"/>
      <c r="AW896" s="220"/>
      <c r="AX896" s="220"/>
      <c r="AY896" s="220"/>
      <c r="AZ896" s="220"/>
      <c r="BA896" s="220"/>
      <c r="BB896" s="220"/>
      <c r="BC896" s="220"/>
      <c r="BD896" s="220"/>
      <c r="BE896" s="220"/>
      <c r="BF896" s="220"/>
      <c r="BG896" s="220"/>
      <c r="BH896" s="220"/>
      <c r="BI896" s="220"/>
      <c r="BJ896" s="220"/>
      <c r="BK896" s="220"/>
      <c r="BL896" s="220"/>
      <c r="BM896" s="220"/>
      <c r="BN896" s="220"/>
      <c r="BO896" s="220"/>
      <c r="BP896" s="220"/>
      <c r="BQ896" s="220"/>
      <c r="BR896" s="220"/>
      <c r="BS896" s="220"/>
      <c r="BT896" s="220"/>
      <c r="BU896" s="220"/>
      <c r="BV896" s="220"/>
      <c r="BW896" s="220"/>
      <c r="BX896" s="220"/>
      <c r="BY896" s="220"/>
      <c r="BZ896" s="220"/>
      <c r="CA896" s="220"/>
      <c r="CB896" s="220"/>
      <c r="CC896" s="220"/>
      <c r="CD896" s="220"/>
      <c r="CE896" s="220"/>
      <c r="CF896" s="220"/>
      <c r="CG896" s="220"/>
      <c r="CH896" s="220"/>
      <c r="CI896" s="220"/>
    </row>
    <row r="897" spans="1:87" ht="15.75" customHeight="1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G897" s="220"/>
      <c r="AH897" s="220"/>
      <c r="AI897" s="220"/>
      <c r="AJ897" s="220"/>
      <c r="AK897" s="220"/>
      <c r="AL897" s="220"/>
      <c r="AM897" s="220"/>
      <c r="AN897" s="220"/>
      <c r="AO897" s="220"/>
      <c r="AP897" s="220"/>
      <c r="AQ897" s="220"/>
      <c r="AR897" s="220"/>
      <c r="AS897" s="220"/>
      <c r="AT897" s="220"/>
      <c r="AU897" s="220"/>
      <c r="AV897" s="220"/>
      <c r="AW897" s="220"/>
      <c r="AX897" s="220"/>
      <c r="AY897" s="220"/>
      <c r="AZ897" s="220"/>
      <c r="BA897" s="220"/>
      <c r="BB897" s="220"/>
      <c r="BC897" s="220"/>
      <c r="BD897" s="220"/>
      <c r="BE897" s="220"/>
      <c r="BF897" s="220"/>
      <c r="BG897" s="220"/>
      <c r="BH897" s="220"/>
      <c r="BI897" s="220"/>
      <c r="BJ897" s="220"/>
      <c r="BK897" s="220"/>
      <c r="BL897" s="220"/>
      <c r="BM897" s="220"/>
      <c r="BN897" s="220"/>
      <c r="BO897" s="220"/>
      <c r="BP897" s="220"/>
      <c r="BQ897" s="220"/>
      <c r="BR897" s="220"/>
      <c r="BS897" s="220"/>
      <c r="BT897" s="220"/>
      <c r="BU897" s="220"/>
      <c r="BV897" s="220"/>
      <c r="BW897" s="220"/>
      <c r="BX897" s="220"/>
      <c r="BY897" s="220"/>
      <c r="BZ897" s="220"/>
      <c r="CA897" s="220"/>
      <c r="CB897" s="220"/>
      <c r="CC897" s="220"/>
      <c r="CD897" s="220"/>
      <c r="CE897" s="220"/>
      <c r="CF897" s="220"/>
      <c r="CG897" s="220"/>
      <c r="CH897" s="220"/>
      <c r="CI897" s="220"/>
    </row>
    <row r="898" spans="1:87" ht="15.75" customHeight="1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G898" s="220"/>
      <c r="AH898" s="220"/>
      <c r="AI898" s="220"/>
      <c r="AJ898" s="220"/>
      <c r="AK898" s="220"/>
      <c r="AL898" s="220"/>
      <c r="AM898" s="220"/>
      <c r="AN898" s="220"/>
      <c r="AO898" s="220"/>
      <c r="AP898" s="220"/>
      <c r="AQ898" s="220"/>
      <c r="AR898" s="220"/>
      <c r="AS898" s="220"/>
      <c r="AT898" s="220"/>
      <c r="AU898" s="220"/>
      <c r="AV898" s="220"/>
      <c r="AW898" s="220"/>
      <c r="AX898" s="220"/>
      <c r="AY898" s="220"/>
      <c r="AZ898" s="220"/>
      <c r="BA898" s="220"/>
      <c r="BB898" s="220"/>
      <c r="BC898" s="220"/>
      <c r="BD898" s="220"/>
      <c r="BE898" s="220"/>
      <c r="BF898" s="220"/>
      <c r="BG898" s="220"/>
      <c r="BH898" s="220"/>
      <c r="BI898" s="220"/>
      <c r="BJ898" s="220"/>
      <c r="BK898" s="220"/>
      <c r="BL898" s="220"/>
      <c r="BM898" s="220"/>
      <c r="BN898" s="220"/>
      <c r="BO898" s="220"/>
      <c r="BP898" s="220"/>
      <c r="BQ898" s="220"/>
      <c r="BR898" s="220"/>
      <c r="BS898" s="220"/>
      <c r="BT898" s="220"/>
      <c r="BU898" s="220"/>
      <c r="BV898" s="220"/>
      <c r="BW898" s="220"/>
      <c r="BX898" s="220"/>
      <c r="BY898" s="220"/>
      <c r="BZ898" s="220"/>
      <c r="CA898" s="220"/>
      <c r="CB898" s="220"/>
      <c r="CC898" s="220"/>
      <c r="CD898" s="220"/>
      <c r="CE898" s="220"/>
      <c r="CF898" s="220"/>
      <c r="CG898" s="220"/>
      <c r="CH898" s="220"/>
      <c r="CI898" s="220"/>
    </row>
    <row r="899" spans="1:87" ht="15.75" customHeight="1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  <c r="AP899" s="220"/>
      <c r="AQ899" s="220"/>
      <c r="AR899" s="220"/>
      <c r="AS899" s="220"/>
      <c r="AT899" s="220"/>
      <c r="AU899" s="220"/>
      <c r="AV899" s="220"/>
      <c r="AW899" s="220"/>
      <c r="AX899" s="220"/>
      <c r="AY899" s="220"/>
      <c r="AZ899" s="220"/>
      <c r="BA899" s="220"/>
      <c r="BB899" s="220"/>
      <c r="BC899" s="220"/>
      <c r="BD899" s="220"/>
      <c r="BE899" s="220"/>
      <c r="BF899" s="220"/>
      <c r="BG899" s="220"/>
      <c r="BH899" s="220"/>
      <c r="BI899" s="220"/>
      <c r="BJ899" s="220"/>
      <c r="BK899" s="220"/>
      <c r="BL899" s="220"/>
      <c r="BM899" s="220"/>
      <c r="BN899" s="220"/>
      <c r="BO899" s="220"/>
      <c r="BP899" s="220"/>
      <c r="BQ899" s="220"/>
      <c r="BR899" s="220"/>
      <c r="BS899" s="220"/>
      <c r="BT899" s="220"/>
      <c r="BU899" s="220"/>
      <c r="BV899" s="220"/>
      <c r="BW899" s="220"/>
      <c r="BX899" s="220"/>
      <c r="BY899" s="220"/>
      <c r="BZ899" s="220"/>
      <c r="CA899" s="220"/>
      <c r="CB899" s="220"/>
      <c r="CC899" s="220"/>
      <c r="CD899" s="220"/>
      <c r="CE899" s="220"/>
      <c r="CF899" s="220"/>
      <c r="CG899" s="220"/>
      <c r="CH899" s="220"/>
      <c r="CI899" s="220"/>
    </row>
    <row r="900" spans="1:87" ht="15.75" customHeight="1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  <c r="AP900" s="220"/>
      <c r="AQ900" s="220"/>
      <c r="AR900" s="220"/>
      <c r="AS900" s="220"/>
      <c r="AT900" s="220"/>
      <c r="AU900" s="220"/>
      <c r="AV900" s="220"/>
      <c r="AW900" s="220"/>
      <c r="AX900" s="220"/>
      <c r="AY900" s="220"/>
      <c r="AZ900" s="220"/>
      <c r="BA900" s="220"/>
      <c r="BB900" s="220"/>
      <c r="BC900" s="220"/>
      <c r="BD900" s="220"/>
      <c r="BE900" s="220"/>
      <c r="BF900" s="220"/>
      <c r="BG900" s="220"/>
      <c r="BH900" s="220"/>
      <c r="BI900" s="220"/>
      <c r="BJ900" s="220"/>
      <c r="BK900" s="220"/>
      <c r="BL900" s="220"/>
      <c r="BM900" s="220"/>
      <c r="BN900" s="220"/>
      <c r="BO900" s="220"/>
      <c r="BP900" s="220"/>
      <c r="BQ900" s="220"/>
      <c r="BR900" s="220"/>
      <c r="BS900" s="220"/>
      <c r="BT900" s="220"/>
      <c r="BU900" s="220"/>
      <c r="BV900" s="220"/>
      <c r="BW900" s="220"/>
      <c r="BX900" s="220"/>
      <c r="BY900" s="220"/>
      <c r="BZ900" s="220"/>
      <c r="CA900" s="220"/>
      <c r="CB900" s="220"/>
      <c r="CC900" s="220"/>
      <c r="CD900" s="220"/>
      <c r="CE900" s="220"/>
      <c r="CF900" s="220"/>
      <c r="CG900" s="220"/>
      <c r="CH900" s="220"/>
      <c r="CI900" s="220"/>
    </row>
    <row r="901" spans="1:87" ht="15.75" customHeight="1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  <c r="AP901" s="220"/>
      <c r="AQ901" s="220"/>
      <c r="AR901" s="220"/>
      <c r="AS901" s="220"/>
      <c r="AT901" s="220"/>
      <c r="AU901" s="220"/>
      <c r="AV901" s="220"/>
      <c r="AW901" s="220"/>
      <c r="AX901" s="220"/>
      <c r="AY901" s="220"/>
      <c r="AZ901" s="220"/>
      <c r="BA901" s="220"/>
      <c r="BB901" s="220"/>
      <c r="BC901" s="220"/>
      <c r="BD901" s="220"/>
      <c r="BE901" s="220"/>
      <c r="BF901" s="220"/>
      <c r="BG901" s="220"/>
      <c r="BH901" s="220"/>
      <c r="BI901" s="220"/>
      <c r="BJ901" s="220"/>
      <c r="BK901" s="220"/>
      <c r="BL901" s="220"/>
      <c r="BM901" s="220"/>
      <c r="BN901" s="220"/>
      <c r="BO901" s="220"/>
      <c r="BP901" s="220"/>
      <c r="BQ901" s="220"/>
      <c r="BR901" s="220"/>
      <c r="BS901" s="220"/>
      <c r="BT901" s="220"/>
      <c r="BU901" s="220"/>
      <c r="BV901" s="220"/>
      <c r="BW901" s="220"/>
      <c r="BX901" s="220"/>
      <c r="BY901" s="220"/>
      <c r="BZ901" s="220"/>
      <c r="CA901" s="220"/>
      <c r="CB901" s="220"/>
      <c r="CC901" s="220"/>
      <c r="CD901" s="220"/>
      <c r="CE901" s="220"/>
      <c r="CF901" s="220"/>
      <c r="CG901" s="220"/>
      <c r="CH901" s="220"/>
      <c r="CI901" s="220"/>
    </row>
    <row r="902" spans="1:87" ht="15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  <c r="AP902" s="220"/>
      <c r="AQ902" s="220"/>
      <c r="AR902" s="220"/>
      <c r="AS902" s="220"/>
      <c r="AT902" s="220"/>
      <c r="AU902" s="220"/>
      <c r="AV902" s="220"/>
      <c r="AW902" s="220"/>
      <c r="AX902" s="220"/>
      <c r="AY902" s="220"/>
      <c r="AZ902" s="220"/>
      <c r="BA902" s="220"/>
      <c r="BB902" s="220"/>
      <c r="BC902" s="220"/>
      <c r="BD902" s="220"/>
      <c r="BE902" s="220"/>
      <c r="BF902" s="220"/>
      <c r="BG902" s="220"/>
      <c r="BH902" s="220"/>
      <c r="BI902" s="220"/>
      <c r="BJ902" s="220"/>
      <c r="BK902" s="220"/>
      <c r="BL902" s="220"/>
      <c r="BM902" s="220"/>
      <c r="BN902" s="220"/>
      <c r="BO902" s="220"/>
      <c r="BP902" s="220"/>
      <c r="BQ902" s="220"/>
      <c r="BR902" s="220"/>
      <c r="BS902" s="220"/>
      <c r="BT902" s="220"/>
      <c r="BU902" s="220"/>
      <c r="BV902" s="220"/>
      <c r="BW902" s="220"/>
      <c r="BX902" s="220"/>
      <c r="BY902" s="220"/>
      <c r="BZ902" s="220"/>
      <c r="CA902" s="220"/>
      <c r="CB902" s="220"/>
      <c r="CC902" s="220"/>
      <c r="CD902" s="220"/>
      <c r="CE902" s="220"/>
      <c r="CF902" s="220"/>
      <c r="CG902" s="220"/>
      <c r="CH902" s="220"/>
      <c r="CI902" s="220"/>
    </row>
    <row r="903" spans="1:87" ht="15.75" customHeight="1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  <c r="AP903" s="220"/>
      <c r="AQ903" s="220"/>
      <c r="AR903" s="220"/>
      <c r="AS903" s="220"/>
      <c r="AT903" s="220"/>
      <c r="AU903" s="220"/>
      <c r="AV903" s="220"/>
      <c r="AW903" s="220"/>
      <c r="AX903" s="220"/>
      <c r="AY903" s="220"/>
      <c r="AZ903" s="220"/>
      <c r="BA903" s="220"/>
      <c r="BB903" s="220"/>
      <c r="BC903" s="220"/>
      <c r="BD903" s="220"/>
      <c r="BE903" s="220"/>
      <c r="BF903" s="220"/>
      <c r="BG903" s="220"/>
      <c r="BH903" s="220"/>
      <c r="BI903" s="220"/>
      <c r="BJ903" s="220"/>
      <c r="BK903" s="220"/>
      <c r="BL903" s="220"/>
      <c r="BM903" s="220"/>
      <c r="BN903" s="220"/>
      <c r="BO903" s="220"/>
      <c r="BP903" s="220"/>
      <c r="BQ903" s="220"/>
      <c r="BR903" s="220"/>
      <c r="BS903" s="220"/>
      <c r="BT903" s="220"/>
      <c r="BU903" s="220"/>
      <c r="BV903" s="220"/>
      <c r="BW903" s="220"/>
      <c r="BX903" s="220"/>
      <c r="BY903" s="220"/>
      <c r="BZ903" s="220"/>
      <c r="CA903" s="220"/>
      <c r="CB903" s="220"/>
      <c r="CC903" s="220"/>
      <c r="CD903" s="220"/>
      <c r="CE903" s="220"/>
      <c r="CF903" s="220"/>
      <c r="CG903" s="220"/>
      <c r="CH903" s="220"/>
      <c r="CI903" s="220"/>
    </row>
    <row r="904" spans="1:87" ht="15.75" customHeight="1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  <c r="AP904" s="220"/>
      <c r="AQ904" s="220"/>
      <c r="AR904" s="220"/>
      <c r="AS904" s="220"/>
      <c r="AT904" s="220"/>
      <c r="AU904" s="220"/>
      <c r="AV904" s="220"/>
      <c r="AW904" s="220"/>
      <c r="AX904" s="220"/>
      <c r="AY904" s="220"/>
      <c r="AZ904" s="220"/>
      <c r="BA904" s="220"/>
      <c r="BB904" s="220"/>
      <c r="BC904" s="220"/>
      <c r="BD904" s="220"/>
      <c r="BE904" s="220"/>
      <c r="BF904" s="220"/>
      <c r="BG904" s="220"/>
      <c r="BH904" s="220"/>
      <c r="BI904" s="220"/>
      <c r="BJ904" s="220"/>
      <c r="BK904" s="220"/>
      <c r="BL904" s="220"/>
      <c r="BM904" s="220"/>
      <c r="BN904" s="220"/>
      <c r="BO904" s="220"/>
      <c r="BP904" s="220"/>
      <c r="BQ904" s="220"/>
      <c r="BR904" s="220"/>
      <c r="BS904" s="220"/>
      <c r="BT904" s="220"/>
      <c r="BU904" s="220"/>
      <c r="BV904" s="220"/>
      <c r="BW904" s="220"/>
      <c r="BX904" s="220"/>
      <c r="BY904" s="220"/>
      <c r="BZ904" s="220"/>
      <c r="CA904" s="220"/>
      <c r="CB904" s="220"/>
      <c r="CC904" s="220"/>
      <c r="CD904" s="220"/>
      <c r="CE904" s="220"/>
      <c r="CF904" s="220"/>
      <c r="CG904" s="220"/>
      <c r="CH904" s="220"/>
      <c r="CI904" s="220"/>
    </row>
    <row r="905" spans="1:87" ht="15.75" customHeight="1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  <c r="AP905" s="220"/>
      <c r="AQ905" s="220"/>
      <c r="AR905" s="220"/>
      <c r="AS905" s="220"/>
      <c r="AT905" s="220"/>
      <c r="AU905" s="220"/>
      <c r="AV905" s="220"/>
      <c r="AW905" s="220"/>
      <c r="AX905" s="220"/>
      <c r="AY905" s="220"/>
      <c r="AZ905" s="220"/>
      <c r="BA905" s="220"/>
      <c r="BB905" s="220"/>
      <c r="BC905" s="220"/>
      <c r="BD905" s="220"/>
      <c r="BE905" s="220"/>
      <c r="BF905" s="220"/>
      <c r="BG905" s="220"/>
      <c r="BH905" s="220"/>
      <c r="BI905" s="220"/>
      <c r="BJ905" s="220"/>
      <c r="BK905" s="220"/>
      <c r="BL905" s="220"/>
      <c r="BM905" s="220"/>
      <c r="BN905" s="220"/>
      <c r="BO905" s="220"/>
      <c r="BP905" s="220"/>
      <c r="BQ905" s="220"/>
      <c r="BR905" s="220"/>
      <c r="BS905" s="220"/>
      <c r="BT905" s="220"/>
      <c r="BU905" s="220"/>
      <c r="BV905" s="220"/>
      <c r="BW905" s="220"/>
      <c r="BX905" s="220"/>
      <c r="BY905" s="220"/>
      <c r="BZ905" s="220"/>
      <c r="CA905" s="220"/>
      <c r="CB905" s="220"/>
      <c r="CC905" s="220"/>
      <c r="CD905" s="220"/>
      <c r="CE905" s="220"/>
      <c r="CF905" s="220"/>
      <c r="CG905" s="220"/>
      <c r="CH905" s="220"/>
      <c r="CI905" s="220"/>
    </row>
    <row r="906" spans="1:87" ht="15.75" customHeight="1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  <c r="AP906" s="220"/>
      <c r="AQ906" s="220"/>
      <c r="AR906" s="220"/>
      <c r="AS906" s="220"/>
      <c r="AT906" s="220"/>
      <c r="AU906" s="220"/>
      <c r="AV906" s="220"/>
      <c r="AW906" s="220"/>
      <c r="AX906" s="220"/>
      <c r="AY906" s="220"/>
      <c r="AZ906" s="220"/>
      <c r="BA906" s="220"/>
      <c r="BB906" s="220"/>
      <c r="BC906" s="220"/>
      <c r="BD906" s="220"/>
      <c r="BE906" s="220"/>
      <c r="BF906" s="220"/>
      <c r="BG906" s="220"/>
      <c r="BH906" s="220"/>
      <c r="BI906" s="220"/>
      <c r="BJ906" s="220"/>
      <c r="BK906" s="220"/>
      <c r="BL906" s="220"/>
      <c r="BM906" s="220"/>
      <c r="BN906" s="220"/>
      <c r="BO906" s="220"/>
      <c r="BP906" s="220"/>
      <c r="BQ906" s="220"/>
      <c r="BR906" s="220"/>
      <c r="BS906" s="220"/>
      <c r="BT906" s="220"/>
      <c r="BU906" s="220"/>
      <c r="BV906" s="220"/>
      <c r="BW906" s="220"/>
      <c r="BX906" s="220"/>
      <c r="BY906" s="220"/>
      <c r="BZ906" s="220"/>
      <c r="CA906" s="220"/>
      <c r="CB906" s="220"/>
      <c r="CC906" s="220"/>
      <c r="CD906" s="220"/>
      <c r="CE906" s="220"/>
      <c r="CF906" s="220"/>
      <c r="CG906" s="220"/>
      <c r="CH906" s="220"/>
      <c r="CI906" s="220"/>
    </row>
    <row r="907" spans="1:87" ht="15.75" customHeight="1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  <c r="AP907" s="220"/>
      <c r="AQ907" s="220"/>
      <c r="AR907" s="220"/>
      <c r="AS907" s="220"/>
      <c r="AT907" s="220"/>
      <c r="AU907" s="220"/>
      <c r="AV907" s="220"/>
      <c r="AW907" s="220"/>
      <c r="AX907" s="220"/>
      <c r="AY907" s="220"/>
      <c r="AZ907" s="220"/>
      <c r="BA907" s="220"/>
      <c r="BB907" s="220"/>
      <c r="BC907" s="220"/>
      <c r="BD907" s="220"/>
      <c r="BE907" s="220"/>
      <c r="BF907" s="220"/>
      <c r="BG907" s="220"/>
      <c r="BH907" s="220"/>
      <c r="BI907" s="220"/>
      <c r="BJ907" s="220"/>
      <c r="BK907" s="220"/>
      <c r="BL907" s="220"/>
      <c r="BM907" s="220"/>
      <c r="BN907" s="220"/>
      <c r="BO907" s="220"/>
      <c r="BP907" s="220"/>
      <c r="BQ907" s="220"/>
      <c r="BR907" s="220"/>
      <c r="BS907" s="220"/>
      <c r="BT907" s="220"/>
      <c r="BU907" s="220"/>
      <c r="BV907" s="220"/>
      <c r="BW907" s="220"/>
      <c r="BX907" s="220"/>
      <c r="BY907" s="220"/>
      <c r="BZ907" s="220"/>
      <c r="CA907" s="220"/>
      <c r="CB907" s="220"/>
      <c r="CC907" s="220"/>
      <c r="CD907" s="220"/>
      <c r="CE907" s="220"/>
      <c r="CF907" s="220"/>
      <c r="CG907" s="220"/>
      <c r="CH907" s="220"/>
      <c r="CI907" s="220"/>
    </row>
    <row r="908" spans="1:87" ht="15.75" customHeight="1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G908" s="220"/>
      <c r="AH908" s="220"/>
      <c r="AI908" s="220"/>
      <c r="AJ908" s="220"/>
      <c r="AK908" s="220"/>
      <c r="AL908" s="220"/>
      <c r="AM908" s="220"/>
      <c r="AN908" s="220"/>
      <c r="AO908" s="220"/>
      <c r="AP908" s="220"/>
      <c r="AQ908" s="220"/>
      <c r="AR908" s="220"/>
      <c r="AS908" s="220"/>
      <c r="AT908" s="220"/>
      <c r="AU908" s="220"/>
      <c r="AV908" s="220"/>
      <c r="AW908" s="220"/>
      <c r="AX908" s="220"/>
      <c r="AY908" s="220"/>
      <c r="AZ908" s="220"/>
      <c r="BA908" s="220"/>
      <c r="BB908" s="220"/>
      <c r="BC908" s="220"/>
      <c r="BD908" s="220"/>
      <c r="BE908" s="220"/>
      <c r="BF908" s="220"/>
      <c r="BG908" s="220"/>
      <c r="BH908" s="220"/>
      <c r="BI908" s="220"/>
      <c r="BJ908" s="220"/>
      <c r="BK908" s="220"/>
      <c r="BL908" s="220"/>
      <c r="BM908" s="220"/>
      <c r="BN908" s="220"/>
      <c r="BO908" s="220"/>
      <c r="BP908" s="220"/>
      <c r="BQ908" s="220"/>
      <c r="BR908" s="220"/>
      <c r="BS908" s="220"/>
      <c r="BT908" s="220"/>
      <c r="BU908" s="220"/>
      <c r="BV908" s="220"/>
      <c r="BW908" s="220"/>
      <c r="BX908" s="220"/>
      <c r="BY908" s="220"/>
      <c r="BZ908" s="220"/>
      <c r="CA908" s="220"/>
      <c r="CB908" s="220"/>
      <c r="CC908" s="220"/>
      <c r="CD908" s="220"/>
      <c r="CE908" s="220"/>
      <c r="CF908" s="220"/>
      <c r="CG908" s="220"/>
      <c r="CH908" s="220"/>
      <c r="CI908" s="220"/>
    </row>
    <row r="909" spans="1:87" ht="15.75" customHeight="1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G909" s="220"/>
      <c r="AH909" s="220"/>
      <c r="AI909" s="220"/>
      <c r="AJ909" s="220"/>
      <c r="AK909" s="220"/>
      <c r="AL909" s="220"/>
      <c r="AM909" s="220"/>
      <c r="AN909" s="220"/>
      <c r="AO909" s="220"/>
      <c r="AP909" s="220"/>
      <c r="AQ909" s="220"/>
      <c r="AR909" s="220"/>
      <c r="AS909" s="220"/>
      <c r="AT909" s="220"/>
      <c r="AU909" s="220"/>
      <c r="AV909" s="220"/>
      <c r="AW909" s="220"/>
      <c r="AX909" s="220"/>
      <c r="AY909" s="220"/>
      <c r="AZ909" s="220"/>
      <c r="BA909" s="220"/>
      <c r="BB909" s="220"/>
      <c r="BC909" s="220"/>
      <c r="BD909" s="220"/>
      <c r="BE909" s="220"/>
      <c r="BF909" s="220"/>
      <c r="BG909" s="220"/>
      <c r="BH909" s="220"/>
      <c r="BI909" s="220"/>
      <c r="BJ909" s="220"/>
      <c r="BK909" s="220"/>
      <c r="BL909" s="220"/>
      <c r="BM909" s="220"/>
      <c r="BN909" s="220"/>
      <c r="BO909" s="220"/>
      <c r="BP909" s="220"/>
      <c r="BQ909" s="220"/>
      <c r="BR909" s="220"/>
      <c r="BS909" s="220"/>
      <c r="BT909" s="220"/>
      <c r="BU909" s="220"/>
      <c r="BV909" s="220"/>
      <c r="BW909" s="220"/>
      <c r="BX909" s="220"/>
      <c r="BY909" s="220"/>
      <c r="BZ909" s="220"/>
      <c r="CA909" s="220"/>
      <c r="CB909" s="220"/>
      <c r="CC909" s="220"/>
      <c r="CD909" s="220"/>
      <c r="CE909" s="220"/>
      <c r="CF909" s="220"/>
      <c r="CG909" s="220"/>
      <c r="CH909" s="220"/>
      <c r="CI909" s="220"/>
    </row>
    <row r="910" spans="1:87" ht="15.75" customHeight="1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G910" s="220"/>
      <c r="AH910" s="220"/>
      <c r="AI910" s="220"/>
      <c r="AJ910" s="220"/>
      <c r="AK910" s="220"/>
      <c r="AL910" s="220"/>
      <c r="AM910" s="220"/>
      <c r="AN910" s="220"/>
      <c r="AO910" s="220"/>
      <c r="AP910" s="220"/>
      <c r="AQ910" s="220"/>
      <c r="AR910" s="220"/>
      <c r="AS910" s="220"/>
      <c r="AT910" s="220"/>
      <c r="AU910" s="220"/>
      <c r="AV910" s="220"/>
      <c r="AW910" s="220"/>
      <c r="AX910" s="220"/>
      <c r="AY910" s="220"/>
      <c r="AZ910" s="220"/>
      <c r="BA910" s="220"/>
      <c r="BB910" s="220"/>
      <c r="BC910" s="220"/>
      <c r="BD910" s="220"/>
      <c r="BE910" s="220"/>
      <c r="BF910" s="220"/>
      <c r="BG910" s="220"/>
      <c r="BH910" s="220"/>
      <c r="BI910" s="220"/>
      <c r="BJ910" s="220"/>
      <c r="BK910" s="220"/>
      <c r="BL910" s="220"/>
      <c r="BM910" s="220"/>
      <c r="BN910" s="220"/>
      <c r="BO910" s="220"/>
      <c r="BP910" s="220"/>
      <c r="BQ910" s="220"/>
      <c r="BR910" s="220"/>
      <c r="BS910" s="220"/>
      <c r="BT910" s="220"/>
      <c r="BU910" s="220"/>
      <c r="BV910" s="220"/>
      <c r="BW910" s="220"/>
      <c r="BX910" s="220"/>
      <c r="BY910" s="220"/>
      <c r="BZ910" s="220"/>
      <c r="CA910" s="220"/>
      <c r="CB910" s="220"/>
      <c r="CC910" s="220"/>
      <c r="CD910" s="220"/>
      <c r="CE910" s="220"/>
      <c r="CF910" s="220"/>
      <c r="CG910" s="220"/>
      <c r="CH910" s="220"/>
      <c r="CI910" s="220"/>
    </row>
    <row r="911" spans="1:87" ht="15.75" customHeight="1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  <c r="AP911" s="220"/>
      <c r="AQ911" s="220"/>
      <c r="AR911" s="220"/>
      <c r="AS911" s="220"/>
      <c r="AT911" s="220"/>
      <c r="AU911" s="220"/>
      <c r="AV911" s="220"/>
      <c r="AW911" s="220"/>
      <c r="AX911" s="220"/>
      <c r="AY911" s="220"/>
      <c r="AZ911" s="220"/>
      <c r="BA911" s="220"/>
      <c r="BB911" s="220"/>
      <c r="BC911" s="220"/>
      <c r="BD911" s="220"/>
      <c r="BE911" s="220"/>
      <c r="BF911" s="220"/>
      <c r="BG911" s="220"/>
      <c r="BH911" s="220"/>
      <c r="BI911" s="220"/>
      <c r="BJ911" s="220"/>
      <c r="BK911" s="220"/>
      <c r="BL911" s="220"/>
      <c r="BM911" s="220"/>
      <c r="BN911" s="220"/>
      <c r="BO911" s="220"/>
      <c r="BP911" s="220"/>
      <c r="BQ911" s="220"/>
      <c r="BR911" s="220"/>
      <c r="BS911" s="220"/>
      <c r="BT911" s="220"/>
      <c r="BU911" s="220"/>
      <c r="BV911" s="220"/>
      <c r="BW911" s="220"/>
      <c r="BX911" s="220"/>
      <c r="BY911" s="220"/>
      <c r="BZ911" s="220"/>
      <c r="CA911" s="220"/>
      <c r="CB911" s="220"/>
      <c r="CC911" s="220"/>
      <c r="CD911" s="220"/>
      <c r="CE911" s="220"/>
      <c r="CF911" s="220"/>
      <c r="CG911" s="220"/>
      <c r="CH911" s="220"/>
      <c r="CI911" s="220"/>
    </row>
    <row r="912" spans="1:87" ht="15.75" customHeight="1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0"/>
      <c r="BN912" s="220"/>
      <c r="BO912" s="220"/>
      <c r="BP912" s="220"/>
      <c r="BQ912" s="220"/>
      <c r="BR912" s="220"/>
      <c r="BS912" s="220"/>
      <c r="BT912" s="220"/>
      <c r="BU912" s="220"/>
      <c r="BV912" s="220"/>
      <c r="BW912" s="220"/>
      <c r="BX912" s="220"/>
      <c r="BY912" s="220"/>
      <c r="BZ912" s="220"/>
      <c r="CA912" s="220"/>
      <c r="CB912" s="220"/>
      <c r="CC912" s="220"/>
      <c r="CD912" s="220"/>
      <c r="CE912" s="220"/>
      <c r="CF912" s="220"/>
      <c r="CG912" s="220"/>
      <c r="CH912" s="220"/>
      <c r="CI912" s="220"/>
    </row>
    <row r="913" spans="1:87" ht="15.75" customHeight="1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0"/>
      <c r="BN913" s="220"/>
      <c r="BO913" s="220"/>
      <c r="BP913" s="220"/>
      <c r="BQ913" s="220"/>
      <c r="BR913" s="220"/>
      <c r="BS913" s="220"/>
      <c r="BT913" s="220"/>
      <c r="BU913" s="220"/>
      <c r="BV913" s="220"/>
      <c r="BW913" s="220"/>
      <c r="BX913" s="220"/>
      <c r="BY913" s="220"/>
      <c r="BZ913" s="220"/>
      <c r="CA913" s="220"/>
      <c r="CB913" s="220"/>
      <c r="CC913" s="220"/>
      <c r="CD913" s="220"/>
      <c r="CE913" s="220"/>
      <c r="CF913" s="220"/>
      <c r="CG913" s="220"/>
      <c r="CH913" s="220"/>
      <c r="CI913" s="220"/>
    </row>
    <row r="914" spans="1:87" ht="15.75" customHeight="1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0"/>
      <c r="BN914" s="220"/>
      <c r="BO914" s="220"/>
      <c r="BP914" s="220"/>
      <c r="BQ914" s="220"/>
      <c r="BR914" s="220"/>
      <c r="BS914" s="220"/>
      <c r="BT914" s="220"/>
      <c r="BU914" s="220"/>
      <c r="BV914" s="220"/>
      <c r="BW914" s="220"/>
      <c r="BX914" s="220"/>
      <c r="BY914" s="220"/>
      <c r="BZ914" s="220"/>
      <c r="CA914" s="220"/>
      <c r="CB914" s="220"/>
      <c r="CC914" s="220"/>
      <c r="CD914" s="220"/>
      <c r="CE914" s="220"/>
      <c r="CF914" s="220"/>
      <c r="CG914" s="220"/>
      <c r="CH914" s="220"/>
      <c r="CI914" s="220"/>
    </row>
    <row r="915" spans="1:87" ht="15.75" customHeight="1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0"/>
      <c r="BN915" s="220"/>
      <c r="BO915" s="220"/>
      <c r="BP915" s="220"/>
      <c r="BQ915" s="220"/>
      <c r="BR915" s="220"/>
      <c r="BS915" s="220"/>
      <c r="BT915" s="220"/>
      <c r="BU915" s="220"/>
      <c r="BV915" s="220"/>
      <c r="BW915" s="220"/>
      <c r="BX915" s="220"/>
      <c r="BY915" s="220"/>
      <c r="BZ915" s="220"/>
      <c r="CA915" s="220"/>
      <c r="CB915" s="220"/>
      <c r="CC915" s="220"/>
      <c r="CD915" s="220"/>
      <c r="CE915" s="220"/>
      <c r="CF915" s="220"/>
      <c r="CG915" s="220"/>
      <c r="CH915" s="220"/>
      <c r="CI915" s="220"/>
    </row>
    <row r="916" spans="1:87" ht="15.75" customHeight="1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0"/>
      <c r="BN916" s="220"/>
      <c r="BO916" s="220"/>
      <c r="BP916" s="220"/>
      <c r="BQ916" s="220"/>
      <c r="BR916" s="220"/>
      <c r="BS916" s="220"/>
      <c r="BT916" s="220"/>
      <c r="BU916" s="220"/>
      <c r="BV916" s="220"/>
      <c r="BW916" s="220"/>
      <c r="BX916" s="220"/>
      <c r="BY916" s="220"/>
      <c r="BZ916" s="220"/>
      <c r="CA916" s="220"/>
      <c r="CB916" s="220"/>
      <c r="CC916" s="220"/>
      <c r="CD916" s="220"/>
      <c r="CE916" s="220"/>
      <c r="CF916" s="220"/>
      <c r="CG916" s="220"/>
      <c r="CH916" s="220"/>
      <c r="CI916" s="220"/>
    </row>
    <row r="917" spans="1:87" ht="15.75" customHeight="1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0"/>
      <c r="BN917" s="220"/>
      <c r="BO917" s="220"/>
      <c r="BP917" s="220"/>
      <c r="BQ917" s="220"/>
      <c r="BR917" s="220"/>
      <c r="BS917" s="220"/>
      <c r="BT917" s="220"/>
      <c r="BU917" s="220"/>
      <c r="BV917" s="220"/>
      <c r="BW917" s="220"/>
      <c r="BX917" s="220"/>
      <c r="BY917" s="220"/>
      <c r="BZ917" s="220"/>
      <c r="CA917" s="220"/>
      <c r="CB917" s="220"/>
      <c r="CC917" s="220"/>
      <c r="CD917" s="220"/>
      <c r="CE917" s="220"/>
      <c r="CF917" s="220"/>
      <c r="CG917" s="220"/>
      <c r="CH917" s="220"/>
      <c r="CI917" s="220"/>
    </row>
    <row r="918" spans="1:87" ht="15.75" customHeight="1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0"/>
      <c r="BN918" s="220"/>
      <c r="BO918" s="220"/>
      <c r="BP918" s="220"/>
      <c r="BQ918" s="220"/>
      <c r="BR918" s="220"/>
      <c r="BS918" s="220"/>
      <c r="BT918" s="220"/>
      <c r="BU918" s="220"/>
      <c r="BV918" s="220"/>
      <c r="BW918" s="220"/>
      <c r="BX918" s="220"/>
      <c r="BY918" s="220"/>
      <c r="BZ918" s="220"/>
      <c r="CA918" s="220"/>
      <c r="CB918" s="220"/>
      <c r="CC918" s="220"/>
      <c r="CD918" s="220"/>
      <c r="CE918" s="220"/>
      <c r="CF918" s="220"/>
      <c r="CG918" s="220"/>
      <c r="CH918" s="220"/>
      <c r="CI918" s="220"/>
    </row>
    <row r="919" spans="1:87" ht="15.75" customHeight="1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0"/>
      <c r="BN919" s="220"/>
      <c r="BO919" s="220"/>
      <c r="BP919" s="220"/>
      <c r="BQ919" s="220"/>
      <c r="BR919" s="220"/>
      <c r="BS919" s="220"/>
      <c r="BT919" s="220"/>
      <c r="BU919" s="220"/>
      <c r="BV919" s="220"/>
      <c r="BW919" s="220"/>
      <c r="BX919" s="220"/>
      <c r="BY919" s="220"/>
      <c r="BZ919" s="220"/>
      <c r="CA919" s="220"/>
      <c r="CB919" s="220"/>
      <c r="CC919" s="220"/>
      <c r="CD919" s="220"/>
      <c r="CE919" s="220"/>
      <c r="CF919" s="220"/>
      <c r="CG919" s="220"/>
      <c r="CH919" s="220"/>
      <c r="CI919" s="220"/>
    </row>
    <row r="920" spans="1:87" ht="15.75" customHeight="1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220"/>
      <c r="BN920" s="220"/>
      <c r="BO920" s="220"/>
      <c r="BP920" s="220"/>
      <c r="BQ920" s="220"/>
      <c r="BR920" s="220"/>
      <c r="BS920" s="220"/>
      <c r="BT920" s="220"/>
      <c r="BU920" s="220"/>
      <c r="BV920" s="220"/>
      <c r="BW920" s="220"/>
      <c r="BX920" s="220"/>
      <c r="BY920" s="220"/>
      <c r="BZ920" s="220"/>
      <c r="CA920" s="220"/>
      <c r="CB920" s="220"/>
      <c r="CC920" s="220"/>
      <c r="CD920" s="220"/>
      <c r="CE920" s="220"/>
      <c r="CF920" s="220"/>
      <c r="CG920" s="220"/>
      <c r="CH920" s="220"/>
      <c r="CI920" s="220"/>
    </row>
    <row r="921" spans="1:87" ht="15.75" customHeight="1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220"/>
      <c r="BN921" s="220"/>
      <c r="BO921" s="220"/>
      <c r="BP921" s="220"/>
      <c r="BQ921" s="220"/>
      <c r="BR921" s="220"/>
      <c r="BS921" s="220"/>
      <c r="BT921" s="220"/>
      <c r="BU921" s="220"/>
      <c r="BV921" s="220"/>
      <c r="BW921" s="220"/>
      <c r="BX921" s="220"/>
      <c r="BY921" s="220"/>
      <c r="BZ921" s="220"/>
      <c r="CA921" s="220"/>
      <c r="CB921" s="220"/>
      <c r="CC921" s="220"/>
      <c r="CD921" s="220"/>
      <c r="CE921" s="220"/>
      <c r="CF921" s="220"/>
      <c r="CG921" s="220"/>
      <c r="CH921" s="220"/>
      <c r="CI921" s="220"/>
    </row>
    <row r="922" spans="1:87" ht="15.75" customHeight="1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220"/>
      <c r="BN922" s="220"/>
      <c r="BO922" s="220"/>
      <c r="BP922" s="220"/>
      <c r="BQ922" s="220"/>
      <c r="BR922" s="220"/>
      <c r="BS922" s="220"/>
      <c r="BT922" s="220"/>
      <c r="BU922" s="220"/>
      <c r="BV922" s="220"/>
      <c r="BW922" s="220"/>
      <c r="BX922" s="220"/>
      <c r="BY922" s="220"/>
      <c r="BZ922" s="220"/>
      <c r="CA922" s="220"/>
      <c r="CB922" s="220"/>
      <c r="CC922" s="220"/>
      <c r="CD922" s="220"/>
      <c r="CE922" s="220"/>
      <c r="CF922" s="220"/>
      <c r="CG922" s="220"/>
      <c r="CH922" s="220"/>
      <c r="CI922" s="220"/>
    </row>
    <row r="923" spans="1:87" ht="15.75" customHeight="1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220"/>
      <c r="BN923" s="220"/>
      <c r="BO923" s="220"/>
      <c r="BP923" s="220"/>
      <c r="BQ923" s="220"/>
      <c r="BR923" s="220"/>
      <c r="BS923" s="220"/>
      <c r="BT923" s="220"/>
      <c r="BU923" s="220"/>
      <c r="BV923" s="220"/>
      <c r="BW923" s="220"/>
      <c r="BX923" s="220"/>
      <c r="BY923" s="220"/>
      <c r="BZ923" s="220"/>
      <c r="CA923" s="220"/>
      <c r="CB923" s="220"/>
      <c r="CC923" s="220"/>
      <c r="CD923" s="220"/>
      <c r="CE923" s="220"/>
      <c r="CF923" s="220"/>
      <c r="CG923" s="220"/>
      <c r="CH923" s="220"/>
      <c r="CI923" s="220"/>
    </row>
    <row r="924" spans="1:87" ht="15.75" customHeight="1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  <c r="AP924" s="220"/>
      <c r="AQ924" s="220"/>
      <c r="AR924" s="220"/>
      <c r="AS924" s="220"/>
      <c r="AT924" s="220"/>
      <c r="AU924" s="220"/>
      <c r="AV924" s="220"/>
      <c r="AW924" s="220"/>
      <c r="AX924" s="220"/>
      <c r="AY924" s="220"/>
      <c r="AZ924" s="220"/>
      <c r="BA924" s="220"/>
      <c r="BB924" s="220"/>
      <c r="BC924" s="220"/>
      <c r="BD924" s="220"/>
      <c r="BE924" s="220"/>
      <c r="BF924" s="220"/>
      <c r="BG924" s="220"/>
      <c r="BH924" s="220"/>
      <c r="BI924" s="220"/>
      <c r="BJ924" s="220"/>
      <c r="BK924" s="220"/>
      <c r="BL924" s="220"/>
      <c r="BM924" s="220"/>
      <c r="BN924" s="220"/>
      <c r="BO924" s="220"/>
      <c r="BP924" s="220"/>
      <c r="BQ924" s="220"/>
      <c r="BR924" s="220"/>
      <c r="BS924" s="220"/>
      <c r="BT924" s="220"/>
      <c r="BU924" s="220"/>
      <c r="BV924" s="220"/>
      <c r="BW924" s="220"/>
      <c r="BX924" s="220"/>
      <c r="BY924" s="220"/>
      <c r="BZ924" s="220"/>
      <c r="CA924" s="220"/>
      <c r="CB924" s="220"/>
      <c r="CC924" s="220"/>
      <c r="CD924" s="220"/>
      <c r="CE924" s="220"/>
      <c r="CF924" s="220"/>
      <c r="CG924" s="220"/>
      <c r="CH924" s="220"/>
      <c r="CI924" s="220"/>
    </row>
    <row r="925" spans="1:87" ht="15.75" customHeight="1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G925" s="220"/>
      <c r="AH925" s="220"/>
      <c r="AI925" s="220"/>
      <c r="AJ925" s="220"/>
      <c r="AK925" s="220"/>
      <c r="AL925" s="220"/>
      <c r="AM925" s="220"/>
      <c r="AN925" s="220"/>
      <c r="AO925" s="220"/>
      <c r="AP925" s="220"/>
      <c r="AQ925" s="220"/>
      <c r="AR925" s="220"/>
      <c r="AS925" s="220"/>
      <c r="AT925" s="220"/>
      <c r="AU925" s="220"/>
      <c r="AV925" s="220"/>
      <c r="AW925" s="220"/>
      <c r="AX925" s="220"/>
      <c r="AY925" s="220"/>
      <c r="AZ925" s="220"/>
      <c r="BA925" s="220"/>
      <c r="BB925" s="220"/>
      <c r="BC925" s="220"/>
      <c r="BD925" s="220"/>
      <c r="BE925" s="220"/>
      <c r="BF925" s="220"/>
      <c r="BG925" s="220"/>
      <c r="BH925" s="220"/>
      <c r="BI925" s="220"/>
      <c r="BJ925" s="220"/>
      <c r="BK925" s="220"/>
      <c r="BL925" s="220"/>
      <c r="BM925" s="220"/>
      <c r="BN925" s="220"/>
      <c r="BO925" s="220"/>
      <c r="BP925" s="220"/>
      <c r="BQ925" s="220"/>
      <c r="BR925" s="220"/>
      <c r="BS925" s="220"/>
      <c r="BT925" s="220"/>
      <c r="BU925" s="220"/>
      <c r="BV925" s="220"/>
      <c r="BW925" s="220"/>
      <c r="BX925" s="220"/>
      <c r="BY925" s="220"/>
      <c r="BZ925" s="220"/>
      <c r="CA925" s="220"/>
      <c r="CB925" s="220"/>
      <c r="CC925" s="220"/>
      <c r="CD925" s="220"/>
      <c r="CE925" s="220"/>
      <c r="CF925" s="220"/>
      <c r="CG925" s="220"/>
      <c r="CH925" s="220"/>
      <c r="CI925" s="220"/>
    </row>
    <row r="926" spans="1:87" ht="15.75" customHeight="1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G926" s="220"/>
      <c r="AH926" s="220"/>
      <c r="AI926" s="220"/>
      <c r="AJ926" s="220"/>
      <c r="AK926" s="220"/>
      <c r="AL926" s="220"/>
      <c r="AM926" s="220"/>
      <c r="AN926" s="220"/>
      <c r="AO926" s="220"/>
      <c r="AP926" s="220"/>
      <c r="AQ926" s="220"/>
      <c r="AR926" s="220"/>
      <c r="AS926" s="220"/>
      <c r="AT926" s="220"/>
      <c r="AU926" s="220"/>
      <c r="AV926" s="220"/>
      <c r="AW926" s="220"/>
      <c r="AX926" s="220"/>
      <c r="AY926" s="220"/>
      <c r="AZ926" s="220"/>
      <c r="BA926" s="220"/>
      <c r="BB926" s="220"/>
      <c r="BC926" s="220"/>
      <c r="BD926" s="220"/>
      <c r="BE926" s="220"/>
      <c r="BF926" s="220"/>
      <c r="BG926" s="220"/>
      <c r="BH926" s="220"/>
      <c r="BI926" s="220"/>
      <c r="BJ926" s="220"/>
      <c r="BK926" s="220"/>
      <c r="BL926" s="220"/>
      <c r="BM926" s="220"/>
      <c r="BN926" s="220"/>
      <c r="BO926" s="220"/>
      <c r="BP926" s="220"/>
      <c r="BQ926" s="220"/>
      <c r="BR926" s="220"/>
      <c r="BS926" s="220"/>
      <c r="BT926" s="220"/>
      <c r="BU926" s="220"/>
      <c r="BV926" s="220"/>
      <c r="BW926" s="220"/>
      <c r="BX926" s="220"/>
      <c r="BY926" s="220"/>
      <c r="BZ926" s="220"/>
      <c r="CA926" s="220"/>
      <c r="CB926" s="220"/>
      <c r="CC926" s="220"/>
      <c r="CD926" s="220"/>
      <c r="CE926" s="220"/>
      <c r="CF926" s="220"/>
      <c r="CG926" s="220"/>
      <c r="CH926" s="220"/>
      <c r="CI926" s="220"/>
    </row>
    <row r="927" spans="1:87" ht="15.75" customHeight="1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G927" s="220"/>
      <c r="AH927" s="220"/>
      <c r="AI927" s="220"/>
      <c r="AJ927" s="220"/>
      <c r="AK927" s="220"/>
      <c r="AL927" s="220"/>
      <c r="AM927" s="220"/>
      <c r="AN927" s="220"/>
      <c r="AO927" s="220"/>
      <c r="AP927" s="220"/>
      <c r="AQ927" s="220"/>
      <c r="AR927" s="220"/>
      <c r="AS927" s="220"/>
      <c r="AT927" s="220"/>
      <c r="AU927" s="220"/>
      <c r="AV927" s="220"/>
      <c r="AW927" s="220"/>
      <c r="AX927" s="220"/>
      <c r="AY927" s="220"/>
      <c r="AZ927" s="220"/>
      <c r="BA927" s="220"/>
      <c r="BB927" s="220"/>
      <c r="BC927" s="220"/>
      <c r="BD927" s="220"/>
      <c r="BE927" s="220"/>
      <c r="BF927" s="220"/>
      <c r="BG927" s="220"/>
      <c r="BH927" s="220"/>
      <c r="BI927" s="220"/>
      <c r="BJ927" s="220"/>
      <c r="BK927" s="220"/>
      <c r="BL927" s="220"/>
      <c r="BM927" s="220"/>
      <c r="BN927" s="220"/>
      <c r="BO927" s="220"/>
      <c r="BP927" s="220"/>
      <c r="BQ927" s="220"/>
      <c r="BR927" s="220"/>
      <c r="BS927" s="220"/>
      <c r="BT927" s="220"/>
      <c r="BU927" s="220"/>
      <c r="BV927" s="220"/>
      <c r="BW927" s="220"/>
      <c r="BX927" s="220"/>
      <c r="BY927" s="220"/>
      <c r="BZ927" s="220"/>
      <c r="CA927" s="220"/>
      <c r="CB927" s="220"/>
      <c r="CC927" s="220"/>
      <c r="CD927" s="220"/>
      <c r="CE927" s="220"/>
      <c r="CF927" s="220"/>
      <c r="CG927" s="220"/>
      <c r="CH927" s="220"/>
      <c r="CI927" s="220"/>
    </row>
    <row r="928" spans="1:87" ht="15.75" customHeight="1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G928" s="220"/>
      <c r="AH928" s="220"/>
      <c r="AI928" s="220"/>
      <c r="AJ928" s="220"/>
      <c r="AK928" s="220"/>
      <c r="AL928" s="220"/>
      <c r="AM928" s="220"/>
      <c r="AN928" s="220"/>
      <c r="AO928" s="220"/>
      <c r="AP928" s="220"/>
      <c r="AQ928" s="220"/>
      <c r="AR928" s="220"/>
      <c r="AS928" s="220"/>
      <c r="AT928" s="220"/>
      <c r="AU928" s="220"/>
      <c r="AV928" s="220"/>
      <c r="AW928" s="220"/>
      <c r="AX928" s="220"/>
      <c r="AY928" s="220"/>
      <c r="AZ928" s="220"/>
      <c r="BA928" s="220"/>
      <c r="BB928" s="220"/>
      <c r="BC928" s="220"/>
      <c r="BD928" s="220"/>
      <c r="BE928" s="220"/>
      <c r="BF928" s="220"/>
      <c r="BG928" s="220"/>
      <c r="BH928" s="220"/>
      <c r="BI928" s="220"/>
      <c r="BJ928" s="220"/>
      <c r="BK928" s="220"/>
      <c r="BL928" s="220"/>
      <c r="BM928" s="220"/>
      <c r="BN928" s="220"/>
      <c r="BO928" s="220"/>
      <c r="BP928" s="220"/>
      <c r="BQ928" s="220"/>
      <c r="BR928" s="220"/>
      <c r="BS928" s="220"/>
      <c r="BT928" s="220"/>
      <c r="BU928" s="220"/>
      <c r="BV928" s="220"/>
      <c r="BW928" s="220"/>
      <c r="BX928" s="220"/>
      <c r="BY928" s="220"/>
      <c r="BZ928" s="220"/>
      <c r="CA928" s="220"/>
      <c r="CB928" s="220"/>
      <c r="CC928" s="220"/>
      <c r="CD928" s="220"/>
      <c r="CE928" s="220"/>
      <c r="CF928" s="220"/>
      <c r="CG928" s="220"/>
      <c r="CH928" s="220"/>
      <c r="CI928" s="220"/>
    </row>
    <row r="929" spans="1:87" ht="15.75" customHeight="1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G929" s="220"/>
      <c r="AH929" s="220"/>
      <c r="AI929" s="220"/>
      <c r="AJ929" s="220"/>
      <c r="AK929" s="220"/>
      <c r="AL929" s="220"/>
      <c r="AM929" s="220"/>
      <c r="AN929" s="220"/>
      <c r="AO929" s="220"/>
      <c r="AP929" s="220"/>
      <c r="AQ929" s="220"/>
      <c r="AR929" s="220"/>
      <c r="AS929" s="220"/>
      <c r="AT929" s="220"/>
      <c r="AU929" s="220"/>
      <c r="AV929" s="220"/>
      <c r="AW929" s="220"/>
      <c r="AX929" s="220"/>
      <c r="AY929" s="220"/>
      <c r="AZ929" s="220"/>
      <c r="BA929" s="220"/>
      <c r="BB929" s="220"/>
      <c r="BC929" s="220"/>
      <c r="BD929" s="220"/>
      <c r="BE929" s="220"/>
      <c r="BF929" s="220"/>
      <c r="BG929" s="220"/>
      <c r="BH929" s="220"/>
      <c r="BI929" s="220"/>
      <c r="BJ929" s="220"/>
      <c r="BK929" s="220"/>
      <c r="BL929" s="220"/>
      <c r="BM929" s="220"/>
      <c r="BN929" s="220"/>
      <c r="BO929" s="220"/>
      <c r="BP929" s="220"/>
      <c r="BQ929" s="220"/>
      <c r="BR929" s="220"/>
      <c r="BS929" s="220"/>
      <c r="BT929" s="220"/>
      <c r="BU929" s="220"/>
      <c r="BV929" s="220"/>
      <c r="BW929" s="220"/>
      <c r="BX929" s="220"/>
      <c r="BY929" s="220"/>
      <c r="BZ929" s="220"/>
      <c r="CA929" s="220"/>
      <c r="CB929" s="220"/>
      <c r="CC929" s="220"/>
      <c r="CD929" s="220"/>
      <c r="CE929" s="220"/>
      <c r="CF929" s="220"/>
      <c r="CG929" s="220"/>
      <c r="CH929" s="220"/>
      <c r="CI929" s="220"/>
    </row>
    <row r="930" spans="1:87" ht="15.75" customHeight="1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G930" s="220"/>
      <c r="AH930" s="220"/>
      <c r="AI930" s="220"/>
      <c r="AJ930" s="220"/>
      <c r="AK930" s="220"/>
      <c r="AL930" s="220"/>
      <c r="AM930" s="220"/>
      <c r="AN930" s="220"/>
      <c r="AO930" s="220"/>
      <c r="AP930" s="220"/>
      <c r="AQ930" s="220"/>
      <c r="AR930" s="220"/>
      <c r="AS930" s="220"/>
      <c r="AT930" s="220"/>
      <c r="AU930" s="220"/>
      <c r="AV930" s="220"/>
      <c r="AW930" s="220"/>
      <c r="AX930" s="220"/>
      <c r="AY930" s="220"/>
      <c r="AZ930" s="220"/>
      <c r="BA930" s="220"/>
      <c r="BB930" s="220"/>
      <c r="BC930" s="220"/>
      <c r="BD930" s="220"/>
      <c r="BE930" s="220"/>
      <c r="BF930" s="220"/>
      <c r="BG930" s="220"/>
      <c r="BH930" s="220"/>
      <c r="BI930" s="220"/>
      <c r="BJ930" s="220"/>
      <c r="BK930" s="220"/>
      <c r="BL930" s="220"/>
      <c r="BM930" s="220"/>
      <c r="BN930" s="220"/>
      <c r="BO930" s="220"/>
      <c r="BP930" s="220"/>
      <c r="BQ930" s="220"/>
      <c r="BR930" s="220"/>
      <c r="BS930" s="220"/>
      <c r="BT930" s="220"/>
      <c r="BU930" s="220"/>
      <c r="BV930" s="220"/>
      <c r="BW930" s="220"/>
      <c r="BX930" s="220"/>
      <c r="BY930" s="220"/>
      <c r="BZ930" s="220"/>
      <c r="CA930" s="220"/>
      <c r="CB930" s="220"/>
      <c r="CC930" s="220"/>
      <c r="CD930" s="220"/>
      <c r="CE930" s="220"/>
      <c r="CF930" s="220"/>
      <c r="CG930" s="220"/>
      <c r="CH930" s="220"/>
      <c r="CI930" s="220"/>
    </row>
    <row r="931" spans="1:87" ht="15.75" customHeight="1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G931" s="220"/>
      <c r="AH931" s="220"/>
      <c r="AI931" s="220"/>
      <c r="AJ931" s="220"/>
      <c r="AK931" s="220"/>
      <c r="AL931" s="220"/>
      <c r="AM931" s="220"/>
      <c r="AN931" s="220"/>
      <c r="AO931" s="220"/>
      <c r="AP931" s="220"/>
      <c r="AQ931" s="220"/>
      <c r="AR931" s="220"/>
      <c r="AS931" s="220"/>
      <c r="AT931" s="220"/>
      <c r="AU931" s="220"/>
      <c r="AV931" s="220"/>
      <c r="AW931" s="220"/>
      <c r="AX931" s="220"/>
      <c r="AY931" s="220"/>
      <c r="AZ931" s="220"/>
      <c r="BA931" s="220"/>
      <c r="BB931" s="220"/>
      <c r="BC931" s="220"/>
      <c r="BD931" s="220"/>
      <c r="BE931" s="220"/>
      <c r="BF931" s="220"/>
      <c r="BG931" s="220"/>
      <c r="BH931" s="220"/>
      <c r="BI931" s="220"/>
      <c r="BJ931" s="220"/>
      <c r="BK931" s="220"/>
      <c r="BL931" s="220"/>
      <c r="BM931" s="220"/>
      <c r="BN931" s="220"/>
      <c r="BO931" s="220"/>
      <c r="BP931" s="220"/>
      <c r="BQ931" s="220"/>
      <c r="BR931" s="220"/>
      <c r="BS931" s="220"/>
      <c r="BT931" s="220"/>
      <c r="BU931" s="220"/>
      <c r="BV931" s="220"/>
      <c r="BW931" s="220"/>
      <c r="BX931" s="220"/>
      <c r="BY931" s="220"/>
      <c r="BZ931" s="220"/>
      <c r="CA931" s="220"/>
      <c r="CB931" s="220"/>
      <c r="CC931" s="220"/>
      <c r="CD931" s="220"/>
      <c r="CE931" s="220"/>
      <c r="CF931" s="220"/>
      <c r="CG931" s="220"/>
      <c r="CH931" s="220"/>
      <c r="CI931" s="220"/>
    </row>
    <row r="932" spans="1:87" ht="15.75" customHeight="1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G932" s="220"/>
      <c r="AH932" s="220"/>
      <c r="AI932" s="220"/>
      <c r="AJ932" s="220"/>
      <c r="AK932" s="220"/>
      <c r="AL932" s="220"/>
      <c r="AM932" s="220"/>
      <c r="AN932" s="220"/>
      <c r="AO932" s="220"/>
      <c r="AP932" s="220"/>
      <c r="AQ932" s="220"/>
      <c r="AR932" s="220"/>
      <c r="AS932" s="220"/>
      <c r="AT932" s="220"/>
      <c r="AU932" s="220"/>
      <c r="AV932" s="220"/>
      <c r="AW932" s="220"/>
      <c r="AX932" s="220"/>
      <c r="AY932" s="220"/>
      <c r="AZ932" s="220"/>
      <c r="BA932" s="220"/>
      <c r="BB932" s="220"/>
      <c r="BC932" s="220"/>
      <c r="BD932" s="220"/>
      <c r="BE932" s="220"/>
      <c r="BF932" s="220"/>
      <c r="BG932" s="220"/>
      <c r="BH932" s="220"/>
      <c r="BI932" s="220"/>
      <c r="BJ932" s="220"/>
      <c r="BK932" s="220"/>
      <c r="BL932" s="220"/>
      <c r="BM932" s="220"/>
      <c r="BN932" s="220"/>
      <c r="BO932" s="220"/>
      <c r="BP932" s="220"/>
      <c r="BQ932" s="220"/>
      <c r="BR932" s="220"/>
      <c r="BS932" s="220"/>
      <c r="BT932" s="220"/>
      <c r="BU932" s="220"/>
      <c r="BV932" s="220"/>
      <c r="BW932" s="220"/>
      <c r="BX932" s="220"/>
      <c r="BY932" s="220"/>
      <c r="BZ932" s="220"/>
      <c r="CA932" s="220"/>
      <c r="CB932" s="220"/>
      <c r="CC932" s="220"/>
      <c r="CD932" s="220"/>
      <c r="CE932" s="220"/>
      <c r="CF932" s="220"/>
      <c r="CG932" s="220"/>
      <c r="CH932" s="220"/>
      <c r="CI932" s="220"/>
    </row>
    <row r="933" spans="1:87" ht="15.75" customHeight="1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G933" s="220"/>
      <c r="AH933" s="220"/>
      <c r="AI933" s="220"/>
      <c r="AJ933" s="220"/>
      <c r="AK933" s="220"/>
      <c r="AL933" s="220"/>
      <c r="AM933" s="220"/>
      <c r="AN933" s="220"/>
      <c r="AO933" s="220"/>
      <c r="AP933" s="220"/>
      <c r="AQ933" s="220"/>
      <c r="AR933" s="220"/>
      <c r="AS933" s="220"/>
      <c r="AT933" s="220"/>
      <c r="AU933" s="220"/>
      <c r="AV933" s="220"/>
      <c r="AW933" s="220"/>
      <c r="AX933" s="220"/>
      <c r="AY933" s="220"/>
      <c r="AZ933" s="220"/>
      <c r="BA933" s="220"/>
      <c r="BB933" s="220"/>
      <c r="BC933" s="220"/>
      <c r="BD933" s="220"/>
      <c r="BE933" s="220"/>
      <c r="BF933" s="220"/>
      <c r="BG933" s="220"/>
      <c r="BH933" s="220"/>
      <c r="BI933" s="220"/>
      <c r="BJ933" s="220"/>
      <c r="BK933" s="220"/>
      <c r="BL933" s="220"/>
      <c r="BM933" s="220"/>
      <c r="BN933" s="220"/>
      <c r="BO933" s="220"/>
      <c r="BP933" s="220"/>
      <c r="BQ933" s="220"/>
      <c r="BR933" s="220"/>
      <c r="BS933" s="220"/>
      <c r="BT933" s="220"/>
      <c r="BU933" s="220"/>
      <c r="BV933" s="220"/>
      <c r="BW933" s="220"/>
      <c r="BX933" s="220"/>
      <c r="BY933" s="220"/>
      <c r="BZ933" s="220"/>
      <c r="CA933" s="220"/>
      <c r="CB933" s="220"/>
      <c r="CC933" s="220"/>
      <c r="CD933" s="220"/>
      <c r="CE933" s="220"/>
      <c r="CF933" s="220"/>
      <c r="CG933" s="220"/>
      <c r="CH933" s="220"/>
      <c r="CI933" s="220"/>
    </row>
    <row r="934" spans="1:87" ht="15.75" customHeight="1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G934" s="220"/>
      <c r="AH934" s="220"/>
      <c r="AI934" s="220"/>
      <c r="AJ934" s="220"/>
      <c r="AK934" s="220"/>
      <c r="AL934" s="220"/>
      <c r="AM934" s="220"/>
      <c r="AN934" s="220"/>
      <c r="AO934" s="220"/>
      <c r="AP934" s="220"/>
      <c r="AQ934" s="220"/>
      <c r="AR934" s="220"/>
      <c r="AS934" s="220"/>
      <c r="AT934" s="220"/>
      <c r="AU934" s="220"/>
      <c r="AV934" s="220"/>
      <c r="AW934" s="220"/>
      <c r="AX934" s="220"/>
      <c r="AY934" s="220"/>
      <c r="AZ934" s="220"/>
      <c r="BA934" s="220"/>
      <c r="BB934" s="220"/>
      <c r="BC934" s="220"/>
      <c r="BD934" s="220"/>
      <c r="BE934" s="220"/>
      <c r="BF934" s="220"/>
      <c r="BG934" s="220"/>
      <c r="BH934" s="220"/>
      <c r="BI934" s="220"/>
      <c r="BJ934" s="220"/>
      <c r="BK934" s="220"/>
      <c r="BL934" s="220"/>
      <c r="BM934" s="220"/>
      <c r="BN934" s="220"/>
      <c r="BO934" s="220"/>
      <c r="BP934" s="220"/>
      <c r="BQ934" s="220"/>
      <c r="BR934" s="220"/>
      <c r="BS934" s="220"/>
      <c r="BT934" s="220"/>
      <c r="BU934" s="220"/>
      <c r="BV934" s="220"/>
      <c r="BW934" s="220"/>
      <c r="BX934" s="220"/>
      <c r="BY934" s="220"/>
      <c r="BZ934" s="220"/>
      <c r="CA934" s="220"/>
      <c r="CB934" s="220"/>
      <c r="CC934" s="220"/>
      <c r="CD934" s="220"/>
      <c r="CE934" s="220"/>
      <c r="CF934" s="220"/>
      <c r="CG934" s="220"/>
      <c r="CH934" s="220"/>
      <c r="CI934" s="220"/>
    </row>
    <row r="935" spans="1:87" ht="15.75" customHeight="1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G935" s="220"/>
      <c r="AH935" s="220"/>
      <c r="AI935" s="220"/>
      <c r="AJ935" s="220"/>
      <c r="AK935" s="220"/>
      <c r="AL935" s="220"/>
      <c r="AM935" s="220"/>
      <c r="AN935" s="220"/>
      <c r="AO935" s="220"/>
      <c r="AP935" s="220"/>
      <c r="AQ935" s="220"/>
      <c r="AR935" s="220"/>
      <c r="AS935" s="220"/>
      <c r="AT935" s="220"/>
      <c r="AU935" s="220"/>
      <c r="AV935" s="220"/>
      <c r="AW935" s="220"/>
      <c r="AX935" s="220"/>
      <c r="AY935" s="220"/>
      <c r="AZ935" s="220"/>
      <c r="BA935" s="220"/>
      <c r="BB935" s="220"/>
      <c r="BC935" s="220"/>
      <c r="BD935" s="220"/>
      <c r="BE935" s="220"/>
      <c r="BF935" s="220"/>
      <c r="BG935" s="220"/>
      <c r="BH935" s="220"/>
      <c r="BI935" s="220"/>
      <c r="BJ935" s="220"/>
      <c r="BK935" s="220"/>
      <c r="BL935" s="220"/>
      <c r="BM935" s="220"/>
      <c r="BN935" s="220"/>
      <c r="BO935" s="220"/>
      <c r="BP935" s="220"/>
      <c r="BQ935" s="220"/>
      <c r="BR935" s="220"/>
      <c r="BS935" s="220"/>
      <c r="BT935" s="220"/>
      <c r="BU935" s="220"/>
      <c r="BV935" s="220"/>
      <c r="BW935" s="220"/>
      <c r="BX935" s="220"/>
      <c r="BY935" s="220"/>
      <c r="BZ935" s="220"/>
      <c r="CA935" s="220"/>
      <c r="CB935" s="220"/>
      <c r="CC935" s="220"/>
      <c r="CD935" s="220"/>
      <c r="CE935" s="220"/>
      <c r="CF935" s="220"/>
      <c r="CG935" s="220"/>
      <c r="CH935" s="220"/>
      <c r="CI935" s="220"/>
    </row>
    <row r="936" spans="1:87" ht="15.75" customHeight="1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G936" s="220"/>
      <c r="AH936" s="220"/>
      <c r="AI936" s="220"/>
      <c r="AJ936" s="220"/>
      <c r="AK936" s="220"/>
      <c r="AL936" s="220"/>
      <c r="AM936" s="220"/>
      <c r="AN936" s="220"/>
      <c r="AO936" s="220"/>
      <c r="AP936" s="220"/>
      <c r="AQ936" s="220"/>
      <c r="AR936" s="220"/>
      <c r="AS936" s="220"/>
      <c r="AT936" s="220"/>
      <c r="AU936" s="220"/>
      <c r="AV936" s="220"/>
      <c r="AW936" s="220"/>
      <c r="AX936" s="220"/>
      <c r="AY936" s="220"/>
      <c r="AZ936" s="220"/>
      <c r="BA936" s="220"/>
      <c r="BB936" s="220"/>
      <c r="BC936" s="220"/>
      <c r="BD936" s="220"/>
      <c r="BE936" s="220"/>
      <c r="BF936" s="220"/>
      <c r="BG936" s="220"/>
      <c r="BH936" s="220"/>
      <c r="BI936" s="220"/>
      <c r="BJ936" s="220"/>
      <c r="BK936" s="220"/>
      <c r="BL936" s="220"/>
      <c r="BM936" s="220"/>
      <c r="BN936" s="220"/>
      <c r="BO936" s="220"/>
      <c r="BP936" s="220"/>
      <c r="BQ936" s="220"/>
      <c r="BR936" s="220"/>
      <c r="BS936" s="220"/>
      <c r="BT936" s="220"/>
      <c r="BU936" s="220"/>
      <c r="BV936" s="220"/>
      <c r="BW936" s="220"/>
      <c r="BX936" s="220"/>
      <c r="BY936" s="220"/>
      <c r="BZ936" s="220"/>
      <c r="CA936" s="220"/>
      <c r="CB936" s="220"/>
      <c r="CC936" s="220"/>
      <c r="CD936" s="220"/>
      <c r="CE936" s="220"/>
      <c r="CF936" s="220"/>
      <c r="CG936" s="220"/>
      <c r="CH936" s="220"/>
      <c r="CI936" s="220"/>
    </row>
    <row r="937" spans="1:87" ht="15.75" customHeight="1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G937" s="220"/>
      <c r="AH937" s="220"/>
      <c r="AI937" s="220"/>
      <c r="AJ937" s="220"/>
      <c r="AK937" s="220"/>
      <c r="AL937" s="220"/>
      <c r="AM937" s="220"/>
      <c r="AN937" s="220"/>
      <c r="AO937" s="220"/>
      <c r="AP937" s="220"/>
      <c r="AQ937" s="220"/>
      <c r="AR937" s="220"/>
      <c r="AS937" s="220"/>
      <c r="AT937" s="220"/>
      <c r="AU937" s="220"/>
      <c r="AV937" s="220"/>
      <c r="AW937" s="220"/>
      <c r="AX937" s="220"/>
      <c r="AY937" s="220"/>
      <c r="AZ937" s="220"/>
      <c r="BA937" s="220"/>
      <c r="BB937" s="220"/>
      <c r="BC937" s="220"/>
      <c r="BD937" s="220"/>
      <c r="BE937" s="220"/>
      <c r="BF937" s="220"/>
      <c r="BG937" s="220"/>
      <c r="BH937" s="220"/>
      <c r="BI937" s="220"/>
      <c r="BJ937" s="220"/>
      <c r="BK937" s="220"/>
      <c r="BL937" s="220"/>
      <c r="BM937" s="220"/>
      <c r="BN937" s="220"/>
      <c r="BO937" s="220"/>
      <c r="BP937" s="220"/>
      <c r="BQ937" s="220"/>
      <c r="BR937" s="220"/>
      <c r="BS937" s="220"/>
      <c r="BT937" s="220"/>
      <c r="BU937" s="220"/>
      <c r="BV937" s="220"/>
      <c r="BW937" s="220"/>
      <c r="BX937" s="220"/>
      <c r="BY937" s="220"/>
      <c r="BZ937" s="220"/>
      <c r="CA937" s="220"/>
      <c r="CB937" s="220"/>
      <c r="CC937" s="220"/>
      <c r="CD937" s="220"/>
      <c r="CE937" s="220"/>
      <c r="CF937" s="220"/>
      <c r="CG937" s="220"/>
      <c r="CH937" s="220"/>
      <c r="CI937" s="220"/>
    </row>
    <row r="938" spans="1:87" ht="15.75" customHeight="1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G938" s="220"/>
      <c r="AH938" s="220"/>
      <c r="AI938" s="220"/>
      <c r="AJ938" s="220"/>
      <c r="AK938" s="220"/>
      <c r="AL938" s="220"/>
      <c r="AM938" s="220"/>
      <c r="AN938" s="220"/>
      <c r="AO938" s="220"/>
      <c r="AP938" s="220"/>
      <c r="AQ938" s="220"/>
      <c r="AR938" s="220"/>
      <c r="AS938" s="220"/>
      <c r="AT938" s="220"/>
      <c r="AU938" s="220"/>
      <c r="AV938" s="220"/>
      <c r="AW938" s="220"/>
      <c r="AX938" s="220"/>
      <c r="AY938" s="220"/>
      <c r="AZ938" s="220"/>
      <c r="BA938" s="220"/>
      <c r="BB938" s="220"/>
      <c r="BC938" s="220"/>
      <c r="BD938" s="220"/>
      <c r="BE938" s="220"/>
      <c r="BF938" s="220"/>
      <c r="BG938" s="220"/>
      <c r="BH938" s="220"/>
      <c r="BI938" s="220"/>
      <c r="BJ938" s="220"/>
      <c r="BK938" s="220"/>
      <c r="BL938" s="220"/>
      <c r="BM938" s="220"/>
      <c r="BN938" s="220"/>
      <c r="BO938" s="220"/>
      <c r="BP938" s="220"/>
      <c r="BQ938" s="220"/>
      <c r="BR938" s="220"/>
      <c r="BS938" s="220"/>
      <c r="BT938" s="220"/>
      <c r="BU938" s="220"/>
      <c r="BV938" s="220"/>
      <c r="BW938" s="220"/>
      <c r="BX938" s="220"/>
      <c r="BY938" s="220"/>
      <c r="BZ938" s="220"/>
      <c r="CA938" s="220"/>
      <c r="CB938" s="220"/>
      <c r="CC938" s="220"/>
      <c r="CD938" s="220"/>
      <c r="CE938" s="220"/>
      <c r="CF938" s="220"/>
      <c r="CG938" s="220"/>
      <c r="CH938" s="220"/>
      <c r="CI938" s="220"/>
    </row>
    <row r="939" spans="1:87" ht="15.75" customHeight="1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  <c r="AP939" s="220"/>
      <c r="AQ939" s="220"/>
      <c r="AR939" s="220"/>
      <c r="AS939" s="220"/>
      <c r="AT939" s="220"/>
      <c r="AU939" s="220"/>
      <c r="AV939" s="220"/>
      <c r="AW939" s="220"/>
      <c r="AX939" s="220"/>
      <c r="AY939" s="220"/>
      <c r="AZ939" s="220"/>
      <c r="BA939" s="220"/>
      <c r="BB939" s="220"/>
      <c r="BC939" s="220"/>
      <c r="BD939" s="220"/>
      <c r="BE939" s="220"/>
      <c r="BF939" s="220"/>
      <c r="BG939" s="220"/>
      <c r="BH939" s="220"/>
      <c r="BI939" s="220"/>
      <c r="BJ939" s="220"/>
      <c r="BK939" s="220"/>
      <c r="BL939" s="220"/>
      <c r="BM939" s="220"/>
      <c r="BN939" s="220"/>
      <c r="BO939" s="220"/>
      <c r="BP939" s="220"/>
      <c r="BQ939" s="220"/>
      <c r="BR939" s="220"/>
      <c r="BS939" s="220"/>
      <c r="BT939" s="220"/>
      <c r="BU939" s="220"/>
      <c r="BV939" s="220"/>
      <c r="BW939" s="220"/>
      <c r="BX939" s="220"/>
      <c r="BY939" s="220"/>
      <c r="BZ939" s="220"/>
      <c r="CA939" s="220"/>
      <c r="CB939" s="220"/>
      <c r="CC939" s="220"/>
      <c r="CD939" s="220"/>
      <c r="CE939" s="220"/>
      <c r="CF939" s="220"/>
      <c r="CG939" s="220"/>
      <c r="CH939" s="220"/>
      <c r="CI939" s="220"/>
    </row>
    <row r="940" spans="1:87" ht="15.75" customHeight="1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G940" s="220"/>
      <c r="AH940" s="220"/>
      <c r="AI940" s="220"/>
      <c r="AJ940" s="220"/>
      <c r="AK940" s="220"/>
      <c r="AL940" s="220"/>
      <c r="AM940" s="220"/>
      <c r="AN940" s="220"/>
      <c r="AO940" s="220"/>
      <c r="AP940" s="220"/>
      <c r="AQ940" s="220"/>
      <c r="AR940" s="220"/>
      <c r="AS940" s="220"/>
      <c r="AT940" s="220"/>
      <c r="AU940" s="220"/>
      <c r="AV940" s="220"/>
      <c r="AW940" s="220"/>
      <c r="AX940" s="220"/>
      <c r="AY940" s="220"/>
      <c r="AZ940" s="220"/>
      <c r="BA940" s="220"/>
      <c r="BB940" s="220"/>
      <c r="BC940" s="220"/>
      <c r="BD940" s="220"/>
      <c r="BE940" s="220"/>
      <c r="BF940" s="220"/>
      <c r="BG940" s="220"/>
      <c r="BH940" s="220"/>
      <c r="BI940" s="220"/>
      <c r="BJ940" s="220"/>
      <c r="BK940" s="220"/>
      <c r="BL940" s="220"/>
      <c r="BM940" s="220"/>
      <c r="BN940" s="220"/>
      <c r="BO940" s="220"/>
      <c r="BP940" s="220"/>
      <c r="BQ940" s="220"/>
      <c r="BR940" s="220"/>
      <c r="BS940" s="220"/>
      <c r="BT940" s="220"/>
      <c r="BU940" s="220"/>
      <c r="BV940" s="220"/>
      <c r="BW940" s="220"/>
      <c r="BX940" s="220"/>
      <c r="BY940" s="220"/>
      <c r="BZ940" s="220"/>
      <c r="CA940" s="220"/>
      <c r="CB940" s="220"/>
      <c r="CC940" s="220"/>
      <c r="CD940" s="220"/>
      <c r="CE940" s="220"/>
      <c r="CF940" s="220"/>
      <c r="CG940" s="220"/>
      <c r="CH940" s="220"/>
      <c r="CI940" s="220"/>
    </row>
    <row r="941" spans="1:87" ht="15.75" customHeight="1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220"/>
      <c r="BN941" s="220"/>
      <c r="BO941" s="220"/>
      <c r="BP941" s="220"/>
      <c r="BQ941" s="220"/>
      <c r="BR941" s="220"/>
      <c r="BS941" s="220"/>
      <c r="BT941" s="220"/>
      <c r="BU941" s="220"/>
      <c r="BV941" s="220"/>
      <c r="BW941" s="220"/>
      <c r="BX941" s="220"/>
      <c r="BY941" s="220"/>
      <c r="BZ941" s="220"/>
      <c r="CA941" s="220"/>
      <c r="CB941" s="220"/>
      <c r="CC941" s="220"/>
      <c r="CD941" s="220"/>
      <c r="CE941" s="220"/>
      <c r="CF941" s="220"/>
      <c r="CG941" s="220"/>
      <c r="CH941" s="220"/>
      <c r="CI941" s="220"/>
    </row>
    <row r="942" spans="1:87" ht="15.75" customHeight="1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  <c r="AP942" s="220"/>
      <c r="AQ942" s="220"/>
      <c r="AR942" s="220"/>
      <c r="AS942" s="220"/>
      <c r="AT942" s="220"/>
      <c r="AU942" s="220"/>
      <c r="AV942" s="220"/>
      <c r="AW942" s="220"/>
      <c r="AX942" s="220"/>
      <c r="AY942" s="220"/>
      <c r="AZ942" s="220"/>
      <c r="BA942" s="220"/>
      <c r="BB942" s="220"/>
      <c r="BC942" s="220"/>
      <c r="BD942" s="220"/>
      <c r="BE942" s="220"/>
      <c r="BF942" s="220"/>
      <c r="BG942" s="220"/>
      <c r="BH942" s="220"/>
      <c r="BI942" s="220"/>
      <c r="BJ942" s="220"/>
      <c r="BK942" s="220"/>
      <c r="BL942" s="220"/>
      <c r="BM942" s="220"/>
      <c r="BN942" s="220"/>
      <c r="BO942" s="220"/>
      <c r="BP942" s="220"/>
      <c r="BQ942" s="220"/>
      <c r="BR942" s="220"/>
      <c r="BS942" s="220"/>
      <c r="BT942" s="220"/>
      <c r="BU942" s="220"/>
      <c r="BV942" s="220"/>
      <c r="BW942" s="220"/>
      <c r="BX942" s="220"/>
      <c r="BY942" s="220"/>
      <c r="BZ942" s="220"/>
      <c r="CA942" s="220"/>
      <c r="CB942" s="220"/>
      <c r="CC942" s="220"/>
      <c r="CD942" s="220"/>
      <c r="CE942" s="220"/>
      <c r="CF942" s="220"/>
      <c r="CG942" s="220"/>
      <c r="CH942" s="220"/>
      <c r="CI942" s="220"/>
    </row>
    <row r="943" spans="1:87" ht="15.75" customHeight="1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G943" s="220"/>
      <c r="AH943" s="220"/>
      <c r="AI943" s="220"/>
      <c r="AJ943" s="220"/>
      <c r="AK943" s="220"/>
      <c r="AL943" s="220"/>
      <c r="AM943" s="220"/>
      <c r="AN943" s="220"/>
      <c r="AO943" s="220"/>
      <c r="AP943" s="220"/>
      <c r="AQ943" s="220"/>
      <c r="AR943" s="220"/>
      <c r="AS943" s="220"/>
      <c r="AT943" s="220"/>
      <c r="AU943" s="220"/>
      <c r="AV943" s="220"/>
      <c r="AW943" s="220"/>
      <c r="AX943" s="220"/>
      <c r="AY943" s="220"/>
      <c r="AZ943" s="220"/>
      <c r="BA943" s="220"/>
      <c r="BB943" s="220"/>
      <c r="BC943" s="220"/>
      <c r="BD943" s="220"/>
      <c r="BE943" s="220"/>
      <c r="BF943" s="220"/>
      <c r="BG943" s="220"/>
      <c r="BH943" s="220"/>
      <c r="BI943" s="220"/>
      <c r="BJ943" s="220"/>
      <c r="BK943" s="220"/>
      <c r="BL943" s="220"/>
      <c r="BM943" s="220"/>
      <c r="BN943" s="220"/>
      <c r="BO943" s="220"/>
      <c r="BP943" s="220"/>
      <c r="BQ943" s="220"/>
      <c r="BR943" s="220"/>
      <c r="BS943" s="220"/>
      <c r="BT943" s="220"/>
      <c r="BU943" s="220"/>
      <c r="BV943" s="220"/>
      <c r="BW943" s="220"/>
      <c r="BX943" s="220"/>
      <c r="BY943" s="220"/>
      <c r="BZ943" s="220"/>
      <c r="CA943" s="220"/>
      <c r="CB943" s="220"/>
      <c r="CC943" s="220"/>
      <c r="CD943" s="220"/>
      <c r="CE943" s="220"/>
      <c r="CF943" s="220"/>
      <c r="CG943" s="220"/>
      <c r="CH943" s="220"/>
      <c r="CI943" s="220"/>
    </row>
    <row r="944" spans="1:87" ht="15.75" customHeight="1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G944" s="220"/>
      <c r="AH944" s="220"/>
      <c r="AI944" s="220"/>
      <c r="AJ944" s="220"/>
      <c r="AK944" s="220"/>
      <c r="AL944" s="220"/>
      <c r="AM944" s="220"/>
      <c r="AN944" s="220"/>
      <c r="AO944" s="220"/>
      <c r="AP944" s="220"/>
      <c r="AQ944" s="220"/>
      <c r="AR944" s="220"/>
      <c r="AS944" s="220"/>
      <c r="AT944" s="220"/>
      <c r="AU944" s="220"/>
      <c r="AV944" s="220"/>
      <c r="AW944" s="220"/>
      <c r="AX944" s="220"/>
      <c r="AY944" s="220"/>
      <c r="AZ944" s="220"/>
      <c r="BA944" s="220"/>
      <c r="BB944" s="220"/>
      <c r="BC944" s="220"/>
      <c r="BD944" s="220"/>
      <c r="BE944" s="220"/>
      <c r="BF944" s="220"/>
      <c r="BG944" s="220"/>
      <c r="BH944" s="220"/>
      <c r="BI944" s="220"/>
      <c r="BJ944" s="220"/>
      <c r="BK944" s="220"/>
      <c r="BL944" s="220"/>
      <c r="BM944" s="220"/>
      <c r="BN944" s="220"/>
      <c r="BO944" s="220"/>
      <c r="BP944" s="220"/>
      <c r="BQ944" s="220"/>
      <c r="BR944" s="220"/>
      <c r="BS944" s="220"/>
      <c r="BT944" s="220"/>
      <c r="BU944" s="220"/>
      <c r="BV944" s="220"/>
      <c r="BW944" s="220"/>
      <c r="BX944" s="220"/>
      <c r="BY944" s="220"/>
      <c r="BZ944" s="220"/>
      <c r="CA944" s="220"/>
      <c r="CB944" s="220"/>
      <c r="CC944" s="220"/>
      <c r="CD944" s="220"/>
      <c r="CE944" s="220"/>
      <c r="CF944" s="220"/>
      <c r="CG944" s="220"/>
      <c r="CH944" s="220"/>
      <c r="CI944" s="220"/>
    </row>
    <row r="945" spans="1:87" ht="15.75" customHeight="1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G945" s="220"/>
      <c r="AH945" s="220"/>
      <c r="AI945" s="220"/>
      <c r="AJ945" s="220"/>
      <c r="AK945" s="220"/>
      <c r="AL945" s="220"/>
      <c r="AM945" s="220"/>
      <c r="AN945" s="220"/>
      <c r="AO945" s="220"/>
      <c r="AP945" s="220"/>
      <c r="AQ945" s="220"/>
      <c r="AR945" s="220"/>
      <c r="AS945" s="220"/>
      <c r="AT945" s="220"/>
      <c r="AU945" s="220"/>
      <c r="AV945" s="220"/>
      <c r="AW945" s="220"/>
      <c r="AX945" s="220"/>
      <c r="AY945" s="220"/>
      <c r="AZ945" s="220"/>
      <c r="BA945" s="220"/>
      <c r="BB945" s="220"/>
      <c r="BC945" s="220"/>
      <c r="BD945" s="220"/>
      <c r="BE945" s="220"/>
      <c r="BF945" s="220"/>
      <c r="BG945" s="220"/>
      <c r="BH945" s="220"/>
      <c r="BI945" s="220"/>
      <c r="BJ945" s="220"/>
      <c r="BK945" s="220"/>
      <c r="BL945" s="220"/>
      <c r="BM945" s="220"/>
      <c r="BN945" s="220"/>
      <c r="BO945" s="220"/>
      <c r="BP945" s="220"/>
      <c r="BQ945" s="220"/>
      <c r="BR945" s="220"/>
      <c r="BS945" s="220"/>
      <c r="BT945" s="220"/>
      <c r="BU945" s="220"/>
      <c r="BV945" s="220"/>
      <c r="BW945" s="220"/>
      <c r="BX945" s="220"/>
      <c r="BY945" s="220"/>
      <c r="BZ945" s="220"/>
      <c r="CA945" s="220"/>
      <c r="CB945" s="220"/>
      <c r="CC945" s="220"/>
      <c r="CD945" s="220"/>
      <c r="CE945" s="220"/>
      <c r="CF945" s="220"/>
      <c r="CG945" s="220"/>
      <c r="CH945" s="220"/>
      <c r="CI945" s="220"/>
    </row>
    <row r="946" spans="1:87" ht="15.75" customHeight="1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G946" s="220"/>
      <c r="AH946" s="220"/>
      <c r="AI946" s="220"/>
      <c r="AJ946" s="220"/>
      <c r="AK946" s="220"/>
      <c r="AL946" s="220"/>
      <c r="AM946" s="220"/>
      <c r="AN946" s="220"/>
      <c r="AO946" s="220"/>
      <c r="AP946" s="220"/>
      <c r="AQ946" s="220"/>
      <c r="AR946" s="220"/>
      <c r="AS946" s="220"/>
      <c r="AT946" s="220"/>
      <c r="AU946" s="220"/>
      <c r="AV946" s="220"/>
      <c r="AW946" s="220"/>
      <c r="AX946" s="220"/>
      <c r="AY946" s="220"/>
      <c r="AZ946" s="220"/>
      <c r="BA946" s="220"/>
      <c r="BB946" s="220"/>
      <c r="BC946" s="220"/>
      <c r="BD946" s="220"/>
      <c r="BE946" s="220"/>
      <c r="BF946" s="220"/>
      <c r="BG946" s="220"/>
      <c r="BH946" s="220"/>
      <c r="BI946" s="220"/>
      <c r="BJ946" s="220"/>
      <c r="BK946" s="220"/>
      <c r="BL946" s="220"/>
      <c r="BM946" s="220"/>
      <c r="BN946" s="220"/>
      <c r="BO946" s="220"/>
      <c r="BP946" s="220"/>
      <c r="BQ946" s="220"/>
      <c r="BR946" s="220"/>
      <c r="BS946" s="220"/>
      <c r="BT946" s="220"/>
      <c r="BU946" s="220"/>
      <c r="BV946" s="220"/>
      <c r="BW946" s="220"/>
      <c r="BX946" s="220"/>
      <c r="BY946" s="220"/>
      <c r="BZ946" s="220"/>
      <c r="CA946" s="220"/>
      <c r="CB946" s="220"/>
      <c r="CC946" s="220"/>
      <c r="CD946" s="220"/>
      <c r="CE946" s="220"/>
      <c r="CF946" s="220"/>
      <c r="CG946" s="220"/>
      <c r="CH946" s="220"/>
      <c r="CI946" s="220"/>
    </row>
    <row r="947" spans="1:87" ht="15.75" customHeight="1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G947" s="220"/>
      <c r="AH947" s="220"/>
      <c r="AI947" s="220"/>
      <c r="AJ947" s="220"/>
      <c r="AK947" s="220"/>
      <c r="AL947" s="220"/>
      <c r="AM947" s="220"/>
      <c r="AN947" s="220"/>
      <c r="AO947" s="220"/>
      <c r="AP947" s="220"/>
      <c r="AQ947" s="220"/>
      <c r="AR947" s="220"/>
      <c r="AS947" s="220"/>
      <c r="AT947" s="220"/>
      <c r="AU947" s="220"/>
      <c r="AV947" s="220"/>
      <c r="AW947" s="220"/>
      <c r="AX947" s="220"/>
      <c r="AY947" s="220"/>
      <c r="AZ947" s="220"/>
      <c r="BA947" s="220"/>
      <c r="BB947" s="220"/>
      <c r="BC947" s="220"/>
      <c r="BD947" s="220"/>
      <c r="BE947" s="220"/>
      <c r="BF947" s="220"/>
      <c r="BG947" s="220"/>
      <c r="BH947" s="220"/>
      <c r="BI947" s="220"/>
      <c r="BJ947" s="220"/>
      <c r="BK947" s="220"/>
      <c r="BL947" s="220"/>
      <c r="BM947" s="220"/>
      <c r="BN947" s="220"/>
      <c r="BO947" s="220"/>
      <c r="BP947" s="220"/>
      <c r="BQ947" s="220"/>
      <c r="BR947" s="220"/>
      <c r="BS947" s="220"/>
      <c r="BT947" s="220"/>
      <c r="BU947" s="220"/>
      <c r="BV947" s="220"/>
      <c r="BW947" s="220"/>
      <c r="BX947" s="220"/>
      <c r="BY947" s="220"/>
      <c r="BZ947" s="220"/>
      <c r="CA947" s="220"/>
      <c r="CB947" s="220"/>
      <c r="CC947" s="220"/>
      <c r="CD947" s="220"/>
      <c r="CE947" s="220"/>
      <c r="CF947" s="220"/>
      <c r="CG947" s="220"/>
      <c r="CH947" s="220"/>
      <c r="CI947" s="220"/>
    </row>
    <row r="948" spans="1:87" ht="15.75" customHeight="1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G948" s="220"/>
      <c r="AH948" s="220"/>
      <c r="AI948" s="220"/>
      <c r="AJ948" s="220"/>
      <c r="AK948" s="220"/>
      <c r="AL948" s="220"/>
      <c r="AM948" s="220"/>
      <c r="AN948" s="220"/>
      <c r="AO948" s="220"/>
      <c r="AP948" s="220"/>
      <c r="AQ948" s="220"/>
      <c r="AR948" s="220"/>
      <c r="AS948" s="220"/>
      <c r="AT948" s="220"/>
      <c r="AU948" s="220"/>
      <c r="AV948" s="220"/>
      <c r="AW948" s="220"/>
      <c r="AX948" s="220"/>
      <c r="AY948" s="220"/>
      <c r="AZ948" s="220"/>
      <c r="BA948" s="220"/>
      <c r="BB948" s="220"/>
      <c r="BC948" s="220"/>
      <c r="BD948" s="220"/>
      <c r="BE948" s="220"/>
      <c r="BF948" s="220"/>
      <c r="BG948" s="220"/>
      <c r="BH948" s="220"/>
      <c r="BI948" s="220"/>
      <c r="BJ948" s="220"/>
      <c r="BK948" s="220"/>
      <c r="BL948" s="220"/>
      <c r="BM948" s="220"/>
      <c r="BN948" s="220"/>
      <c r="BO948" s="220"/>
      <c r="BP948" s="220"/>
      <c r="BQ948" s="220"/>
      <c r="BR948" s="220"/>
      <c r="BS948" s="220"/>
      <c r="BT948" s="220"/>
      <c r="BU948" s="220"/>
      <c r="BV948" s="220"/>
      <c r="BW948" s="220"/>
      <c r="BX948" s="220"/>
      <c r="BY948" s="220"/>
      <c r="BZ948" s="220"/>
      <c r="CA948" s="220"/>
      <c r="CB948" s="220"/>
      <c r="CC948" s="220"/>
      <c r="CD948" s="220"/>
      <c r="CE948" s="220"/>
      <c r="CF948" s="220"/>
      <c r="CG948" s="220"/>
      <c r="CH948" s="220"/>
      <c r="CI948" s="220"/>
    </row>
    <row r="949" spans="1:87" ht="15.75" customHeight="1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G949" s="220"/>
      <c r="AH949" s="220"/>
      <c r="AI949" s="220"/>
      <c r="AJ949" s="220"/>
      <c r="AK949" s="220"/>
      <c r="AL949" s="220"/>
      <c r="AM949" s="220"/>
      <c r="AN949" s="220"/>
      <c r="AO949" s="220"/>
      <c r="AP949" s="220"/>
      <c r="AQ949" s="220"/>
      <c r="AR949" s="220"/>
      <c r="AS949" s="220"/>
      <c r="AT949" s="220"/>
      <c r="AU949" s="220"/>
      <c r="AV949" s="220"/>
      <c r="AW949" s="220"/>
      <c r="AX949" s="220"/>
      <c r="AY949" s="220"/>
      <c r="AZ949" s="220"/>
      <c r="BA949" s="220"/>
      <c r="BB949" s="220"/>
      <c r="BC949" s="220"/>
      <c r="BD949" s="220"/>
      <c r="BE949" s="220"/>
      <c r="BF949" s="220"/>
      <c r="BG949" s="220"/>
      <c r="BH949" s="220"/>
      <c r="BI949" s="220"/>
      <c r="BJ949" s="220"/>
      <c r="BK949" s="220"/>
      <c r="BL949" s="220"/>
      <c r="BM949" s="220"/>
      <c r="BN949" s="220"/>
      <c r="BO949" s="220"/>
      <c r="BP949" s="220"/>
      <c r="BQ949" s="220"/>
      <c r="BR949" s="220"/>
      <c r="BS949" s="220"/>
      <c r="BT949" s="220"/>
      <c r="BU949" s="220"/>
      <c r="BV949" s="220"/>
      <c r="BW949" s="220"/>
      <c r="BX949" s="220"/>
      <c r="BY949" s="220"/>
      <c r="BZ949" s="220"/>
      <c r="CA949" s="220"/>
      <c r="CB949" s="220"/>
      <c r="CC949" s="220"/>
      <c r="CD949" s="220"/>
      <c r="CE949" s="220"/>
      <c r="CF949" s="220"/>
      <c r="CG949" s="220"/>
      <c r="CH949" s="220"/>
      <c r="CI949" s="220"/>
    </row>
    <row r="950" spans="1:87" ht="15.75" customHeight="1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G950" s="220"/>
      <c r="AH950" s="220"/>
      <c r="AI950" s="220"/>
      <c r="AJ950" s="220"/>
      <c r="AK950" s="220"/>
      <c r="AL950" s="220"/>
      <c r="AM950" s="220"/>
      <c r="AN950" s="220"/>
      <c r="AO950" s="220"/>
      <c r="AP950" s="220"/>
      <c r="AQ950" s="220"/>
      <c r="AR950" s="220"/>
      <c r="AS950" s="220"/>
      <c r="AT950" s="220"/>
      <c r="AU950" s="220"/>
      <c r="AV950" s="220"/>
      <c r="AW950" s="220"/>
      <c r="AX950" s="220"/>
      <c r="AY950" s="220"/>
      <c r="AZ950" s="220"/>
      <c r="BA950" s="220"/>
      <c r="BB950" s="220"/>
      <c r="BC950" s="220"/>
      <c r="BD950" s="220"/>
      <c r="BE950" s="220"/>
      <c r="BF950" s="220"/>
      <c r="BG950" s="220"/>
      <c r="BH950" s="220"/>
      <c r="BI950" s="220"/>
      <c r="BJ950" s="220"/>
      <c r="BK950" s="220"/>
      <c r="BL950" s="220"/>
      <c r="BM950" s="220"/>
      <c r="BN950" s="220"/>
      <c r="BO950" s="220"/>
      <c r="BP950" s="220"/>
      <c r="BQ950" s="220"/>
      <c r="BR950" s="220"/>
      <c r="BS950" s="220"/>
      <c r="BT950" s="220"/>
      <c r="BU950" s="220"/>
      <c r="BV950" s="220"/>
      <c r="BW950" s="220"/>
      <c r="BX950" s="220"/>
      <c r="BY950" s="220"/>
      <c r="BZ950" s="220"/>
      <c r="CA950" s="220"/>
      <c r="CB950" s="220"/>
      <c r="CC950" s="220"/>
      <c r="CD950" s="220"/>
      <c r="CE950" s="220"/>
      <c r="CF950" s="220"/>
      <c r="CG950" s="220"/>
      <c r="CH950" s="220"/>
      <c r="CI950" s="220"/>
    </row>
    <row r="951" spans="1:87" ht="15.75" customHeight="1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G951" s="220"/>
      <c r="AH951" s="220"/>
      <c r="AI951" s="220"/>
      <c r="AJ951" s="220"/>
      <c r="AK951" s="220"/>
      <c r="AL951" s="220"/>
      <c r="AM951" s="220"/>
      <c r="AN951" s="220"/>
      <c r="AO951" s="220"/>
      <c r="AP951" s="220"/>
      <c r="AQ951" s="220"/>
      <c r="AR951" s="220"/>
      <c r="AS951" s="220"/>
      <c r="AT951" s="220"/>
      <c r="AU951" s="220"/>
      <c r="AV951" s="220"/>
      <c r="AW951" s="220"/>
      <c r="AX951" s="220"/>
      <c r="AY951" s="220"/>
      <c r="AZ951" s="220"/>
      <c r="BA951" s="220"/>
      <c r="BB951" s="220"/>
      <c r="BC951" s="220"/>
      <c r="BD951" s="220"/>
      <c r="BE951" s="220"/>
      <c r="BF951" s="220"/>
      <c r="BG951" s="220"/>
      <c r="BH951" s="220"/>
      <c r="BI951" s="220"/>
      <c r="BJ951" s="220"/>
      <c r="BK951" s="220"/>
      <c r="BL951" s="220"/>
      <c r="BM951" s="220"/>
      <c r="BN951" s="220"/>
      <c r="BO951" s="220"/>
      <c r="BP951" s="220"/>
      <c r="BQ951" s="220"/>
      <c r="BR951" s="220"/>
      <c r="BS951" s="220"/>
      <c r="BT951" s="220"/>
      <c r="BU951" s="220"/>
      <c r="BV951" s="220"/>
      <c r="BW951" s="220"/>
      <c r="BX951" s="220"/>
      <c r="BY951" s="220"/>
      <c r="BZ951" s="220"/>
      <c r="CA951" s="220"/>
      <c r="CB951" s="220"/>
      <c r="CC951" s="220"/>
      <c r="CD951" s="220"/>
      <c r="CE951" s="220"/>
      <c r="CF951" s="220"/>
      <c r="CG951" s="220"/>
      <c r="CH951" s="220"/>
      <c r="CI951" s="220"/>
    </row>
    <row r="952" spans="1:87" ht="15.75" customHeight="1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G952" s="220"/>
      <c r="AH952" s="220"/>
      <c r="AI952" s="220"/>
      <c r="AJ952" s="220"/>
      <c r="AK952" s="220"/>
      <c r="AL952" s="220"/>
      <c r="AM952" s="220"/>
      <c r="AN952" s="220"/>
      <c r="AO952" s="220"/>
      <c r="AP952" s="220"/>
      <c r="AQ952" s="220"/>
      <c r="AR952" s="220"/>
      <c r="AS952" s="220"/>
      <c r="AT952" s="220"/>
      <c r="AU952" s="220"/>
      <c r="AV952" s="220"/>
      <c r="AW952" s="220"/>
      <c r="AX952" s="220"/>
      <c r="AY952" s="220"/>
      <c r="AZ952" s="220"/>
      <c r="BA952" s="220"/>
      <c r="BB952" s="220"/>
      <c r="BC952" s="220"/>
      <c r="BD952" s="220"/>
      <c r="BE952" s="220"/>
      <c r="BF952" s="220"/>
      <c r="BG952" s="220"/>
      <c r="BH952" s="220"/>
      <c r="BI952" s="220"/>
      <c r="BJ952" s="220"/>
      <c r="BK952" s="220"/>
      <c r="BL952" s="220"/>
      <c r="BM952" s="220"/>
      <c r="BN952" s="220"/>
      <c r="BO952" s="220"/>
      <c r="BP952" s="220"/>
      <c r="BQ952" s="220"/>
      <c r="BR952" s="220"/>
      <c r="BS952" s="220"/>
      <c r="BT952" s="220"/>
      <c r="BU952" s="220"/>
      <c r="BV952" s="220"/>
      <c r="BW952" s="220"/>
      <c r="BX952" s="220"/>
      <c r="BY952" s="220"/>
      <c r="BZ952" s="220"/>
      <c r="CA952" s="220"/>
      <c r="CB952" s="220"/>
      <c r="CC952" s="220"/>
      <c r="CD952" s="220"/>
      <c r="CE952" s="220"/>
      <c r="CF952" s="220"/>
      <c r="CG952" s="220"/>
      <c r="CH952" s="220"/>
      <c r="CI952" s="220"/>
    </row>
    <row r="953" spans="1:87" ht="15.75" customHeight="1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G953" s="220"/>
      <c r="AH953" s="220"/>
      <c r="AI953" s="220"/>
      <c r="AJ953" s="220"/>
      <c r="AK953" s="220"/>
      <c r="AL953" s="220"/>
      <c r="AM953" s="220"/>
      <c r="AN953" s="220"/>
      <c r="AO953" s="220"/>
      <c r="AP953" s="220"/>
      <c r="AQ953" s="220"/>
      <c r="AR953" s="220"/>
      <c r="AS953" s="220"/>
      <c r="AT953" s="220"/>
      <c r="AU953" s="220"/>
      <c r="AV953" s="220"/>
      <c r="AW953" s="220"/>
      <c r="AX953" s="220"/>
      <c r="AY953" s="220"/>
      <c r="AZ953" s="220"/>
      <c r="BA953" s="220"/>
      <c r="BB953" s="220"/>
      <c r="BC953" s="220"/>
      <c r="BD953" s="220"/>
      <c r="BE953" s="220"/>
      <c r="BF953" s="220"/>
      <c r="BG953" s="220"/>
      <c r="BH953" s="220"/>
      <c r="BI953" s="220"/>
      <c r="BJ953" s="220"/>
      <c r="BK953" s="220"/>
      <c r="BL953" s="220"/>
      <c r="BM953" s="220"/>
      <c r="BN953" s="220"/>
      <c r="BO953" s="220"/>
      <c r="BP953" s="220"/>
      <c r="BQ953" s="220"/>
      <c r="BR953" s="220"/>
      <c r="BS953" s="220"/>
      <c r="BT953" s="220"/>
      <c r="BU953" s="220"/>
      <c r="BV953" s="220"/>
      <c r="BW953" s="220"/>
      <c r="BX953" s="220"/>
      <c r="BY953" s="220"/>
      <c r="BZ953" s="220"/>
      <c r="CA953" s="220"/>
      <c r="CB953" s="220"/>
      <c r="CC953" s="220"/>
      <c r="CD953" s="220"/>
      <c r="CE953" s="220"/>
      <c r="CF953" s="220"/>
      <c r="CG953" s="220"/>
      <c r="CH953" s="220"/>
      <c r="CI953" s="220"/>
    </row>
    <row r="954" spans="1:87" ht="15.75" customHeight="1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G954" s="220"/>
      <c r="AH954" s="220"/>
      <c r="AI954" s="220"/>
      <c r="AJ954" s="220"/>
      <c r="AK954" s="220"/>
      <c r="AL954" s="220"/>
      <c r="AM954" s="220"/>
      <c r="AN954" s="220"/>
      <c r="AO954" s="220"/>
      <c r="AP954" s="220"/>
      <c r="AQ954" s="220"/>
      <c r="AR954" s="220"/>
      <c r="AS954" s="220"/>
      <c r="AT954" s="220"/>
      <c r="AU954" s="220"/>
      <c r="AV954" s="220"/>
      <c r="AW954" s="220"/>
      <c r="AX954" s="220"/>
      <c r="AY954" s="220"/>
      <c r="AZ954" s="220"/>
      <c r="BA954" s="220"/>
      <c r="BB954" s="220"/>
      <c r="BC954" s="220"/>
      <c r="BD954" s="220"/>
      <c r="BE954" s="220"/>
      <c r="BF954" s="220"/>
      <c r="BG954" s="220"/>
      <c r="BH954" s="220"/>
      <c r="BI954" s="220"/>
      <c r="BJ954" s="220"/>
      <c r="BK954" s="220"/>
      <c r="BL954" s="220"/>
      <c r="BM954" s="220"/>
      <c r="BN954" s="220"/>
      <c r="BO954" s="220"/>
      <c r="BP954" s="220"/>
      <c r="BQ954" s="220"/>
      <c r="BR954" s="220"/>
      <c r="BS954" s="220"/>
      <c r="BT954" s="220"/>
      <c r="BU954" s="220"/>
      <c r="BV954" s="220"/>
      <c r="BW954" s="220"/>
      <c r="BX954" s="220"/>
      <c r="BY954" s="220"/>
      <c r="BZ954" s="220"/>
      <c r="CA954" s="220"/>
      <c r="CB954" s="220"/>
      <c r="CC954" s="220"/>
      <c r="CD954" s="220"/>
      <c r="CE954" s="220"/>
      <c r="CF954" s="220"/>
      <c r="CG954" s="220"/>
      <c r="CH954" s="220"/>
      <c r="CI954" s="220"/>
    </row>
    <row r="955" spans="1:87" ht="15.75" customHeight="1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G955" s="220"/>
      <c r="AH955" s="220"/>
      <c r="AI955" s="220"/>
      <c r="AJ955" s="220"/>
      <c r="AK955" s="220"/>
      <c r="AL955" s="220"/>
      <c r="AM955" s="220"/>
      <c r="AN955" s="220"/>
      <c r="AO955" s="220"/>
      <c r="AP955" s="220"/>
      <c r="AQ955" s="220"/>
      <c r="AR955" s="220"/>
      <c r="AS955" s="220"/>
      <c r="AT955" s="220"/>
      <c r="AU955" s="220"/>
      <c r="AV955" s="220"/>
      <c r="AW955" s="220"/>
      <c r="AX955" s="220"/>
      <c r="AY955" s="220"/>
      <c r="AZ955" s="220"/>
      <c r="BA955" s="220"/>
      <c r="BB955" s="220"/>
      <c r="BC955" s="220"/>
      <c r="BD955" s="220"/>
      <c r="BE955" s="220"/>
      <c r="BF955" s="220"/>
      <c r="BG955" s="220"/>
      <c r="BH955" s="220"/>
      <c r="BI955" s="220"/>
      <c r="BJ955" s="220"/>
      <c r="BK955" s="220"/>
      <c r="BL955" s="220"/>
      <c r="BM955" s="220"/>
      <c r="BN955" s="220"/>
      <c r="BO955" s="220"/>
      <c r="BP955" s="220"/>
      <c r="BQ955" s="220"/>
      <c r="BR955" s="220"/>
      <c r="BS955" s="220"/>
      <c r="BT955" s="220"/>
      <c r="BU955" s="220"/>
      <c r="BV955" s="220"/>
      <c r="BW955" s="220"/>
      <c r="BX955" s="220"/>
      <c r="BY955" s="220"/>
      <c r="BZ955" s="220"/>
      <c r="CA955" s="220"/>
      <c r="CB955" s="220"/>
      <c r="CC955" s="220"/>
      <c r="CD955" s="220"/>
      <c r="CE955" s="220"/>
      <c r="CF955" s="220"/>
      <c r="CG955" s="220"/>
      <c r="CH955" s="220"/>
      <c r="CI955" s="220"/>
    </row>
    <row r="956" spans="1:87" ht="15.75" customHeight="1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  <c r="AP956" s="220"/>
      <c r="AQ956" s="220"/>
      <c r="AR956" s="220"/>
      <c r="AS956" s="220"/>
      <c r="AT956" s="220"/>
      <c r="AU956" s="220"/>
      <c r="AV956" s="220"/>
      <c r="AW956" s="220"/>
      <c r="AX956" s="220"/>
      <c r="AY956" s="220"/>
      <c r="AZ956" s="220"/>
      <c r="BA956" s="220"/>
      <c r="BB956" s="220"/>
      <c r="BC956" s="220"/>
      <c r="BD956" s="220"/>
      <c r="BE956" s="220"/>
      <c r="BF956" s="220"/>
      <c r="BG956" s="220"/>
      <c r="BH956" s="220"/>
      <c r="BI956" s="220"/>
      <c r="BJ956" s="220"/>
      <c r="BK956" s="220"/>
      <c r="BL956" s="220"/>
      <c r="BM956" s="220"/>
      <c r="BN956" s="220"/>
      <c r="BO956" s="220"/>
      <c r="BP956" s="220"/>
      <c r="BQ956" s="220"/>
      <c r="BR956" s="220"/>
      <c r="BS956" s="220"/>
      <c r="BT956" s="220"/>
      <c r="BU956" s="220"/>
      <c r="BV956" s="220"/>
      <c r="BW956" s="220"/>
      <c r="BX956" s="220"/>
      <c r="BY956" s="220"/>
      <c r="BZ956" s="220"/>
      <c r="CA956" s="220"/>
      <c r="CB956" s="220"/>
      <c r="CC956" s="220"/>
      <c r="CD956" s="220"/>
      <c r="CE956" s="220"/>
      <c r="CF956" s="220"/>
      <c r="CG956" s="220"/>
      <c r="CH956" s="220"/>
      <c r="CI956" s="220"/>
    </row>
    <row r="957" spans="1:87" ht="15.75" customHeight="1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  <c r="AP957" s="220"/>
      <c r="AQ957" s="220"/>
      <c r="AR957" s="220"/>
      <c r="AS957" s="220"/>
      <c r="AT957" s="220"/>
      <c r="AU957" s="220"/>
      <c r="AV957" s="220"/>
      <c r="AW957" s="220"/>
      <c r="AX957" s="220"/>
      <c r="AY957" s="220"/>
      <c r="AZ957" s="220"/>
      <c r="BA957" s="220"/>
      <c r="BB957" s="220"/>
      <c r="BC957" s="220"/>
      <c r="BD957" s="220"/>
      <c r="BE957" s="220"/>
      <c r="BF957" s="220"/>
      <c r="BG957" s="220"/>
      <c r="BH957" s="220"/>
      <c r="BI957" s="220"/>
      <c r="BJ957" s="220"/>
      <c r="BK957" s="220"/>
      <c r="BL957" s="220"/>
      <c r="BM957" s="220"/>
      <c r="BN957" s="220"/>
      <c r="BO957" s="220"/>
      <c r="BP957" s="220"/>
      <c r="BQ957" s="220"/>
      <c r="BR957" s="220"/>
      <c r="BS957" s="220"/>
      <c r="BT957" s="220"/>
      <c r="BU957" s="220"/>
      <c r="BV957" s="220"/>
      <c r="BW957" s="220"/>
      <c r="BX957" s="220"/>
      <c r="BY957" s="220"/>
      <c r="BZ957" s="220"/>
      <c r="CA957" s="220"/>
      <c r="CB957" s="220"/>
      <c r="CC957" s="220"/>
      <c r="CD957" s="220"/>
      <c r="CE957" s="220"/>
      <c r="CF957" s="220"/>
      <c r="CG957" s="220"/>
      <c r="CH957" s="220"/>
      <c r="CI957" s="220"/>
    </row>
    <row r="958" spans="1:87" ht="15.75" customHeight="1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G958" s="220"/>
      <c r="AH958" s="220"/>
      <c r="AI958" s="220"/>
      <c r="AJ958" s="220"/>
      <c r="AK958" s="220"/>
      <c r="AL958" s="220"/>
      <c r="AM958" s="220"/>
      <c r="AN958" s="220"/>
      <c r="AO958" s="220"/>
      <c r="AP958" s="220"/>
      <c r="AQ958" s="220"/>
      <c r="AR958" s="220"/>
      <c r="AS958" s="220"/>
      <c r="AT958" s="220"/>
      <c r="AU958" s="220"/>
      <c r="AV958" s="220"/>
      <c r="AW958" s="220"/>
      <c r="AX958" s="220"/>
      <c r="AY958" s="220"/>
      <c r="AZ958" s="220"/>
      <c r="BA958" s="220"/>
      <c r="BB958" s="220"/>
      <c r="BC958" s="220"/>
      <c r="BD958" s="220"/>
      <c r="BE958" s="220"/>
      <c r="BF958" s="220"/>
      <c r="BG958" s="220"/>
      <c r="BH958" s="220"/>
      <c r="BI958" s="220"/>
      <c r="BJ958" s="220"/>
      <c r="BK958" s="220"/>
      <c r="BL958" s="220"/>
      <c r="BM958" s="220"/>
      <c r="BN958" s="220"/>
      <c r="BO958" s="220"/>
      <c r="BP958" s="220"/>
      <c r="BQ958" s="220"/>
      <c r="BR958" s="220"/>
      <c r="BS958" s="220"/>
      <c r="BT958" s="220"/>
      <c r="BU958" s="220"/>
      <c r="BV958" s="220"/>
      <c r="BW958" s="220"/>
      <c r="BX958" s="220"/>
      <c r="BY958" s="220"/>
      <c r="BZ958" s="220"/>
      <c r="CA958" s="220"/>
      <c r="CB958" s="220"/>
      <c r="CC958" s="220"/>
      <c r="CD958" s="220"/>
      <c r="CE958" s="220"/>
      <c r="CF958" s="220"/>
      <c r="CG958" s="220"/>
      <c r="CH958" s="220"/>
      <c r="CI958" s="220"/>
    </row>
    <row r="959" spans="1:87" ht="15.75" customHeight="1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220"/>
      <c r="BN959" s="220"/>
      <c r="BO959" s="220"/>
      <c r="BP959" s="220"/>
      <c r="BQ959" s="220"/>
      <c r="BR959" s="220"/>
      <c r="BS959" s="220"/>
      <c r="BT959" s="220"/>
      <c r="BU959" s="220"/>
      <c r="BV959" s="220"/>
      <c r="BW959" s="220"/>
      <c r="BX959" s="220"/>
      <c r="BY959" s="220"/>
      <c r="BZ959" s="220"/>
      <c r="CA959" s="220"/>
      <c r="CB959" s="220"/>
      <c r="CC959" s="220"/>
      <c r="CD959" s="220"/>
      <c r="CE959" s="220"/>
      <c r="CF959" s="220"/>
      <c r="CG959" s="220"/>
      <c r="CH959" s="220"/>
      <c r="CI959" s="220"/>
    </row>
    <row r="960" spans="1:87" ht="15.75" customHeight="1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  <c r="AP960" s="220"/>
      <c r="AQ960" s="220"/>
      <c r="AR960" s="220"/>
      <c r="AS960" s="220"/>
      <c r="AT960" s="220"/>
      <c r="AU960" s="220"/>
      <c r="AV960" s="220"/>
      <c r="AW960" s="220"/>
      <c r="AX960" s="220"/>
      <c r="AY960" s="220"/>
      <c r="AZ960" s="220"/>
      <c r="BA960" s="220"/>
      <c r="BB960" s="220"/>
      <c r="BC960" s="220"/>
      <c r="BD960" s="220"/>
      <c r="BE960" s="220"/>
      <c r="BF960" s="220"/>
      <c r="BG960" s="220"/>
      <c r="BH960" s="220"/>
      <c r="BI960" s="220"/>
      <c r="BJ960" s="220"/>
      <c r="BK960" s="220"/>
      <c r="BL960" s="220"/>
      <c r="BM960" s="220"/>
      <c r="BN960" s="220"/>
      <c r="BO960" s="220"/>
      <c r="BP960" s="220"/>
      <c r="BQ960" s="220"/>
      <c r="BR960" s="220"/>
      <c r="BS960" s="220"/>
      <c r="BT960" s="220"/>
      <c r="BU960" s="220"/>
      <c r="BV960" s="220"/>
      <c r="BW960" s="220"/>
      <c r="BX960" s="220"/>
      <c r="BY960" s="220"/>
      <c r="BZ960" s="220"/>
      <c r="CA960" s="220"/>
      <c r="CB960" s="220"/>
      <c r="CC960" s="220"/>
      <c r="CD960" s="220"/>
      <c r="CE960" s="220"/>
      <c r="CF960" s="220"/>
      <c r="CG960" s="220"/>
      <c r="CH960" s="220"/>
      <c r="CI960" s="220"/>
    </row>
    <row r="961" spans="1:87" ht="15.75" customHeight="1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G961" s="220"/>
      <c r="AH961" s="220"/>
      <c r="AI961" s="220"/>
      <c r="AJ961" s="220"/>
      <c r="AK961" s="220"/>
      <c r="AL961" s="220"/>
      <c r="AM961" s="220"/>
      <c r="AN961" s="220"/>
      <c r="AO961" s="220"/>
      <c r="AP961" s="220"/>
      <c r="AQ961" s="220"/>
      <c r="AR961" s="220"/>
      <c r="AS961" s="220"/>
      <c r="AT961" s="220"/>
      <c r="AU961" s="220"/>
      <c r="AV961" s="220"/>
      <c r="AW961" s="220"/>
      <c r="AX961" s="220"/>
      <c r="AY961" s="220"/>
      <c r="AZ961" s="220"/>
      <c r="BA961" s="220"/>
      <c r="BB961" s="220"/>
      <c r="BC961" s="220"/>
      <c r="BD961" s="220"/>
      <c r="BE961" s="220"/>
      <c r="BF961" s="220"/>
      <c r="BG961" s="220"/>
      <c r="BH961" s="220"/>
      <c r="BI961" s="220"/>
      <c r="BJ961" s="220"/>
      <c r="BK961" s="220"/>
      <c r="BL961" s="220"/>
      <c r="BM961" s="220"/>
      <c r="BN961" s="220"/>
      <c r="BO961" s="220"/>
      <c r="BP961" s="220"/>
      <c r="BQ961" s="220"/>
      <c r="BR961" s="220"/>
      <c r="BS961" s="220"/>
      <c r="BT961" s="220"/>
      <c r="BU961" s="220"/>
      <c r="BV961" s="220"/>
      <c r="BW961" s="220"/>
      <c r="BX961" s="220"/>
      <c r="BY961" s="220"/>
      <c r="BZ961" s="220"/>
      <c r="CA961" s="220"/>
      <c r="CB961" s="220"/>
      <c r="CC961" s="220"/>
      <c r="CD961" s="220"/>
      <c r="CE961" s="220"/>
      <c r="CF961" s="220"/>
      <c r="CG961" s="220"/>
      <c r="CH961" s="220"/>
      <c r="CI961" s="220"/>
    </row>
    <row r="962" spans="1:87" ht="15.75" customHeight="1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G962" s="220"/>
      <c r="AH962" s="220"/>
      <c r="AI962" s="220"/>
      <c r="AJ962" s="220"/>
      <c r="AK962" s="220"/>
      <c r="AL962" s="220"/>
      <c r="AM962" s="220"/>
      <c r="AN962" s="220"/>
      <c r="AO962" s="220"/>
      <c r="AP962" s="220"/>
      <c r="AQ962" s="220"/>
      <c r="AR962" s="220"/>
      <c r="AS962" s="220"/>
      <c r="AT962" s="220"/>
      <c r="AU962" s="220"/>
      <c r="AV962" s="220"/>
      <c r="AW962" s="220"/>
      <c r="AX962" s="220"/>
      <c r="AY962" s="220"/>
      <c r="AZ962" s="220"/>
      <c r="BA962" s="220"/>
      <c r="BB962" s="220"/>
      <c r="BC962" s="220"/>
      <c r="BD962" s="220"/>
      <c r="BE962" s="220"/>
      <c r="BF962" s="220"/>
      <c r="BG962" s="220"/>
      <c r="BH962" s="220"/>
      <c r="BI962" s="220"/>
      <c r="BJ962" s="220"/>
      <c r="BK962" s="220"/>
      <c r="BL962" s="220"/>
      <c r="BM962" s="220"/>
      <c r="BN962" s="220"/>
      <c r="BO962" s="220"/>
      <c r="BP962" s="220"/>
      <c r="BQ962" s="220"/>
      <c r="BR962" s="220"/>
      <c r="BS962" s="220"/>
      <c r="BT962" s="220"/>
      <c r="BU962" s="220"/>
      <c r="BV962" s="220"/>
      <c r="BW962" s="220"/>
      <c r="BX962" s="220"/>
      <c r="BY962" s="220"/>
      <c r="BZ962" s="220"/>
      <c r="CA962" s="220"/>
      <c r="CB962" s="220"/>
      <c r="CC962" s="220"/>
      <c r="CD962" s="220"/>
      <c r="CE962" s="220"/>
      <c r="CF962" s="220"/>
      <c r="CG962" s="220"/>
      <c r="CH962" s="220"/>
      <c r="CI962" s="220"/>
    </row>
    <row r="963" spans="1:87" ht="15.75" customHeight="1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G963" s="220"/>
      <c r="AH963" s="220"/>
      <c r="AI963" s="220"/>
      <c r="AJ963" s="220"/>
      <c r="AK963" s="220"/>
      <c r="AL963" s="220"/>
      <c r="AM963" s="220"/>
      <c r="AN963" s="220"/>
      <c r="AO963" s="220"/>
      <c r="AP963" s="220"/>
      <c r="AQ963" s="220"/>
      <c r="AR963" s="220"/>
      <c r="AS963" s="220"/>
      <c r="AT963" s="220"/>
      <c r="AU963" s="220"/>
      <c r="AV963" s="220"/>
      <c r="AW963" s="220"/>
      <c r="AX963" s="220"/>
      <c r="AY963" s="220"/>
      <c r="AZ963" s="220"/>
      <c r="BA963" s="220"/>
      <c r="BB963" s="220"/>
      <c r="BC963" s="220"/>
      <c r="BD963" s="220"/>
      <c r="BE963" s="220"/>
      <c r="BF963" s="220"/>
      <c r="BG963" s="220"/>
      <c r="BH963" s="220"/>
      <c r="BI963" s="220"/>
      <c r="BJ963" s="220"/>
      <c r="BK963" s="220"/>
      <c r="BL963" s="220"/>
      <c r="BM963" s="220"/>
      <c r="BN963" s="220"/>
      <c r="BO963" s="220"/>
      <c r="BP963" s="220"/>
      <c r="BQ963" s="220"/>
      <c r="BR963" s="220"/>
      <c r="BS963" s="220"/>
      <c r="BT963" s="220"/>
      <c r="BU963" s="220"/>
      <c r="BV963" s="220"/>
      <c r="BW963" s="220"/>
      <c r="BX963" s="220"/>
      <c r="BY963" s="220"/>
      <c r="BZ963" s="220"/>
      <c r="CA963" s="220"/>
      <c r="CB963" s="220"/>
      <c r="CC963" s="220"/>
      <c r="CD963" s="220"/>
      <c r="CE963" s="220"/>
      <c r="CF963" s="220"/>
      <c r="CG963" s="220"/>
      <c r="CH963" s="220"/>
      <c r="CI963" s="220"/>
    </row>
    <row r="964" spans="1:87" ht="15.75" customHeight="1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G964" s="220"/>
      <c r="AH964" s="220"/>
      <c r="AI964" s="220"/>
      <c r="AJ964" s="220"/>
      <c r="AK964" s="220"/>
      <c r="AL964" s="220"/>
      <c r="AM964" s="220"/>
      <c r="AN964" s="220"/>
      <c r="AO964" s="220"/>
      <c r="AP964" s="220"/>
      <c r="AQ964" s="220"/>
      <c r="AR964" s="220"/>
      <c r="AS964" s="220"/>
      <c r="AT964" s="220"/>
      <c r="AU964" s="220"/>
      <c r="AV964" s="220"/>
      <c r="AW964" s="220"/>
      <c r="AX964" s="220"/>
      <c r="AY964" s="220"/>
      <c r="AZ964" s="220"/>
      <c r="BA964" s="220"/>
      <c r="BB964" s="220"/>
      <c r="BC964" s="220"/>
      <c r="BD964" s="220"/>
      <c r="BE964" s="220"/>
      <c r="BF964" s="220"/>
      <c r="BG964" s="220"/>
      <c r="BH964" s="220"/>
      <c r="BI964" s="220"/>
      <c r="BJ964" s="220"/>
      <c r="BK964" s="220"/>
      <c r="BL964" s="220"/>
      <c r="BM964" s="220"/>
      <c r="BN964" s="220"/>
      <c r="BO964" s="220"/>
      <c r="BP964" s="220"/>
      <c r="BQ964" s="220"/>
      <c r="BR964" s="220"/>
      <c r="BS964" s="220"/>
      <c r="BT964" s="220"/>
      <c r="BU964" s="220"/>
      <c r="BV964" s="220"/>
      <c r="BW964" s="220"/>
      <c r="BX964" s="220"/>
      <c r="BY964" s="220"/>
      <c r="BZ964" s="220"/>
      <c r="CA964" s="220"/>
      <c r="CB964" s="220"/>
      <c r="CC964" s="220"/>
      <c r="CD964" s="220"/>
      <c r="CE964" s="220"/>
      <c r="CF964" s="220"/>
      <c r="CG964" s="220"/>
      <c r="CH964" s="220"/>
      <c r="CI964" s="220"/>
    </row>
    <row r="965" spans="1:87" ht="15.75" customHeight="1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G965" s="220"/>
      <c r="AH965" s="220"/>
      <c r="AI965" s="220"/>
      <c r="AJ965" s="220"/>
      <c r="AK965" s="220"/>
      <c r="AL965" s="220"/>
      <c r="AM965" s="220"/>
      <c r="AN965" s="220"/>
      <c r="AO965" s="220"/>
      <c r="AP965" s="220"/>
      <c r="AQ965" s="220"/>
      <c r="AR965" s="220"/>
      <c r="AS965" s="220"/>
      <c r="AT965" s="220"/>
      <c r="AU965" s="220"/>
      <c r="AV965" s="220"/>
      <c r="AW965" s="220"/>
      <c r="AX965" s="220"/>
      <c r="AY965" s="220"/>
      <c r="AZ965" s="220"/>
      <c r="BA965" s="220"/>
      <c r="BB965" s="220"/>
      <c r="BC965" s="220"/>
      <c r="BD965" s="220"/>
      <c r="BE965" s="220"/>
      <c r="BF965" s="220"/>
      <c r="BG965" s="220"/>
      <c r="BH965" s="220"/>
      <c r="BI965" s="220"/>
      <c r="BJ965" s="220"/>
      <c r="BK965" s="220"/>
      <c r="BL965" s="220"/>
      <c r="BM965" s="220"/>
      <c r="BN965" s="220"/>
      <c r="BO965" s="220"/>
      <c r="BP965" s="220"/>
      <c r="BQ965" s="220"/>
      <c r="BR965" s="220"/>
      <c r="BS965" s="220"/>
      <c r="BT965" s="220"/>
      <c r="BU965" s="220"/>
      <c r="BV965" s="220"/>
      <c r="BW965" s="220"/>
      <c r="BX965" s="220"/>
      <c r="BY965" s="220"/>
      <c r="BZ965" s="220"/>
      <c r="CA965" s="220"/>
      <c r="CB965" s="220"/>
      <c r="CC965" s="220"/>
      <c r="CD965" s="220"/>
      <c r="CE965" s="220"/>
      <c r="CF965" s="220"/>
      <c r="CG965" s="220"/>
      <c r="CH965" s="220"/>
      <c r="CI965" s="220"/>
    </row>
    <row r="966" spans="1:87" ht="15.75" customHeight="1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G966" s="220"/>
      <c r="AH966" s="220"/>
      <c r="AI966" s="220"/>
      <c r="AJ966" s="220"/>
      <c r="AK966" s="220"/>
      <c r="AL966" s="220"/>
      <c r="AM966" s="220"/>
      <c r="AN966" s="220"/>
      <c r="AO966" s="220"/>
      <c r="AP966" s="220"/>
      <c r="AQ966" s="220"/>
      <c r="AR966" s="220"/>
      <c r="AS966" s="220"/>
      <c r="AT966" s="220"/>
      <c r="AU966" s="220"/>
      <c r="AV966" s="220"/>
      <c r="AW966" s="220"/>
      <c r="AX966" s="220"/>
      <c r="AY966" s="220"/>
      <c r="AZ966" s="220"/>
      <c r="BA966" s="220"/>
      <c r="BB966" s="220"/>
      <c r="BC966" s="220"/>
      <c r="BD966" s="220"/>
      <c r="BE966" s="220"/>
      <c r="BF966" s="220"/>
      <c r="BG966" s="220"/>
      <c r="BH966" s="220"/>
      <c r="BI966" s="220"/>
      <c r="BJ966" s="220"/>
      <c r="BK966" s="220"/>
      <c r="BL966" s="220"/>
      <c r="BM966" s="220"/>
      <c r="BN966" s="220"/>
      <c r="BO966" s="220"/>
      <c r="BP966" s="220"/>
      <c r="BQ966" s="220"/>
      <c r="BR966" s="220"/>
      <c r="BS966" s="220"/>
      <c r="BT966" s="220"/>
      <c r="BU966" s="220"/>
      <c r="BV966" s="220"/>
      <c r="BW966" s="220"/>
      <c r="BX966" s="220"/>
      <c r="BY966" s="220"/>
      <c r="BZ966" s="220"/>
      <c r="CA966" s="220"/>
      <c r="CB966" s="220"/>
      <c r="CC966" s="220"/>
      <c r="CD966" s="220"/>
      <c r="CE966" s="220"/>
      <c r="CF966" s="220"/>
      <c r="CG966" s="220"/>
      <c r="CH966" s="220"/>
      <c r="CI966" s="220"/>
    </row>
    <row r="967" spans="1:87" ht="15.75" customHeight="1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G967" s="220"/>
      <c r="AH967" s="220"/>
      <c r="AI967" s="220"/>
      <c r="AJ967" s="220"/>
      <c r="AK967" s="220"/>
      <c r="AL967" s="220"/>
      <c r="AM967" s="220"/>
      <c r="AN967" s="220"/>
      <c r="AO967" s="220"/>
      <c r="AP967" s="220"/>
      <c r="AQ967" s="220"/>
      <c r="AR967" s="220"/>
      <c r="AS967" s="220"/>
      <c r="AT967" s="220"/>
      <c r="AU967" s="220"/>
      <c r="AV967" s="220"/>
      <c r="AW967" s="220"/>
      <c r="AX967" s="220"/>
      <c r="AY967" s="220"/>
      <c r="AZ967" s="220"/>
      <c r="BA967" s="220"/>
      <c r="BB967" s="220"/>
      <c r="BC967" s="220"/>
      <c r="BD967" s="220"/>
      <c r="BE967" s="220"/>
      <c r="BF967" s="220"/>
      <c r="BG967" s="220"/>
      <c r="BH967" s="220"/>
      <c r="BI967" s="220"/>
      <c r="BJ967" s="220"/>
      <c r="BK967" s="220"/>
      <c r="BL967" s="220"/>
      <c r="BM967" s="220"/>
      <c r="BN967" s="220"/>
      <c r="BO967" s="220"/>
      <c r="BP967" s="220"/>
      <c r="BQ967" s="220"/>
      <c r="BR967" s="220"/>
      <c r="BS967" s="220"/>
      <c r="BT967" s="220"/>
      <c r="BU967" s="220"/>
      <c r="BV967" s="220"/>
      <c r="BW967" s="220"/>
      <c r="BX967" s="220"/>
      <c r="BY967" s="220"/>
      <c r="BZ967" s="220"/>
      <c r="CA967" s="220"/>
      <c r="CB967" s="220"/>
      <c r="CC967" s="220"/>
      <c r="CD967" s="220"/>
      <c r="CE967" s="220"/>
      <c r="CF967" s="220"/>
      <c r="CG967" s="220"/>
      <c r="CH967" s="220"/>
      <c r="CI967" s="220"/>
    </row>
    <row r="968" spans="1:87" ht="15.75" customHeight="1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G968" s="220"/>
      <c r="AH968" s="220"/>
      <c r="AI968" s="220"/>
      <c r="AJ968" s="220"/>
      <c r="AK968" s="220"/>
      <c r="AL968" s="220"/>
      <c r="AM968" s="220"/>
      <c r="AN968" s="220"/>
      <c r="AO968" s="220"/>
      <c r="AP968" s="220"/>
      <c r="AQ968" s="220"/>
      <c r="AR968" s="220"/>
      <c r="AS968" s="220"/>
      <c r="AT968" s="220"/>
      <c r="AU968" s="220"/>
      <c r="AV968" s="220"/>
      <c r="AW968" s="220"/>
      <c r="AX968" s="220"/>
      <c r="AY968" s="220"/>
      <c r="AZ968" s="220"/>
      <c r="BA968" s="220"/>
      <c r="BB968" s="220"/>
      <c r="BC968" s="220"/>
      <c r="BD968" s="220"/>
      <c r="BE968" s="220"/>
      <c r="BF968" s="220"/>
      <c r="BG968" s="220"/>
      <c r="BH968" s="220"/>
      <c r="BI968" s="220"/>
      <c r="BJ968" s="220"/>
      <c r="BK968" s="220"/>
      <c r="BL968" s="220"/>
      <c r="BM968" s="220"/>
      <c r="BN968" s="220"/>
      <c r="BO968" s="220"/>
      <c r="BP968" s="220"/>
      <c r="BQ968" s="220"/>
      <c r="BR968" s="220"/>
      <c r="BS968" s="220"/>
      <c r="BT968" s="220"/>
      <c r="BU968" s="220"/>
      <c r="BV968" s="220"/>
      <c r="BW968" s="220"/>
      <c r="BX968" s="220"/>
      <c r="BY968" s="220"/>
      <c r="BZ968" s="220"/>
      <c r="CA968" s="220"/>
      <c r="CB968" s="220"/>
      <c r="CC968" s="220"/>
      <c r="CD968" s="220"/>
      <c r="CE968" s="220"/>
      <c r="CF968" s="220"/>
      <c r="CG968" s="220"/>
      <c r="CH968" s="220"/>
      <c r="CI968" s="220"/>
    </row>
    <row r="969" spans="1:87" ht="15.75" customHeight="1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G969" s="220"/>
      <c r="AH969" s="220"/>
      <c r="AI969" s="220"/>
      <c r="AJ969" s="220"/>
      <c r="AK969" s="220"/>
      <c r="AL969" s="220"/>
      <c r="AM969" s="220"/>
      <c r="AN969" s="220"/>
      <c r="AO969" s="220"/>
      <c r="AP969" s="220"/>
      <c r="AQ969" s="220"/>
      <c r="AR969" s="220"/>
      <c r="AS969" s="220"/>
      <c r="AT969" s="220"/>
      <c r="AU969" s="220"/>
      <c r="AV969" s="220"/>
      <c r="AW969" s="220"/>
      <c r="AX969" s="220"/>
      <c r="AY969" s="220"/>
      <c r="AZ969" s="220"/>
      <c r="BA969" s="220"/>
      <c r="BB969" s="220"/>
      <c r="BC969" s="220"/>
      <c r="BD969" s="220"/>
      <c r="BE969" s="220"/>
      <c r="BF969" s="220"/>
      <c r="BG969" s="220"/>
      <c r="BH969" s="220"/>
      <c r="BI969" s="220"/>
      <c r="BJ969" s="220"/>
      <c r="BK969" s="220"/>
      <c r="BL969" s="220"/>
      <c r="BM969" s="220"/>
      <c r="BN969" s="220"/>
      <c r="BO969" s="220"/>
      <c r="BP969" s="220"/>
      <c r="BQ969" s="220"/>
      <c r="BR969" s="220"/>
      <c r="BS969" s="220"/>
      <c r="BT969" s="220"/>
      <c r="BU969" s="220"/>
      <c r="BV969" s="220"/>
      <c r="BW969" s="220"/>
      <c r="BX969" s="220"/>
      <c r="BY969" s="220"/>
      <c r="BZ969" s="220"/>
      <c r="CA969" s="220"/>
      <c r="CB969" s="220"/>
      <c r="CC969" s="220"/>
      <c r="CD969" s="220"/>
      <c r="CE969" s="220"/>
      <c r="CF969" s="220"/>
      <c r="CG969" s="220"/>
      <c r="CH969" s="220"/>
      <c r="CI969" s="220"/>
    </row>
    <row r="970" spans="1:87" ht="15.75" customHeight="1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G970" s="220"/>
      <c r="AH970" s="220"/>
      <c r="AI970" s="220"/>
      <c r="AJ970" s="220"/>
      <c r="AK970" s="220"/>
      <c r="AL970" s="220"/>
      <c r="AM970" s="220"/>
      <c r="AN970" s="220"/>
      <c r="AO970" s="220"/>
      <c r="AP970" s="220"/>
      <c r="AQ970" s="220"/>
      <c r="AR970" s="220"/>
      <c r="AS970" s="220"/>
      <c r="AT970" s="220"/>
      <c r="AU970" s="220"/>
      <c r="AV970" s="220"/>
      <c r="AW970" s="220"/>
      <c r="AX970" s="220"/>
      <c r="AY970" s="220"/>
      <c r="AZ970" s="220"/>
      <c r="BA970" s="220"/>
      <c r="BB970" s="220"/>
      <c r="BC970" s="220"/>
      <c r="BD970" s="220"/>
      <c r="BE970" s="220"/>
      <c r="BF970" s="220"/>
      <c r="BG970" s="220"/>
      <c r="BH970" s="220"/>
      <c r="BI970" s="220"/>
      <c r="BJ970" s="220"/>
      <c r="BK970" s="220"/>
      <c r="BL970" s="220"/>
      <c r="BM970" s="220"/>
      <c r="BN970" s="220"/>
      <c r="BO970" s="220"/>
      <c r="BP970" s="220"/>
      <c r="BQ970" s="220"/>
      <c r="BR970" s="220"/>
      <c r="BS970" s="220"/>
      <c r="BT970" s="220"/>
      <c r="BU970" s="220"/>
      <c r="BV970" s="220"/>
      <c r="BW970" s="220"/>
      <c r="BX970" s="220"/>
      <c r="BY970" s="220"/>
      <c r="BZ970" s="220"/>
      <c r="CA970" s="220"/>
      <c r="CB970" s="220"/>
      <c r="CC970" s="220"/>
      <c r="CD970" s="220"/>
      <c r="CE970" s="220"/>
      <c r="CF970" s="220"/>
      <c r="CG970" s="220"/>
      <c r="CH970" s="220"/>
      <c r="CI970" s="220"/>
    </row>
    <row r="971" spans="1:87" ht="15.75" customHeight="1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G971" s="220"/>
      <c r="AH971" s="220"/>
      <c r="AI971" s="220"/>
      <c r="AJ971" s="220"/>
      <c r="AK971" s="220"/>
      <c r="AL971" s="220"/>
      <c r="AM971" s="220"/>
      <c r="AN971" s="220"/>
      <c r="AO971" s="220"/>
      <c r="AP971" s="220"/>
      <c r="AQ971" s="220"/>
      <c r="AR971" s="220"/>
      <c r="AS971" s="220"/>
      <c r="AT971" s="220"/>
      <c r="AU971" s="220"/>
      <c r="AV971" s="220"/>
      <c r="AW971" s="220"/>
      <c r="AX971" s="220"/>
      <c r="AY971" s="220"/>
      <c r="AZ971" s="220"/>
      <c r="BA971" s="220"/>
      <c r="BB971" s="220"/>
      <c r="BC971" s="220"/>
      <c r="BD971" s="220"/>
      <c r="BE971" s="220"/>
      <c r="BF971" s="220"/>
      <c r="BG971" s="220"/>
      <c r="BH971" s="220"/>
      <c r="BI971" s="220"/>
      <c r="BJ971" s="220"/>
      <c r="BK971" s="220"/>
      <c r="BL971" s="220"/>
      <c r="BM971" s="220"/>
      <c r="BN971" s="220"/>
      <c r="BO971" s="220"/>
      <c r="BP971" s="220"/>
      <c r="BQ971" s="220"/>
      <c r="BR971" s="220"/>
      <c r="BS971" s="220"/>
      <c r="BT971" s="220"/>
      <c r="BU971" s="220"/>
      <c r="BV971" s="220"/>
      <c r="BW971" s="220"/>
      <c r="BX971" s="220"/>
      <c r="BY971" s="220"/>
      <c r="BZ971" s="220"/>
      <c r="CA971" s="220"/>
      <c r="CB971" s="220"/>
      <c r="CC971" s="220"/>
      <c r="CD971" s="220"/>
      <c r="CE971" s="220"/>
      <c r="CF971" s="220"/>
      <c r="CG971" s="220"/>
      <c r="CH971" s="220"/>
      <c r="CI971" s="220"/>
    </row>
    <row r="972" spans="1:87" ht="15.75" customHeight="1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G972" s="220"/>
      <c r="AH972" s="220"/>
      <c r="AI972" s="220"/>
      <c r="AJ972" s="220"/>
      <c r="AK972" s="220"/>
      <c r="AL972" s="220"/>
      <c r="AM972" s="220"/>
      <c r="AN972" s="220"/>
      <c r="AO972" s="220"/>
      <c r="AP972" s="220"/>
      <c r="AQ972" s="220"/>
      <c r="AR972" s="220"/>
      <c r="AS972" s="220"/>
      <c r="AT972" s="220"/>
      <c r="AU972" s="220"/>
      <c r="AV972" s="220"/>
      <c r="AW972" s="220"/>
      <c r="AX972" s="220"/>
      <c r="AY972" s="220"/>
      <c r="AZ972" s="220"/>
      <c r="BA972" s="220"/>
      <c r="BB972" s="220"/>
      <c r="BC972" s="220"/>
      <c r="BD972" s="220"/>
      <c r="BE972" s="220"/>
      <c r="BF972" s="220"/>
      <c r="BG972" s="220"/>
      <c r="BH972" s="220"/>
      <c r="BI972" s="220"/>
      <c r="BJ972" s="220"/>
      <c r="BK972" s="220"/>
      <c r="BL972" s="220"/>
      <c r="BM972" s="220"/>
      <c r="BN972" s="220"/>
      <c r="BO972" s="220"/>
      <c r="BP972" s="220"/>
      <c r="BQ972" s="220"/>
      <c r="BR972" s="220"/>
      <c r="BS972" s="220"/>
      <c r="BT972" s="220"/>
      <c r="BU972" s="220"/>
      <c r="BV972" s="220"/>
      <c r="BW972" s="220"/>
      <c r="BX972" s="220"/>
      <c r="BY972" s="220"/>
      <c r="BZ972" s="220"/>
      <c r="CA972" s="220"/>
      <c r="CB972" s="220"/>
      <c r="CC972" s="220"/>
      <c r="CD972" s="220"/>
      <c r="CE972" s="220"/>
      <c r="CF972" s="220"/>
      <c r="CG972" s="220"/>
      <c r="CH972" s="220"/>
      <c r="CI972" s="220"/>
    </row>
    <row r="973" spans="1:87" ht="15.75" customHeight="1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G973" s="220"/>
      <c r="AH973" s="220"/>
      <c r="AI973" s="220"/>
      <c r="AJ973" s="220"/>
      <c r="AK973" s="220"/>
      <c r="AL973" s="220"/>
      <c r="AM973" s="220"/>
      <c r="AN973" s="220"/>
      <c r="AO973" s="220"/>
      <c r="AP973" s="220"/>
      <c r="AQ973" s="220"/>
      <c r="AR973" s="220"/>
      <c r="AS973" s="220"/>
      <c r="AT973" s="220"/>
      <c r="AU973" s="220"/>
      <c r="AV973" s="220"/>
      <c r="AW973" s="220"/>
      <c r="AX973" s="220"/>
      <c r="AY973" s="220"/>
      <c r="AZ973" s="220"/>
      <c r="BA973" s="220"/>
      <c r="BB973" s="220"/>
      <c r="BC973" s="220"/>
      <c r="BD973" s="220"/>
      <c r="BE973" s="220"/>
      <c r="BF973" s="220"/>
      <c r="BG973" s="220"/>
      <c r="BH973" s="220"/>
      <c r="BI973" s="220"/>
      <c r="BJ973" s="220"/>
      <c r="BK973" s="220"/>
      <c r="BL973" s="220"/>
      <c r="BM973" s="220"/>
      <c r="BN973" s="220"/>
      <c r="BO973" s="220"/>
      <c r="BP973" s="220"/>
      <c r="BQ973" s="220"/>
      <c r="BR973" s="220"/>
      <c r="BS973" s="220"/>
      <c r="BT973" s="220"/>
      <c r="BU973" s="220"/>
      <c r="BV973" s="220"/>
      <c r="BW973" s="220"/>
      <c r="BX973" s="220"/>
      <c r="BY973" s="220"/>
      <c r="BZ973" s="220"/>
      <c r="CA973" s="220"/>
      <c r="CB973" s="220"/>
      <c r="CC973" s="220"/>
      <c r="CD973" s="220"/>
      <c r="CE973" s="220"/>
      <c r="CF973" s="220"/>
      <c r="CG973" s="220"/>
      <c r="CH973" s="220"/>
      <c r="CI973" s="220"/>
    </row>
    <row r="974" spans="1:87" ht="15.75" customHeight="1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G974" s="220"/>
      <c r="AH974" s="220"/>
      <c r="AI974" s="220"/>
      <c r="AJ974" s="220"/>
      <c r="AK974" s="220"/>
      <c r="AL974" s="220"/>
      <c r="AM974" s="220"/>
      <c r="AN974" s="220"/>
      <c r="AO974" s="220"/>
      <c r="AP974" s="220"/>
      <c r="AQ974" s="220"/>
      <c r="AR974" s="220"/>
      <c r="AS974" s="220"/>
      <c r="AT974" s="220"/>
      <c r="AU974" s="220"/>
      <c r="AV974" s="220"/>
      <c r="AW974" s="220"/>
      <c r="AX974" s="220"/>
      <c r="AY974" s="220"/>
      <c r="AZ974" s="220"/>
      <c r="BA974" s="220"/>
      <c r="BB974" s="220"/>
      <c r="BC974" s="220"/>
      <c r="BD974" s="220"/>
      <c r="BE974" s="220"/>
      <c r="BF974" s="220"/>
      <c r="BG974" s="220"/>
      <c r="BH974" s="220"/>
      <c r="BI974" s="220"/>
      <c r="BJ974" s="220"/>
      <c r="BK974" s="220"/>
      <c r="BL974" s="220"/>
      <c r="BM974" s="220"/>
      <c r="BN974" s="220"/>
      <c r="BO974" s="220"/>
      <c r="BP974" s="220"/>
      <c r="BQ974" s="220"/>
      <c r="BR974" s="220"/>
      <c r="BS974" s="220"/>
      <c r="BT974" s="220"/>
      <c r="BU974" s="220"/>
      <c r="BV974" s="220"/>
      <c r="BW974" s="220"/>
      <c r="BX974" s="220"/>
      <c r="BY974" s="220"/>
      <c r="BZ974" s="220"/>
      <c r="CA974" s="220"/>
      <c r="CB974" s="220"/>
      <c r="CC974" s="220"/>
      <c r="CD974" s="220"/>
      <c r="CE974" s="220"/>
      <c r="CF974" s="220"/>
      <c r="CG974" s="220"/>
      <c r="CH974" s="220"/>
      <c r="CI974" s="220"/>
    </row>
    <row r="975" spans="1:87" ht="15.75" customHeight="1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G975" s="220"/>
      <c r="AH975" s="220"/>
      <c r="AI975" s="220"/>
      <c r="AJ975" s="220"/>
      <c r="AK975" s="220"/>
      <c r="AL975" s="220"/>
      <c r="AM975" s="220"/>
      <c r="AN975" s="220"/>
      <c r="AO975" s="220"/>
      <c r="AP975" s="220"/>
      <c r="AQ975" s="220"/>
      <c r="AR975" s="220"/>
      <c r="AS975" s="220"/>
      <c r="AT975" s="220"/>
      <c r="AU975" s="220"/>
      <c r="AV975" s="220"/>
      <c r="AW975" s="220"/>
      <c r="AX975" s="220"/>
      <c r="AY975" s="220"/>
      <c r="AZ975" s="220"/>
      <c r="BA975" s="220"/>
      <c r="BB975" s="220"/>
      <c r="BC975" s="220"/>
      <c r="BD975" s="220"/>
      <c r="BE975" s="220"/>
      <c r="BF975" s="220"/>
      <c r="BG975" s="220"/>
      <c r="BH975" s="220"/>
      <c r="BI975" s="220"/>
      <c r="BJ975" s="220"/>
      <c r="BK975" s="220"/>
      <c r="BL975" s="220"/>
      <c r="BM975" s="220"/>
      <c r="BN975" s="220"/>
      <c r="BO975" s="220"/>
      <c r="BP975" s="220"/>
      <c r="BQ975" s="220"/>
      <c r="BR975" s="220"/>
      <c r="BS975" s="220"/>
      <c r="BT975" s="220"/>
      <c r="BU975" s="220"/>
      <c r="BV975" s="220"/>
      <c r="BW975" s="220"/>
      <c r="BX975" s="220"/>
      <c r="BY975" s="220"/>
      <c r="BZ975" s="220"/>
      <c r="CA975" s="220"/>
      <c r="CB975" s="220"/>
      <c r="CC975" s="220"/>
      <c r="CD975" s="220"/>
      <c r="CE975" s="220"/>
      <c r="CF975" s="220"/>
      <c r="CG975" s="220"/>
      <c r="CH975" s="220"/>
      <c r="CI975" s="220"/>
    </row>
    <row r="976" spans="1:87" ht="15.75" customHeight="1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G976" s="220"/>
      <c r="AH976" s="220"/>
      <c r="AI976" s="220"/>
      <c r="AJ976" s="220"/>
      <c r="AK976" s="220"/>
      <c r="AL976" s="220"/>
      <c r="AM976" s="220"/>
      <c r="AN976" s="220"/>
      <c r="AO976" s="220"/>
      <c r="AP976" s="220"/>
      <c r="AQ976" s="220"/>
      <c r="AR976" s="220"/>
      <c r="AS976" s="220"/>
      <c r="AT976" s="220"/>
      <c r="AU976" s="220"/>
      <c r="AV976" s="220"/>
      <c r="AW976" s="220"/>
      <c r="AX976" s="220"/>
      <c r="AY976" s="220"/>
      <c r="AZ976" s="220"/>
      <c r="BA976" s="220"/>
      <c r="BB976" s="220"/>
      <c r="BC976" s="220"/>
      <c r="BD976" s="220"/>
      <c r="BE976" s="220"/>
      <c r="BF976" s="220"/>
      <c r="BG976" s="220"/>
      <c r="BH976" s="220"/>
      <c r="BI976" s="220"/>
      <c r="BJ976" s="220"/>
      <c r="BK976" s="220"/>
      <c r="BL976" s="220"/>
      <c r="BM976" s="220"/>
      <c r="BN976" s="220"/>
      <c r="BO976" s="220"/>
      <c r="BP976" s="220"/>
      <c r="BQ976" s="220"/>
      <c r="BR976" s="220"/>
      <c r="BS976" s="220"/>
      <c r="BT976" s="220"/>
      <c r="BU976" s="220"/>
      <c r="BV976" s="220"/>
      <c r="BW976" s="220"/>
      <c r="BX976" s="220"/>
      <c r="BY976" s="220"/>
      <c r="BZ976" s="220"/>
      <c r="CA976" s="220"/>
      <c r="CB976" s="220"/>
      <c r="CC976" s="220"/>
      <c r="CD976" s="220"/>
      <c r="CE976" s="220"/>
      <c r="CF976" s="220"/>
      <c r="CG976" s="220"/>
      <c r="CH976" s="220"/>
      <c r="CI976" s="220"/>
    </row>
    <row r="977" spans="1:87" ht="15.75" customHeight="1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G977" s="220"/>
      <c r="AH977" s="220"/>
      <c r="AI977" s="220"/>
      <c r="AJ977" s="220"/>
      <c r="AK977" s="220"/>
      <c r="AL977" s="220"/>
      <c r="AM977" s="220"/>
      <c r="AN977" s="220"/>
      <c r="AO977" s="220"/>
      <c r="AP977" s="220"/>
      <c r="AQ977" s="220"/>
      <c r="AR977" s="220"/>
      <c r="AS977" s="220"/>
      <c r="AT977" s="220"/>
      <c r="AU977" s="220"/>
      <c r="AV977" s="220"/>
      <c r="AW977" s="220"/>
      <c r="AX977" s="220"/>
      <c r="AY977" s="220"/>
      <c r="AZ977" s="220"/>
      <c r="BA977" s="220"/>
      <c r="BB977" s="220"/>
      <c r="BC977" s="220"/>
      <c r="BD977" s="220"/>
      <c r="BE977" s="220"/>
      <c r="BF977" s="220"/>
      <c r="BG977" s="220"/>
      <c r="BH977" s="220"/>
      <c r="BI977" s="220"/>
      <c r="BJ977" s="220"/>
      <c r="BK977" s="220"/>
      <c r="BL977" s="220"/>
      <c r="BM977" s="220"/>
      <c r="BN977" s="220"/>
      <c r="BO977" s="220"/>
      <c r="BP977" s="220"/>
      <c r="BQ977" s="220"/>
      <c r="BR977" s="220"/>
      <c r="BS977" s="220"/>
      <c r="BT977" s="220"/>
      <c r="BU977" s="220"/>
      <c r="BV977" s="220"/>
      <c r="BW977" s="220"/>
      <c r="BX977" s="220"/>
      <c r="BY977" s="220"/>
      <c r="BZ977" s="220"/>
      <c r="CA977" s="220"/>
      <c r="CB977" s="220"/>
      <c r="CC977" s="220"/>
      <c r="CD977" s="220"/>
      <c r="CE977" s="220"/>
      <c r="CF977" s="220"/>
      <c r="CG977" s="220"/>
      <c r="CH977" s="220"/>
      <c r="CI977" s="220"/>
    </row>
    <row r="978" spans="1:87" ht="15.75" customHeight="1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G978" s="220"/>
      <c r="AH978" s="220"/>
      <c r="AI978" s="220"/>
      <c r="AJ978" s="220"/>
      <c r="AK978" s="220"/>
      <c r="AL978" s="220"/>
      <c r="AM978" s="220"/>
      <c r="AN978" s="220"/>
      <c r="AO978" s="220"/>
      <c r="AP978" s="220"/>
      <c r="AQ978" s="220"/>
      <c r="AR978" s="220"/>
      <c r="AS978" s="220"/>
      <c r="AT978" s="220"/>
      <c r="AU978" s="220"/>
      <c r="AV978" s="220"/>
      <c r="AW978" s="220"/>
      <c r="AX978" s="220"/>
      <c r="AY978" s="220"/>
      <c r="AZ978" s="220"/>
      <c r="BA978" s="220"/>
      <c r="BB978" s="220"/>
      <c r="BC978" s="220"/>
      <c r="BD978" s="220"/>
      <c r="BE978" s="220"/>
      <c r="BF978" s="220"/>
      <c r="BG978" s="220"/>
      <c r="BH978" s="220"/>
      <c r="BI978" s="220"/>
      <c r="BJ978" s="220"/>
      <c r="BK978" s="220"/>
      <c r="BL978" s="220"/>
      <c r="BM978" s="220"/>
      <c r="BN978" s="220"/>
      <c r="BO978" s="220"/>
      <c r="BP978" s="220"/>
      <c r="BQ978" s="220"/>
      <c r="BR978" s="220"/>
      <c r="BS978" s="220"/>
      <c r="BT978" s="220"/>
      <c r="BU978" s="220"/>
      <c r="BV978" s="220"/>
      <c r="BW978" s="220"/>
      <c r="BX978" s="220"/>
      <c r="BY978" s="220"/>
      <c r="BZ978" s="220"/>
      <c r="CA978" s="220"/>
      <c r="CB978" s="220"/>
      <c r="CC978" s="220"/>
      <c r="CD978" s="220"/>
      <c r="CE978" s="220"/>
      <c r="CF978" s="220"/>
      <c r="CG978" s="220"/>
      <c r="CH978" s="220"/>
      <c r="CI978" s="220"/>
    </row>
    <row r="979" spans="1:87" ht="15.75" customHeight="1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G979" s="220"/>
      <c r="AH979" s="220"/>
      <c r="AI979" s="220"/>
      <c r="AJ979" s="220"/>
      <c r="AK979" s="220"/>
      <c r="AL979" s="220"/>
      <c r="AM979" s="220"/>
      <c r="AN979" s="220"/>
      <c r="AO979" s="220"/>
      <c r="AP979" s="220"/>
      <c r="AQ979" s="220"/>
      <c r="AR979" s="220"/>
      <c r="AS979" s="220"/>
      <c r="AT979" s="220"/>
      <c r="AU979" s="220"/>
      <c r="AV979" s="220"/>
      <c r="AW979" s="220"/>
      <c r="AX979" s="220"/>
      <c r="AY979" s="220"/>
      <c r="AZ979" s="220"/>
      <c r="BA979" s="220"/>
      <c r="BB979" s="220"/>
      <c r="BC979" s="220"/>
      <c r="BD979" s="220"/>
      <c r="BE979" s="220"/>
      <c r="BF979" s="220"/>
      <c r="BG979" s="220"/>
      <c r="BH979" s="220"/>
      <c r="BI979" s="220"/>
      <c r="BJ979" s="220"/>
      <c r="BK979" s="220"/>
      <c r="BL979" s="220"/>
      <c r="BM979" s="220"/>
      <c r="BN979" s="220"/>
      <c r="BO979" s="220"/>
      <c r="BP979" s="220"/>
      <c r="BQ979" s="220"/>
      <c r="BR979" s="220"/>
      <c r="BS979" s="220"/>
      <c r="BT979" s="220"/>
      <c r="BU979" s="220"/>
      <c r="BV979" s="220"/>
      <c r="BW979" s="220"/>
      <c r="BX979" s="220"/>
      <c r="BY979" s="220"/>
      <c r="BZ979" s="220"/>
      <c r="CA979" s="220"/>
      <c r="CB979" s="220"/>
      <c r="CC979" s="220"/>
      <c r="CD979" s="220"/>
      <c r="CE979" s="220"/>
      <c r="CF979" s="220"/>
      <c r="CG979" s="220"/>
      <c r="CH979" s="220"/>
      <c r="CI979" s="220"/>
    </row>
    <row r="980" spans="1:87" ht="15.75" customHeight="1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G980" s="220"/>
      <c r="AH980" s="220"/>
      <c r="AI980" s="220"/>
      <c r="AJ980" s="220"/>
      <c r="AK980" s="220"/>
      <c r="AL980" s="220"/>
      <c r="AM980" s="220"/>
      <c r="AN980" s="220"/>
      <c r="AO980" s="220"/>
      <c r="AP980" s="220"/>
      <c r="AQ980" s="220"/>
      <c r="AR980" s="220"/>
      <c r="AS980" s="220"/>
      <c r="AT980" s="220"/>
      <c r="AU980" s="220"/>
      <c r="AV980" s="220"/>
      <c r="AW980" s="220"/>
      <c r="AX980" s="220"/>
      <c r="AY980" s="220"/>
      <c r="AZ980" s="220"/>
      <c r="BA980" s="220"/>
      <c r="BB980" s="220"/>
      <c r="BC980" s="220"/>
      <c r="BD980" s="220"/>
      <c r="BE980" s="220"/>
      <c r="BF980" s="220"/>
      <c r="BG980" s="220"/>
      <c r="BH980" s="220"/>
      <c r="BI980" s="220"/>
      <c r="BJ980" s="220"/>
      <c r="BK980" s="220"/>
      <c r="BL980" s="220"/>
      <c r="BM980" s="220"/>
      <c r="BN980" s="220"/>
      <c r="BO980" s="220"/>
      <c r="BP980" s="220"/>
      <c r="BQ980" s="220"/>
      <c r="BR980" s="220"/>
      <c r="BS980" s="220"/>
      <c r="BT980" s="220"/>
      <c r="BU980" s="220"/>
      <c r="BV980" s="220"/>
      <c r="BW980" s="220"/>
      <c r="BX980" s="220"/>
      <c r="BY980" s="220"/>
      <c r="BZ980" s="220"/>
      <c r="CA980" s="220"/>
      <c r="CB980" s="220"/>
      <c r="CC980" s="220"/>
      <c r="CD980" s="220"/>
      <c r="CE980" s="220"/>
      <c r="CF980" s="220"/>
      <c r="CG980" s="220"/>
      <c r="CH980" s="220"/>
      <c r="CI980" s="220"/>
    </row>
    <row r="981" spans="1:87" ht="15.75" customHeight="1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G981" s="220"/>
      <c r="AH981" s="220"/>
      <c r="AI981" s="220"/>
      <c r="AJ981" s="220"/>
      <c r="AK981" s="220"/>
      <c r="AL981" s="220"/>
      <c r="AM981" s="220"/>
      <c r="AN981" s="220"/>
      <c r="AO981" s="220"/>
      <c r="AP981" s="220"/>
      <c r="AQ981" s="220"/>
      <c r="AR981" s="220"/>
      <c r="AS981" s="220"/>
      <c r="AT981" s="220"/>
      <c r="AU981" s="220"/>
      <c r="AV981" s="220"/>
      <c r="AW981" s="220"/>
      <c r="AX981" s="220"/>
      <c r="AY981" s="220"/>
      <c r="AZ981" s="220"/>
      <c r="BA981" s="220"/>
      <c r="BB981" s="220"/>
      <c r="BC981" s="220"/>
      <c r="BD981" s="220"/>
      <c r="BE981" s="220"/>
      <c r="BF981" s="220"/>
      <c r="BG981" s="220"/>
      <c r="BH981" s="220"/>
      <c r="BI981" s="220"/>
      <c r="BJ981" s="220"/>
      <c r="BK981" s="220"/>
      <c r="BL981" s="220"/>
      <c r="BM981" s="220"/>
      <c r="BN981" s="220"/>
      <c r="BO981" s="220"/>
      <c r="BP981" s="220"/>
      <c r="BQ981" s="220"/>
      <c r="BR981" s="220"/>
      <c r="BS981" s="220"/>
      <c r="BT981" s="220"/>
      <c r="BU981" s="220"/>
      <c r="BV981" s="220"/>
      <c r="BW981" s="220"/>
      <c r="BX981" s="220"/>
      <c r="BY981" s="220"/>
      <c r="BZ981" s="220"/>
      <c r="CA981" s="220"/>
      <c r="CB981" s="220"/>
      <c r="CC981" s="220"/>
      <c r="CD981" s="220"/>
      <c r="CE981" s="220"/>
      <c r="CF981" s="220"/>
      <c r="CG981" s="220"/>
      <c r="CH981" s="220"/>
      <c r="CI981" s="220"/>
    </row>
    <row r="982" spans="1:87" ht="15.75" customHeight="1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G982" s="220"/>
      <c r="AH982" s="220"/>
      <c r="AI982" s="220"/>
      <c r="AJ982" s="220"/>
      <c r="AK982" s="220"/>
      <c r="AL982" s="220"/>
      <c r="AM982" s="220"/>
      <c r="AN982" s="220"/>
      <c r="AO982" s="220"/>
      <c r="AP982" s="220"/>
      <c r="AQ982" s="220"/>
      <c r="AR982" s="220"/>
      <c r="AS982" s="220"/>
      <c r="AT982" s="220"/>
      <c r="AU982" s="220"/>
      <c r="AV982" s="220"/>
      <c r="AW982" s="220"/>
      <c r="AX982" s="220"/>
      <c r="AY982" s="220"/>
      <c r="AZ982" s="220"/>
      <c r="BA982" s="220"/>
      <c r="BB982" s="220"/>
      <c r="BC982" s="220"/>
      <c r="BD982" s="220"/>
      <c r="BE982" s="220"/>
      <c r="BF982" s="220"/>
      <c r="BG982" s="220"/>
      <c r="BH982" s="220"/>
      <c r="BI982" s="220"/>
      <c r="BJ982" s="220"/>
      <c r="BK982" s="220"/>
      <c r="BL982" s="220"/>
      <c r="BM982" s="220"/>
      <c r="BN982" s="220"/>
      <c r="BO982" s="220"/>
      <c r="BP982" s="220"/>
      <c r="BQ982" s="220"/>
      <c r="BR982" s="220"/>
      <c r="BS982" s="220"/>
      <c r="BT982" s="220"/>
      <c r="BU982" s="220"/>
      <c r="BV982" s="220"/>
      <c r="BW982" s="220"/>
      <c r="BX982" s="220"/>
      <c r="BY982" s="220"/>
      <c r="BZ982" s="220"/>
      <c r="CA982" s="220"/>
      <c r="CB982" s="220"/>
      <c r="CC982" s="220"/>
      <c r="CD982" s="220"/>
      <c r="CE982" s="220"/>
      <c r="CF982" s="220"/>
      <c r="CG982" s="220"/>
      <c r="CH982" s="220"/>
      <c r="CI982" s="220"/>
    </row>
    <row r="983" spans="1:87" ht="15.75" customHeight="1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G983" s="220"/>
      <c r="AH983" s="220"/>
      <c r="AI983" s="220"/>
      <c r="AJ983" s="220"/>
      <c r="AK983" s="220"/>
      <c r="AL983" s="220"/>
      <c r="AM983" s="220"/>
      <c r="AN983" s="220"/>
      <c r="AO983" s="220"/>
      <c r="AP983" s="220"/>
      <c r="AQ983" s="220"/>
      <c r="AR983" s="220"/>
      <c r="AS983" s="220"/>
      <c r="AT983" s="220"/>
      <c r="AU983" s="220"/>
      <c r="AV983" s="220"/>
      <c r="AW983" s="220"/>
      <c r="AX983" s="220"/>
      <c r="AY983" s="220"/>
      <c r="AZ983" s="220"/>
      <c r="BA983" s="220"/>
      <c r="BB983" s="220"/>
      <c r="BC983" s="220"/>
      <c r="BD983" s="220"/>
      <c r="BE983" s="220"/>
      <c r="BF983" s="220"/>
      <c r="BG983" s="220"/>
      <c r="BH983" s="220"/>
      <c r="BI983" s="220"/>
      <c r="BJ983" s="220"/>
      <c r="BK983" s="220"/>
      <c r="BL983" s="220"/>
      <c r="BM983" s="220"/>
      <c r="BN983" s="220"/>
      <c r="BO983" s="220"/>
      <c r="BP983" s="220"/>
      <c r="BQ983" s="220"/>
      <c r="BR983" s="220"/>
      <c r="BS983" s="220"/>
      <c r="BT983" s="220"/>
      <c r="BU983" s="220"/>
      <c r="BV983" s="220"/>
      <c r="BW983" s="220"/>
      <c r="BX983" s="220"/>
      <c r="BY983" s="220"/>
      <c r="BZ983" s="220"/>
      <c r="CA983" s="220"/>
      <c r="CB983" s="220"/>
      <c r="CC983" s="220"/>
      <c r="CD983" s="220"/>
      <c r="CE983" s="220"/>
      <c r="CF983" s="220"/>
      <c r="CG983" s="220"/>
      <c r="CH983" s="220"/>
      <c r="CI983" s="220"/>
    </row>
    <row r="984" spans="1:87" ht="15.75" customHeight="1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0"/>
      <c r="BN984" s="220"/>
      <c r="BO984" s="220"/>
      <c r="BP984" s="220"/>
      <c r="BQ984" s="220"/>
      <c r="BR984" s="220"/>
      <c r="BS984" s="220"/>
      <c r="BT984" s="220"/>
      <c r="BU984" s="220"/>
      <c r="BV984" s="220"/>
      <c r="BW984" s="220"/>
      <c r="BX984" s="220"/>
      <c r="BY984" s="220"/>
      <c r="BZ984" s="220"/>
      <c r="CA984" s="220"/>
      <c r="CB984" s="220"/>
      <c r="CC984" s="220"/>
      <c r="CD984" s="220"/>
      <c r="CE984" s="220"/>
      <c r="CF984" s="220"/>
      <c r="CG984" s="220"/>
      <c r="CH984" s="220"/>
      <c r="CI984" s="220"/>
    </row>
    <row r="985" spans="1:87" ht="15.75" customHeight="1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0"/>
      <c r="BN985" s="220"/>
      <c r="BO985" s="220"/>
      <c r="BP985" s="220"/>
      <c r="BQ985" s="220"/>
      <c r="BR985" s="220"/>
      <c r="BS985" s="220"/>
      <c r="BT985" s="220"/>
      <c r="BU985" s="220"/>
      <c r="BV985" s="220"/>
      <c r="BW985" s="220"/>
      <c r="BX985" s="220"/>
      <c r="BY985" s="220"/>
      <c r="BZ985" s="220"/>
      <c r="CA985" s="220"/>
      <c r="CB985" s="220"/>
      <c r="CC985" s="220"/>
      <c r="CD985" s="220"/>
      <c r="CE985" s="220"/>
      <c r="CF985" s="220"/>
      <c r="CG985" s="220"/>
      <c r="CH985" s="220"/>
      <c r="CI985" s="220"/>
    </row>
    <row r="986" spans="1:87" ht="15.75" customHeight="1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0"/>
      <c r="BN986" s="220"/>
      <c r="BO986" s="220"/>
      <c r="BP986" s="220"/>
      <c r="BQ986" s="220"/>
      <c r="BR986" s="220"/>
      <c r="BS986" s="220"/>
      <c r="BT986" s="220"/>
      <c r="BU986" s="220"/>
      <c r="BV986" s="220"/>
      <c r="BW986" s="220"/>
      <c r="BX986" s="220"/>
      <c r="BY986" s="220"/>
      <c r="BZ986" s="220"/>
      <c r="CA986" s="220"/>
      <c r="CB986" s="220"/>
      <c r="CC986" s="220"/>
      <c r="CD986" s="220"/>
      <c r="CE986" s="220"/>
      <c r="CF986" s="220"/>
      <c r="CG986" s="220"/>
      <c r="CH986" s="220"/>
      <c r="CI986" s="220"/>
    </row>
    <row r="987" spans="1:87" ht="15.75" customHeight="1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0"/>
      <c r="BN987" s="220"/>
      <c r="BO987" s="220"/>
      <c r="BP987" s="220"/>
      <c r="BQ987" s="220"/>
      <c r="BR987" s="220"/>
      <c r="BS987" s="220"/>
      <c r="BT987" s="220"/>
      <c r="BU987" s="220"/>
      <c r="BV987" s="220"/>
      <c r="BW987" s="220"/>
      <c r="BX987" s="220"/>
      <c r="BY987" s="220"/>
      <c r="BZ987" s="220"/>
      <c r="CA987" s="220"/>
      <c r="CB987" s="220"/>
      <c r="CC987" s="220"/>
      <c r="CD987" s="220"/>
      <c r="CE987" s="220"/>
      <c r="CF987" s="220"/>
      <c r="CG987" s="220"/>
      <c r="CH987" s="220"/>
      <c r="CI987" s="220"/>
    </row>
    <row r="988" spans="1:87" ht="15.75" customHeight="1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0"/>
      <c r="BN988" s="220"/>
      <c r="BO988" s="220"/>
      <c r="BP988" s="220"/>
      <c r="BQ988" s="220"/>
      <c r="BR988" s="220"/>
      <c r="BS988" s="220"/>
      <c r="BT988" s="220"/>
      <c r="BU988" s="220"/>
      <c r="BV988" s="220"/>
      <c r="BW988" s="220"/>
      <c r="BX988" s="220"/>
      <c r="BY988" s="220"/>
      <c r="BZ988" s="220"/>
      <c r="CA988" s="220"/>
      <c r="CB988" s="220"/>
      <c r="CC988" s="220"/>
      <c r="CD988" s="220"/>
      <c r="CE988" s="220"/>
      <c r="CF988" s="220"/>
      <c r="CG988" s="220"/>
      <c r="CH988" s="220"/>
      <c r="CI988" s="220"/>
    </row>
    <row r="989" spans="1:87" ht="15.75" customHeight="1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0"/>
      <c r="BN989" s="220"/>
      <c r="BO989" s="220"/>
      <c r="BP989" s="220"/>
      <c r="BQ989" s="220"/>
      <c r="BR989" s="220"/>
      <c r="BS989" s="220"/>
      <c r="BT989" s="220"/>
      <c r="BU989" s="220"/>
      <c r="BV989" s="220"/>
      <c r="BW989" s="220"/>
      <c r="BX989" s="220"/>
      <c r="BY989" s="220"/>
      <c r="BZ989" s="220"/>
      <c r="CA989" s="220"/>
      <c r="CB989" s="220"/>
      <c r="CC989" s="220"/>
      <c r="CD989" s="220"/>
      <c r="CE989" s="220"/>
      <c r="CF989" s="220"/>
      <c r="CG989" s="220"/>
      <c r="CH989" s="220"/>
      <c r="CI989" s="220"/>
    </row>
    <row r="990" spans="1:87" ht="15.75" customHeight="1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0"/>
      <c r="BN990" s="220"/>
      <c r="BO990" s="220"/>
      <c r="BP990" s="220"/>
      <c r="BQ990" s="220"/>
      <c r="BR990" s="220"/>
      <c r="BS990" s="220"/>
      <c r="BT990" s="220"/>
      <c r="BU990" s="220"/>
      <c r="BV990" s="220"/>
      <c r="BW990" s="220"/>
      <c r="BX990" s="220"/>
      <c r="BY990" s="220"/>
      <c r="BZ990" s="220"/>
      <c r="CA990" s="220"/>
      <c r="CB990" s="220"/>
      <c r="CC990" s="220"/>
      <c r="CD990" s="220"/>
      <c r="CE990" s="220"/>
      <c r="CF990" s="220"/>
      <c r="CG990" s="220"/>
      <c r="CH990" s="220"/>
      <c r="CI990" s="220"/>
    </row>
    <row r="991" spans="1:87" ht="15.75" customHeight="1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0"/>
      <c r="BN991" s="220"/>
      <c r="BO991" s="220"/>
      <c r="BP991" s="220"/>
      <c r="BQ991" s="220"/>
      <c r="BR991" s="220"/>
      <c r="BS991" s="220"/>
      <c r="BT991" s="220"/>
      <c r="BU991" s="220"/>
      <c r="BV991" s="220"/>
      <c r="BW991" s="220"/>
      <c r="BX991" s="220"/>
      <c r="BY991" s="220"/>
      <c r="BZ991" s="220"/>
      <c r="CA991" s="220"/>
      <c r="CB991" s="220"/>
      <c r="CC991" s="220"/>
      <c r="CD991" s="220"/>
      <c r="CE991" s="220"/>
      <c r="CF991" s="220"/>
      <c r="CG991" s="220"/>
      <c r="CH991" s="220"/>
      <c r="CI991" s="220"/>
    </row>
    <row r="992" spans="1:87" ht="15.75" customHeight="1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220"/>
      <c r="BN992" s="220"/>
      <c r="BO992" s="220"/>
      <c r="BP992" s="220"/>
      <c r="BQ992" s="220"/>
      <c r="BR992" s="220"/>
      <c r="BS992" s="220"/>
      <c r="BT992" s="220"/>
      <c r="BU992" s="220"/>
      <c r="BV992" s="220"/>
      <c r="BW992" s="220"/>
      <c r="BX992" s="220"/>
      <c r="BY992" s="220"/>
      <c r="BZ992" s="220"/>
      <c r="CA992" s="220"/>
      <c r="CB992" s="220"/>
      <c r="CC992" s="220"/>
      <c r="CD992" s="220"/>
      <c r="CE992" s="220"/>
      <c r="CF992" s="220"/>
      <c r="CG992" s="220"/>
      <c r="CH992" s="220"/>
      <c r="CI992" s="220"/>
    </row>
    <row r="993" spans="1:87" ht="15.75" customHeight="1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220"/>
      <c r="BN993" s="220"/>
      <c r="BO993" s="220"/>
      <c r="BP993" s="220"/>
      <c r="BQ993" s="220"/>
      <c r="BR993" s="220"/>
      <c r="BS993" s="220"/>
      <c r="BT993" s="220"/>
      <c r="BU993" s="220"/>
      <c r="BV993" s="220"/>
      <c r="BW993" s="220"/>
      <c r="BX993" s="220"/>
      <c r="BY993" s="220"/>
      <c r="BZ993" s="220"/>
      <c r="CA993" s="220"/>
      <c r="CB993" s="220"/>
      <c r="CC993" s="220"/>
      <c r="CD993" s="220"/>
      <c r="CE993" s="220"/>
      <c r="CF993" s="220"/>
      <c r="CG993" s="220"/>
      <c r="CH993" s="220"/>
      <c r="CI993" s="220"/>
    </row>
    <row r="994" spans="1:87" ht="15.75" customHeight="1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220"/>
      <c r="BN994" s="220"/>
      <c r="BO994" s="220"/>
      <c r="BP994" s="220"/>
      <c r="BQ994" s="220"/>
      <c r="BR994" s="220"/>
      <c r="BS994" s="220"/>
      <c r="BT994" s="220"/>
      <c r="BU994" s="220"/>
      <c r="BV994" s="220"/>
      <c r="BW994" s="220"/>
      <c r="BX994" s="220"/>
      <c r="BY994" s="220"/>
      <c r="BZ994" s="220"/>
      <c r="CA994" s="220"/>
      <c r="CB994" s="220"/>
      <c r="CC994" s="220"/>
      <c r="CD994" s="220"/>
      <c r="CE994" s="220"/>
      <c r="CF994" s="220"/>
      <c r="CG994" s="220"/>
      <c r="CH994" s="220"/>
      <c r="CI994" s="220"/>
    </row>
    <row r="995" spans="1:87" ht="15.75" customHeight="1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220"/>
      <c r="BN995" s="220"/>
      <c r="BO995" s="220"/>
      <c r="BP995" s="220"/>
      <c r="BQ995" s="220"/>
      <c r="BR995" s="220"/>
      <c r="BS995" s="220"/>
      <c r="BT995" s="220"/>
      <c r="BU995" s="220"/>
      <c r="BV995" s="220"/>
      <c r="BW995" s="220"/>
      <c r="BX995" s="220"/>
      <c r="BY995" s="220"/>
      <c r="BZ995" s="220"/>
      <c r="CA995" s="220"/>
      <c r="CB995" s="220"/>
      <c r="CC995" s="220"/>
      <c r="CD995" s="220"/>
      <c r="CE995" s="220"/>
      <c r="CF995" s="220"/>
      <c r="CG995" s="220"/>
      <c r="CH995" s="220"/>
      <c r="CI995" s="220"/>
    </row>
    <row r="996" spans="1:87" ht="15.75" customHeight="1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  <c r="AP996" s="220"/>
      <c r="AQ996" s="220"/>
      <c r="AR996" s="220"/>
      <c r="AS996" s="220"/>
      <c r="AT996" s="220"/>
      <c r="AU996" s="220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220"/>
      <c r="BN996" s="220"/>
      <c r="BO996" s="220"/>
      <c r="BP996" s="220"/>
      <c r="BQ996" s="220"/>
      <c r="BR996" s="220"/>
      <c r="BS996" s="220"/>
      <c r="BT996" s="220"/>
      <c r="BU996" s="220"/>
      <c r="BV996" s="220"/>
      <c r="BW996" s="220"/>
      <c r="BX996" s="220"/>
      <c r="BY996" s="220"/>
      <c r="BZ996" s="220"/>
      <c r="CA996" s="220"/>
      <c r="CB996" s="220"/>
      <c r="CC996" s="220"/>
      <c r="CD996" s="220"/>
      <c r="CE996" s="220"/>
      <c r="CF996" s="220"/>
      <c r="CG996" s="220"/>
      <c r="CH996" s="220"/>
      <c r="CI996" s="220"/>
    </row>
    <row r="997" spans="1:87" ht="15.75" customHeight="1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G997" s="220"/>
      <c r="AH997" s="220"/>
      <c r="AI997" s="220"/>
      <c r="AJ997" s="220"/>
      <c r="AK997" s="220"/>
      <c r="AL997" s="220"/>
      <c r="AM997" s="220"/>
      <c r="AN997" s="220"/>
      <c r="AO997" s="220"/>
      <c r="AP997" s="220"/>
      <c r="AQ997" s="220"/>
      <c r="AR997" s="220"/>
      <c r="AS997" s="220"/>
      <c r="AT997" s="220"/>
      <c r="AU997" s="220"/>
      <c r="AV997" s="220"/>
      <c r="AW997" s="220"/>
      <c r="AX997" s="220"/>
      <c r="AY997" s="220"/>
      <c r="AZ997" s="220"/>
      <c r="BA997" s="220"/>
      <c r="BB997" s="220"/>
      <c r="BC997" s="220"/>
      <c r="BD997" s="220"/>
      <c r="BE997" s="220"/>
      <c r="BF997" s="220"/>
      <c r="BG997" s="220"/>
      <c r="BH997" s="220"/>
      <c r="BI997" s="220"/>
      <c r="BJ997" s="220"/>
      <c r="BK997" s="220"/>
      <c r="BL997" s="220"/>
      <c r="BM997" s="220"/>
      <c r="BN997" s="220"/>
      <c r="BO997" s="220"/>
      <c r="BP997" s="220"/>
      <c r="BQ997" s="220"/>
      <c r="BR997" s="220"/>
      <c r="BS997" s="220"/>
      <c r="BT997" s="220"/>
      <c r="BU997" s="220"/>
      <c r="BV997" s="220"/>
      <c r="BW997" s="220"/>
      <c r="BX997" s="220"/>
      <c r="BY997" s="220"/>
      <c r="BZ997" s="220"/>
      <c r="CA997" s="220"/>
      <c r="CB997" s="220"/>
      <c r="CC997" s="220"/>
      <c r="CD997" s="220"/>
      <c r="CE997" s="220"/>
      <c r="CF997" s="220"/>
      <c r="CG997" s="220"/>
      <c r="CH997" s="220"/>
      <c r="CI997" s="220"/>
    </row>
    <row r="998" spans="1:87" ht="15.75" customHeight="1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G998" s="220"/>
      <c r="AH998" s="220"/>
      <c r="AI998" s="220"/>
      <c r="AJ998" s="220"/>
      <c r="AK998" s="220"/>
      <c r="AL998" s="220"/>
      <c r="AM998" s="220"/>
      <c r="AN998" s="220"/>
      <c r="AO998" s="220"/>
      <c r="AP998" s="220"/>
      <c r="AQ998" s="220"/>
      <c r="AR998" s="220"/>
      <c r="AS998" s="220"/>
      <c r="AT998" s="220"/>
      <c r="AU998" s="220"/>
      <c r="AV998" s="220"/>
      <c r="AW998" s="220"/>
      <c r="AX998" s="220"/>
      <c r="AY998" s="220"/>
      <c r="AZ998" s="220"/>
      <c r="BA998" s="220"/>
      <c r="BB998" s="220"/>
      <c r="BC998" s="220"/>
      <c r="BD998" s="220"/>
      <c r="BE998" s="220"/>
      <c r="BF998" s="220"/>
      <c r="BG998" s="220"/>
      <c r="BH998" s="220"/>
      <c r="BI998" s="220"/>
      <c r="BJ998" s="220"/>
      <c r="BK998" s="220"/>
      <c r="BL998" s="220"/>
      <c r="BM998" s="220"/>
      <c r="BN998" s="220"/>
      <c r="BO998" s="220"/>
      <c r="BP998" s="220"/>
      <c r="BQ998" s="220"/>
      <c r="BR998" s="220"/>
      <c r="BS998" s="220"/>
      <c r="BT998" s="220"/>
      <c r="BU998" s="220"/>
      <c r="BV998" s="220"/>
      <c r="BW998" s="220"/>
      <c r="BX998" s="220"/>
      <c r="BY998" s="220"/>
      <c r="BZ998" s="220"/>
      <c r="CA998" s="220"/>
      <c r="CB998" s="220"/>
      <c r="CC998" s="220"/>
      <c r="CD998" s="220"/>
      <c r="CE998" s="220"/>
      <c r="CF998" s="220"/>
      <c r="CG998" s="220"/>
      <c r="CH998" s="220"/>
      <c r="CI998" s="220"/>
    </row>
    <row r="999" spans="1:87" ht="15.75" customHeight="1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G999" s="220"/>
      <c r="AH999" s="220"/>
      <c r="AI999" s="220"/>
      <c r="AJ999" s="220"/>
      <c r="AK999" s="220"/>
      <c r="AL999" s="220"/>
      <c r="AM999" s="220"/>
      <c r="AN999" s="220"/>
      <c r="AO999" s="220"/>
      <c r="AP999" s="220"/>
      <c r="AQ999" s="220"/>
      <c r="AR999" s="220"/>
      <c r="AS999" s="220"/>
      <c r="AT999" s="220"/>
      <c r="AU999" s="220"/>
      <c r="AV999" s="220"/>
      <c r="AW999" s="220"/>
      <c r="AX999" s="220"/>
      <c r="AY999" s="220"/>
      <c r="AZ999" s="220"/>
      <c r="BA999" s="220"/>
      <c r="BB999" s="220"/>
      <c r="BC999" s="220"/>
      <c r="BD999" s="220"/>
      <c r="BE999" s="220"/>
      <c r="BF999" s="220"/>
      <c r="BG999" s="220"/>
      <c r="BH999" s="220"/>
      <c r="BI999" s="220"/>
      <c r="BJ999" s="220"/>
      <c r="BK999" s="220"/>
      <c r="BL999" s="220"/>
      <c r="BM999" s="220"/>
      <c r="BN999" s="220"/>
      <c r="BO999" s="220"/>
      <c r="BP999" s="220"/>
      <c r="BQ999" s="220"/>
      <c r="BR999" s="220"/>
      <c r="BS999" s="220"/>
      <c r="BT999" s="220"/>
      <c r="BU999" s="220"/>
      <c r="BV999" s="220"/>
      <c r="BW999" s="220"/>
      <c r="BX999" s="220"/>
      <c r="BY999" s="220"/>
      <c r="BZ999" s="220"/>
      <c r="CA999" s="220"/>
      <c r="CB999" s="220"/>
      <c r="CC999" s="220"/>
      <c r="CD999" s="220"/>
      <c r="CE999" s="220"/>
      <c r="CF999" s="220"/>
      <c r="CG999" s="220"/>
      <c r="CH999" s="220"/>
      <c r="CI999" s="220"/>
    </row>
    <row r="1000" spans="1:87" ht="15.75" customHeight="1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G1000" s="220"/>
      <c r="AH1000" s="220"/>
      <c r="AI1000" s="220"/>
      <c r="AJ1000" s="220"/>
      <c r="AK1000" s="220"/>
      <c r="AL1000" s="220"/>
      <c r="AM1000" s="220"/>
      <c r="AN1000" s="220"/>
      <c r="AO1000" s="220"/>
      <c r="AP1000" s="220"/>
      <c r="AQ1000" s="220"/>
      <c r="AR1000" s="220"/>
      <c r="AS1000" s="220"/>
      <c r="AT1000" s="220"/>
      <c r="AU1000" s="220"/>
      <c r="AV1000" s="220"/>
      <c r="AW1000" s="220"/>
      <c r="AX1000" s="220"/>
      <c r="AY1000" s="220"/>
      <c r="AZ1000" s="220"/>
      <c r="BA1000" s="220"/>
      <c r="BB1000" s="220"/>
      <c r="BC1000" s="220"/>
      <c r="BD1000" s="220"/>
      <c r="BE1000" s="220"/>
      <c r="BF1000" s="220"/>
      <c r="BG1000" s="220"/>
      <c r="BH1000" s="220"/>
      <c r="BI1000" s="220"/>
      <c r="BJ1000" s="220"/>
      <c r="BK1000" s="220"/>
      <c r="BL1000" s="220"/>
      <c r="BM1000" s="220"/>
      <c r="BN1000" s="220"/>
      <c r="BO1000" s="220"/>
      <c r="BP1000" s="220"/>
      <c r="BQ1000" s="220"/>
      <c r="BR1000" s="220"/>
      <c r="BS1000" s="220"/>
      <c r="BT1000" s="220"/>
      <c r="BU1000" s="220"/>
      <c r="BV1000" s="220"/>
      <c r="BW1000" s="220"/>
      <c r="BX1000" s="220"/>
      <c r="BY1000" s="220"/>
      <c r="BZ1000" s="220"/>
      <c r="CA1000" s="220"/>
      <c r="CB1000" s="220"/>
      <c r="CC1000" s="220"/>
      <c r="CD1000" s="220"/>
      <c r="CE1000" s="220"/>
      <c r="CF1000" s="220"/>
      <c r="CG1000" s="220"/>
      <c r="CH1000" s="220"/>
      <c r="CI1000" s="220"/>
    </row>
  </sheetData>
  <sheetProtection algorithmName="SHA-512" hashValue="7QO2e+L+AVs27Spi8KFBEnOucOdaCG2WOpDWv60dxL/YyIK8jU2yi5SE3PGCtQncQD3Es9E0ia/fnXKbwE3n1w==" saltValue="+yQZ0rsnlGF9kA8QIJ5W7Q==" spinCount="100000" sheet="1" objects="1" scenarios="1"/>
  <mergeCells count="3">
    <mergeCell ref="AA1:AF1"/>
    <mergeCell ref="AH1:AM1"/>
    <mergeCell ref="AO1:AW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2"/>
  <sheetViews>
    <sheetView topLeftCell="A1083" workbookViewId="0">
      <selection activeCell="F1116" sqref="F1116"/>
    </sheetView>
  </sheetViews>
  <sheetFormatPr defaultColWidth="14.42578125" defaultRowHeight="15" customHeight="1" x14ac:dyDescent="0.25"/>
  <cols>
    <col min="1" max="1" width="21" customWidth="1"/>
    <col min="2" max="2" width="45.85546875" customWidth="1"/>
    <col min="3" max="3" width="14.28515625" customWidth="1"/>
    <col min="4" max="5" width="21" customWidth="1"/>
    <col min="6" max="26" width="8.7109375" customWidth="1"/>
  </cols>
  <sheetData>
    <row r="1" spans="1:8" ht="31.5" customHeight="1" x14ac:dyDescent="0.25">
      <c r="A1" s="536" t="s">
        <v>784</v>
      </c>
      <c r="B1" s="535"/>
      <c r="C1" s="535"/>
      <c r="D1" s="535"/>
      <c r="E1" s="535"/>
      <c r="F1" s="220"/>
      <c r="G1" s="220"/>
      <c r="H1" s="220"/>
    </row>
    <row r="2" spans="1:8" x14ac:dyDescent="0.25">
      <c r="A2" s="221" t="s">
        <v>785</v>
      </c>
      <c r="B2" s="222"/>
      <c r="C2" s="222"/>
      <c r="D2" s="222"/>
      <c r="E2" s="222"/>
      <c r="F2" s="220"/>
      <c r="G2" s="220"/>
      <c r="H2" s="220"/>
    </row>
    <row r="3" spans="1:8" ht="60" x14ac:dyDescent="0.25">
      <c r="A3" s="223" t="s">
        <v>786</v>
      </c>
      <c r="B3" s="224" t="s">
        <v>787</v>
      </c>
      <c r="C3" s="224" t="s">
        <v>788</v>
      </c>
      <c r="D3" s="224" t="s">
        <v>789</v>
      </c>
      <c r="E3" s="224" t="s">
        <v>790</v>
      </c>
    </row>
    <row r="4" spans="1:8" x14ac:dyDescent="0.25">
      <c r="A4" s="225" t="s">
        <v>791</v>
      </c>
      <c r="B4" s="226" t="s">
        <v>792</v>
      </c>
      <c r="C4" s="226" t="s">
        <v>793</v>
      </c>
      <c r="D4" s="226">
        <v>2</v>
      </c>
      <c r="E4" s="226" t="s">
        <v>794</v>
      </c>
    </row>
    <row r="5" spans="1:8" x14ac:dyDescent="0.25">
      <c r="A5" s="227" t="s">
        <v>795</v>
      </c>
      <c r="B5" s="226" t="s">
        <v>796</v>
      </c>
      <c r="C5" s="226" t="s">
        <v>793</v>
      </c>
      <c r="D5" s="226">
        <v>2</v>
      </c>
      <c r="E5" s="226" t="s">
        <v>794</v>
      </c>
    </row>
    <row r="6" spans="1:8" x14ac:dyDescent="0.25">
      <c r="A6" s="225">
        <v>320</v>
      </c>
      <c r="B6" s="226" t="s">
        <v>797</v>
      </c>
      <c r="C6" s="226" t="s">
        <v>793</v>
      </c>
      <c r="D6" s="226">
        <v>2</v>
      </c>
      <c r="E6" s="226" t="s">
        <v>794</v>
      </c>
    </row>
    <row r="7" spans="1:8" x14ac:dyDescent="0.25">
      <c r="A7" s="227" t="s">
        <v>798</v>
      </c>
      <c r="B7" s="226" t="s">
        <v>799</v>
      </c>
      <c r="C7" s="226" t="s">
        <v>793</v>
      </c>
      <c r="D7" s="226">
        <v>2</v>
      </c>
      <c r="E7" s="226" t="s">
        <v>794</v>
      </c>
    </row>
    <row r="8" spans="1:8" x14ac:dyDescent="0.25">
      <c r="A8" s="225" t="s">
        <v>800</v>
      </c>
      <c r="B8" s="226" t="s">
        <v>801</v>
      </c>
      <c r="C8" s="226" t="s">
        <v>793</v>
      </c>
      <c r="D8" s="226">
        <v>2</v>
      </c>
      <c r="E8" s="226" t="s">
        <v>794</v>
      </c>
    </row>
    <row r="9" spans="1:8" x14ac:dyDescent="0.25">
      <c r="A9" s="227" t="s">
        <v>802</v>
      </c>
      <c r="B9" s="226" t="s">
        <v>803</v>
      </c>
      <c r="C9" s="226" t="s">
        <v>793</v>
      </c>
      <c r="D9" s="226">
        <v>2</v>
      </c>
      <c r="E9" s="226" t="s">
        <v>794</v>
      </c>
    </row>
    <row r="10" spans="1:8" x14ac:dyDescent="0.25">
      <c r="A10" s="227" t="s">
        <v>804</v>
      </c>
      <c r="B10" s="226" t="s">
        <v>805</v>
      </c>
      <c r="C10" s="226" t="s">
        <v>793</v>
      </c>
      <c r="D10" s="226">
        <v>2</v>
      </c>
      <c r="E10" s="226" t="s">
        <v>794</v>
      </c>
    </row>
    <row r="11" spans="1:8" x14ac:dyDescent="0.25">
      <c r="A11" s="225" t="s">
        <v>806</v>
      </c>
      <c r="B11" s="226" t="s">
        <v>807</v>
      </c>
      <c r="C11" s="226" t="s">
        <v>793</v>
      </c>
      <c r="D11" s="226">
        <v>2</v>
      </c>
      <c r="E11" s="226" t="s">
        <v>794</v>
      </c>
    </row>
    <row r="12" spans="1:8" x14ac:dyDescent="0.25">
      <c r="A12" s="227" t="s">
        <v>808</v>
      </c>
      <c r="B12" s="226" t="s">
        <v>809</v>
      </c>
      <c r="C12" s="226" t="s">
        <v>793</v>
      </c>
      <c r="D12" s="226">
        <v>2</v>
      </c>
      <c r="E12" s="226" t="s">
        <v>794</v>
      </c>
    </row>
    <row r="13" spans="1:8" x14ac:dyDescent="0.25">
      <c r="A13" s="227" t="s">
        <v>810</v>
      </c>
      <c r="B13" s="226" t="s">
        <v>811</v>
      </c>
      <c r="C13" s="226" t="s">
        <v>793</v>
      </c>
      <c r="D13" s="226">
        <v>2</v>
      </c>
      <c r="E13" s="226" t="s">
        <v>794</v>
      </c>
    </row>
    <row r="14" spans="1:8" x14ac:dyDescent="0.25">
      <c r="A14" s="227" t="s">
        <v>812</v>
      </c>
      <c r="B14" s="226" t="s">
        <v>813</v>
      </c>
      <c r="C14" s="226" t="s">
        <v>793</v>
      </c>
      <c r="D14" s="226">
        <v>2</v>
      </c>
      <c r="E14" s="226" t="s">
        <v>794</v>
      </c>
    </row>
    <row r="15" spans="1:8" x14ac:dyDescent="0.25">
      <c r="A15" s="227" t="s">
        <v>814</v>
      </c>
      <c r="B15" s="226" t="s">
        <v>815</v>
      </c>
      <c r="C15" s="226" t="s">
        <v>793</v>
      </c>
      <c r="D15" s="226">
        <v>2</v>
      </c>
      <c r="E15" s="226" t="s">
        <v>794</v>
      </c>
    </row>
    <row r="16" spans="1:8" x14ac:dyDescent="0.25">
      <c r="A16" s="225" t="s">
        <v>816</v>
      </c>
      <c r="B16" s="226" t="s">
        <v>817</v>
      </c>
      <c r="C16" s="226" t="s">
        <v>793</v>
      </c>
      <c r="D16" s="226">
        <v>2</v>
      </c>
      <c r="E16" s="226" t="s">
        <v>794</v>
      </c>
    </row>
    <row r="17" spans="1:5" x14ac:dyDescent="0.25">
      <c r="A17" s="225" t="s">
        <v>818</v>
      </c>
      <c r="B17" s="226" t="s">
        <v>819</v>
      </c>
      <c r="C17" s="226" t="s">
        <v>793</v>
      </c>
      <c r="D17" s="226">
        <v>2</v>
      </c>
      <c r="E17" s="226" t="s">
        <v>794</v>
      </c>
    </row>
    <row r="18" spans="1:5" x14ac:dyDescent="0.25">
      <c r="A18" s="225" t="s">
        <v>820</v>
      </c>
      <c r="B18" s="228" t="s">
        <v>821</v>
      </c>
      <c r="C18" s="226" t="s">
        <v>822</v>
      </c>
      <c r="D18" s="226">
        <v>1</v>
      </c>
      <c r="E18" s="226" t="s">
        <v>794</v>
      </c>
    </row>
    <row r="19" spans="1:5" x14ac:dyDescent="0.25">
      <c r="A19" s="225" t="s">
        <v>823</v>
      </c>
      <c r="B19" s="226" t="s">
        <v>824</v>
      </c>
      <c r="C19" s="226" t="s">
        <v>825</v>
      </c>
      <c r="D19" s="226">
        <v>2</v>
      </c>
      <c r="E19" s="226" t="s">
        <v>794</v>
      </c>
    </row>
    <row r="20" spans="1:5" x14ac:dyDescent="0.25">
      <c r="A20" s="225">
        <v>187</v>
      </c>
      <c r="B20" s="226" t="s">
        <v>826</v>
      </c>
      <c r="C20" s="226" t="s">
        <v>825</v>
      </c>
      <c r="D20" s="226">
        <v>2</v>
      </c>
      <c r="E20" s="226" t="s">
        <v>794</v>
      </c>
    </row>
    <row r="21" spans="1:5" ht="15.75" customHeight="1" x14ac:dyDescent="0.25">
      <c r="A21" s="227" t="s">
        <v>574</v>
      </c>
      <c r="B21" s="226" t="s">
        <v>827</v>
      </c>
      <c r="C21" s="226" t="s">
        <v>825</v>
      </c>
      <c r="D21" s="226">
        <v>2</v>
      </c>
      <c r="E21" s="226" t="s">
        <v>794</v>
      </c>
    </row>
    <row r="22" spans="1:5" ht="15.75" customHeight="1" x14ac:dyDescent="0.25">
      <c r="A22" s="225">
        <v>189</v>
      </c>
      <c r="B22" s="226" t="s">
        <v>828</v>
      </c>
      <c r="C22" s="226" t="s">
        <v>825</v>
      </c>
      <c r="D22" s="226">
        <v>2</v>
      </c>
      <c r="E22" s="226" t="s">
        <v>794</v>
      </c>
    </row>
    <row r="23" spans="1:5" ht="15.75" customHeight="1" x14ac:dyDescent="0.25">
      <c r="A23" s="225" t="s">
        <v>829</v>
      </c>
      <c r="B23" s="226" t="s">
        <v>830</v>
      </c>
      <c r="C23" s="226" t="s">
        <v>825</v>
      </c>
      <c r="D23" s="226">
        <v>2</v>
      </c>
      <c r="E23" s="226" t="s">
        <v>794</v>
      </c>
    </row>
    <row r="24" spans="1:5" ht="15.75" customHeight="1" x14ac:dyDescent="0.25">
      <c r="A24" s="225" t="s">
        <v>831</v>
      </c>
      <c r="B24" s="226" t="s">
        <v>832</v>
      </c>
      <c r="C24" s="226" t="s">
        <v>825</v>
      </c>
      <c r="D24" s="226">
        <v>2</v>
      </c>
      <c r="E24" s="226" t="s">
        <v>794</v>
      </c>
    </row>
    <row r="25" spans="1:5" ht="15.75" customHeight="1" x14ac:dyDescent="0.25">
      <c r="A25" s="225" t="s">
        <v>833</v>
      </c>
      <c r="B25" s="226" t="s">
        <v>834</v>
      </c>
      <c r="C25" s="226" t="s">
        <v>825</v>
      </c>
      <c r="D25" s="226">
        <v>2</v>
      </c>
      <c r="E25" s="226" t="s">
        <v>794</v>
      </c>
    </row>
    <row r="26" spans="1:5" ht="15.75" customHeight="1" x14ac:dyDescent="0.25">
      <c r="A26" s="225" t="s">
        <v>835</v>
      </c>
      <c r="B26" s="226" t="s">
        <v>836</v>
      </c>
      <c r="C26" s="226" t="s">
        <v>825</v>
      </c>
      <c r="D26" s="226">
        <v>2</v>
      </c>
      <c r="E26" s="226" t="s">
        <v>794</v>
      </c>
    </row>
    <row r="27" spans="1:5" ht="15.75" customHeight="1" x14ac:dyDescent="0.25">
      <c r="A27" s="225" t="s">
        <v>837</v>
      </c>
      <c r="B27" s="226" t="s">
        <v>838</v>
      </c>
      <c r="C27" s="226" t="s">
        <v>825</v>
      </c>
      <c r="D27" s="226">
        <v>2</v>
      </c>
      <c r="E27" s="226" t="s">
        <v>794</v>
      </c>
    </row>
    <row r="28" spans="1:5" ht="15.75" customHeight="1" x14ac:dyDescent="0.25">
      <c r="A28" s="225" t="s">
        <v>839</v>
      </c>
      <c r="B28" s="226" t="s">
        <v>840</v>
      </c>
      <c r="C28" s="226" t="s">
        <v>825</v>
      </c>
      <c r="D28" s="226">
        <v>2</v>
      </c>
      <c r="E28" s="226" t="s">
        <v>794</v>
      </c>
    </row>
    <row r="29" spans="1:5" ht="15.75" customHeight="1" x14ac:dyDescent="0.25">
      <c r="A29" s="225">
        <v>201</v>
      </c>
      <c r="B29" s="226" t="s">
        <v>841</v>
      </c>
      <c r="C29" s="226" t="s">
        <v>825</v>
      </c>
      <c r="D29" s="226">
        <v>2</v>
      </c>
      <c r="E29" s="226" t="s">
        <v>794</v>
      </c>
    </row>
    <row r="30" spans="1:5" ht="15.75" customHeight="1" x14ac:dyDescent="0.25">
      <c r="A30" s="225" t="s">
        <v>842</v>
      </c>
      <c r="B30" s="226" t="s">
        <v>843</v>
      </c>
      <c r="C30" s="226" t="s">
        <v>825</v>
      </c>
      <c r="D30" s="226">
        <v>2</v>
      </c>
      <c r="E30" s="226" t="s">
        <v>794</v>
      </c>
    </row>
    <row r="31" spans="1:5" ht="15.75" customHeight="1" x14ac:dyDescent="0.25">
      <c r="A31" s="225" t="s">
        <v>844</v>
      </c>
      <c r="B31" s="226" t="s">
        <v>845</v>
      </c>
      <c r="C31" s="226" t="s">
        <v>825</v>
      </c>
      <c r="D31" s="226">
        <v>2</v>
      </c>
      <c r="E31" s="226" t="s">
        <v>794</v>
      </c>
    </row>
    <row r="32" spans="1:5" ht="15.75" customHeight="1" x14ac:dyDescent="0.25">
      <c r="A32" s="225" t="s">
        <v>846</v>
      </c>
      <c r="B32" s="226" t="s">
        <v>847</v>
      </c>
      <c r="C32" s="226" t="s">
        <v>825</v>
      </c>
      <c r="D32" s="226">
        <v>2</v>
      </c>
      <c r="E32" s="226" t="s">
        <v>794</v>
      </c>
    </row>
    <row r="33" spans="1:5" ht="15.75" customHeight="1" x14ac:dyDescent="0.25">
      <c r="A33" s="227">
        <v>193</v>
      </c>
      <c r="B33" s="226" t="s">
        <v>848</v>
      </c>
      <c r="C33" s="226" t="s">
        <v>793</v>
      </c>
      <c r="D33" s="226">
        <v>2</v>
      </c>
      <c r="E33" s="226" t="s">
        <v>794</v>
      </c>
    </row>
    <row r="34" spans="1:5" ht="15.75" customHeight="1" x14ac:dyDescent="0.25">
      <c r="A34" s="227">
        <v>172</v>
      </c>
      <c r="B34" s="226" t="s">
        <v>849</v>
      </c>
      <c r="C34" s="226" t="s">
        <v>793</v>
      </c>
      <c r="D34" s="226">
        <v>2</v>
      </c>
      <c r="E34" s="226" t="s">
        <v>794</v>
      </c>
    </row>
    <row r="35" spans="1:5" ht="15.75" customHeight="1" x14ac:dyDescent="0.25">
      <c r="A35" s="227">
        <v>169</v>
      </c>
      <c r="B35" s="226" t="s">
        <v>850</v>
      </c>
      <c r="C35" s="226" t="s">
        <v>793</v>
      </c>
      <c r="D35" s="226">
        <v>2</v>
      </c>
      <c r="E35" s="226" t="s">
        <v>794</v>
      </c>
    </row>
    <row r="36" spans="1:5" ht="15.75" customHeight="1" x14ac:dyDescent="0.25">
      <c r="A36" s="227">
        <v>173</v>
      </c>
      <c r="B36" s="226" t="s">
        <v>851</v>
      </c>
      <c r="C36" s="226" t="s">
        <v>793</v>
      </c>
      <c r="D36" s="226">
        <v>2</v>
      </c>
      <c r="E36" s="226" t="s">
        <v>794</v>
      </c>
    </row>
    <row r="37" spans="1:5" ht="15.75" customHeight="1" x14ac:dyDescent="0.25">
      <c r="A37" s="227">
        <v>175</v>
      </c>
      <c r="B37" s="226" t="s">
        <v>852</v>
      </c>
      <c r="C37" s="226" t="s">
        <v>793</v>
      </c>
      <c r="D37" s="226">
        <v>2</v>
      </c>
      <c r="E37" s="226" t="s">
        <v>794</v>
      </c>
    </row>
    <row r="38" spans="1:5" ht="15.75" customHeight="1" x14ac:dyDescent="0.25">
      <c r="A38" s="227">
        <v>176</v>
      </c>
      <c r="B38" s="226" t="s">
        <v>853</v>
      </c>
      <c r="C38" s="226" t="s">
        <v>793</v>
      </c>
      <c r="D38" s="226">
        <v>2</v>
      </c>
      <c r="E38" s="226" t="s">
        <v>794</v>
      </c>
    </row>
    <row r="39" spans="1:5" ht="15.75" customHeight="1" x14ac:dyDescent="0.25">
      <c r="A39" s="227">
        <v>174</v>
      </c>
      <c r="B39" s="226" t="s">
        <v>854</v>
      </c>
      <c r="C39" s="226" t="s">
        <v>793</v>
      </c>
      <c r="D39" s="226">
        <v>2</v>
      </c>
      <c r="E39" s="226" t="s">
        <v>794</v>
      </c>
    </row>
    <row r="40" spans="1:5" ht="15.75" customHeight="1" x14ac:dyDescent="0.25">
      <c r="A40" s="227">
        <v>299</v>
      </c>
      <c r="B40" s="226" t="s">
        <v>855</v>
      </c>
      <c r="C40" s="226" t="s">
        <v>822</v>
      </c>
      <c r="D40" s="226">
        <v>1</v>
      </c>
      <c r="E40" s="226" t="s">
        <v>794</v>
      </c>
    </row>
    <row r="41" spans="1:5" ht="15.75" customHeight="1" x14ac:dyDescent="0.25">
      <c r="A41" s="227">
        <v>301</v>
      </c>
      <c r="B41" s="226" t="s">
        <v>856</v>
      </c>
      <c r="C41" s="226" t="s">
        <v>822</v>
      </c>
      <c r="D41" s="226">
        <v>1</v>
      </c>
      <c r="E41" s="226" t="s">
        <v>794</v>
      </c>
    </row>
    <row r="42" spans="1:5" ht="15.75" customHeight="1" x14ac:dyDescent="0.25">
      <c r="A42" s="227">
        <v>300</v>
      </c>
      <c r="B42" s="226" t="s">
        <v>857</v>
      </c>
      <c r="C42" s="226" t="s">
        <v>822</v>
      </c>
      <c r="D42" s="226">
        <v>1</v>
      </c>
      <c r="E42" s="226" t="s">
        <v>794</v>
      </c>
    </row>
    <row r="43" spans="1:5" ht="15.75" customHeight="1" x14ac:dyDescent="0.25">
      <c r="A43" s="225">
        <v>560</v>
      </c>
      <c r="B43" s="226" t="s">
        <v>858</v>
      </c>
      <c r="C43" s="226" t="s">
        <v>822</v>
      </c>
      <c r="D43" s="226">
        <v>1</v>
      </c>
      <c r="E43" s="226" t="s">
        <v>794</v>
      </c>
    </row>
    <row r="44" spans="1:5" ht="15.75" customHeight="1" x14ac:dyDescent="0.25">
      <c r="A44" s="225">
        <v>561</v>
      </c>
      <c r="B44" s="226" t="s">
        <v>859</v>
      </c>
      <c r="C44" s="226" t="s">
        <v>822</v>
      </c>
      <c r="D44" s="226">
        <v>1</v>
      </c>
      <c r="E44" s="226" t="s">
        <v>794</v>
      </c>
    </row>
    <row r="45" spans="1:5" ht="15.75" customHeight="1" x14ac:dyDescent="0.25">
      <c r="A45" s="225">
        <v>562</v>
      </c>
      <c r="B45" s="226" t="s">
        <v>860</v>
      </c>
      <c r="C45" s="226" t="s">
        <v>822</v>
      </c>
      <c r="D45" s="226">
        <v>1</v>
      </c>
      <c r="E45" s="226" t="s">
        <v>794</v>
      </c>
    </row>
    <row r="46" spans="1:5" ht="15.75" customHeight="1" x14ac:dyDescent="0.25">
      <c r="A46" s="225">
        <v>569</v>
      </c>
      <c r="B46" s="226" t="s">
        <v>861</v>
      </c>
      <c r="C46" s="226" t="s">
        <v>822</v>
      </c>
      <c r="D46" s="226">
        <v>1</v>
      </c>
      <c r="E46" s="226" t="s">
        <v>794</v>
      </c>
    </row>
    <row r="47" spans="1:5" ht="15.75" customHeight="1" x14ac:dyDescent="0.25">
      <c r="A47" s="225" t="s">
        <v>862</v>
      </c>
      <c r="B47" s="226" t="s">
        <v>863</v>
      </c>
      <c r="C47" s="226" t="s">
        <v>822</v>
      </c>
      <c r="D47" s="226">
        <v>1</v>
      </c>
      <c r="E47" s="226" t="s">
        <v>794</v>
      </c>
    </row>
    <row r="48" spans="1:5" ht="15.75" customHeight="1" x14ac:dyDescent="0.25">
      <c r="A48" s="227">
        <v>168</v>
      </c>
      <c r="B48" s="226" t="s">
        <v>864</v>
      </c>
      <c r="C48" s="226" t="s">
        <v>822</v>
      </c>
      <c r="D48" s="226">
        <v>1</v>
      </c>
      <c r="E48" s="226" t="s">
        <v>794</v>
      </c>
    </row>
    <row r="49" spans="1:5" ht="15.75" customHeight="1" x14ac:dyDescent="0.25">
      <c r="A49" s="227">
        <v>162</v>
      </c>
      <c r="B49" s="226" t="s">
        <v>865</v>
      </c>
      <c r="C49" s="226" t="s">
        <v>822</v>
      </c>
      <c r="D49" s="226">
        <v>1</v>
      </c>
      <c r="E49" s="226" t="s">
        <v>794</v>
      </c>
    </row>
    <row r="50" spans="1:5" ht="15.75" customHeight="1" x14ac:dyDescent="0.25">
      <c r="A50" s="227">
        <v>160</v>
      </c>
      <c r="B50" s="226" t="s">
        <v>866</v>
      </c>
      <c r="C50" s="226" t="s">
        <v>822</v>
      </c>
      <c r="D50" s="226">
        <v>1</v>
      </c>
      <c r="E50" s="226" t="s">
        <v>794</v>
      </c>
    </row>
    <row r="51" spans="1:5" ht="15.75" customHeight="1" x14ac:dyDescent="0.25">
      <c r="A51" s="227">
        <v>164</v>
      </c>
      <c r="B51" s="226" t="s">
        <v>867</v>
      </c>
      <c r="C51" s="226" t="s">
        <v>822</v>
      </c>
      <c r="D51" s="226">
        <v>1</v>
      </c>
      <c r="E51" s="226" t="s">
        <v>794</v>
      </c>
    </row>
    <row r="52" spans="1:5" ht="15.75" customHeight="1" x14ac:dyDescent="0.25">
      <c r="A52" s="227">
        <v>161</v>
      </c>
      <c r="B52" s="226" t="s">
        <v>868</v>
      </c>
      <c r="C52" s="226" t="s">
        <v>822</v>
      </c>
      <c r="D52" s="226">
        <v>1</v>
      </c>
      <c r="E52" s="226" t="s">
        <v>794</v>
      </c>
    </row>
    <row r="53" spans="1:5" ht="15.75" customHeight="1" x14ac:dyDescent="0.25">
      <c r="A53" s="227">
        <v>165</v>
      </c>
      <c r="B53" s="226" t="s">
        <v>869</v>
      </c>
      <c r="C53" s="226" t="s">
        <v>822</v>
      </c>
      <c r="D53" s="226">
        <v>1</v>
      </c>
      <c r="E53" s="226" t="s">
        <v>794</v>
      </c>
    </row>
    <row r="54" spans="1:5" ht="15.75" customHeight="1" x14ac:dyDescent="0.25">
      <c r="A54" s="229">
        <v>536</v>
      </c>
      <c r="B54" s="228" t="s">
        <v>870</v>
      </c>
      <c r="C54" s="226" t="s">
        <v>822</v>
      </c>
      <c r="D54" s="226">
        <v>1</v>
      </c>
      <c r="E54" s="226" t="s">
        <v>794</v>
      </c>
    </row>
    <row r="55" spans="1:5" ht="15.75" customHeight="1" x14ac:dyDescent="0.25">
      <c r="A55" s="229">
        <v>537</v>
      </c>
      <c r="B55" s="228" t="s">
        <v>871</v>
      </c>
      <c r="C55" s="226" t="s">
        <v>822</v>
      </c>
      <c r="D55" s="226">
        <v>1</v>
      </c>
      <c r="E55" s="226" t="s">
        <v>794</v>
      </c>
    </row>
    <row r="56" spans="1:5" ht="15.75" customHeight="1" x14ac:dyDescent="0.25">
      <c r="A56" s="229">
        <v>538</v>
      </c>
      <c r="B56" s="228" t="s">
        <v>872</v>
      </c>
      <c r="C56" s="226" t="s">
        <v>822</v>
      </c>
      <c r="D56" s="226">
        <v>1</v>
      </c>
      <c r="E56" s="226" t="s">
        <v>794</v>
      </c>
    </row>
    <row r="57" spans="1:5" ht="15.75" customHeight="1" x14ac:dyDescent="0.25">
      <c r="A57" s="229">
        <v>539</v>
      </c>
      <c r="B57" s="228" t="s">
        <v>873</v>
      </c>
      <c r="C57" s="226" t="s">
        <v>822</v>
      </c>
      <c r="D57" s="226">
        <v>1</v>
      </c>
      <c r="E57" s="226" t="s">
        <v>794</v>
      </c>
    </row>
    <row r="58" spans="1:5" ht="15.75" customHeight="1" x14ac:dyDescent="0.25">
      <c r="A58" s="229">
        <v>540</v>
      </c>
      <c r="B58" s="228" t="s">
        <v>874</v>
      </c>
      <c r="C58" s="226" t="s">
        <v>822</v>
      </c>
      <c r="D58" s="226">
        <v>1</v>
      </c>
      <c r="E58" s="226" t="s">
        <v>794</v>
      </c>
    </row>
    <row r="59" spans="1:5" ht="15.75" customHeight="1" x14ac:dyDescent="0.25">
      <c r="A59" s="229">
        <v>541</v>
      </c>
      <c r="B59" s="228" t="s">
        <v>875</v>
      </c>
      <c r="C59" s="226" t="s">
        <v>822</v>
      </c>
      <c r="D59" s="226">
        <v>1</v>
      </c>
      <c r="E59" s="226" t="s">
        <v>794</v>
      </c>
    </row>
    <row r="60" spans="1:5" ht="15.75" customHeight="1" x14ac:dyDescent="0.25">
      <c r="A60" s="229" t="s">
        <v>876</v>
      </c>
      <c r="B60" s="228" t="s">
        <v>877</v>
      </c>
      <c r="C60" s="226" t="s">
        <v>822</v>
      </c>
      <c r="D60" s="226">
        <v>1</v>
      </c>
      <c r="E60" s="226" t="s">
        <v>794</v>
      </c>
    </row>
    <row r="61" spans="1:5" ht="15.75" customHeight="1" x14ac:dyDescent="0.25">
      <c r="A61" s="229" t="s">
        <v>878</v>
      </c>
      <c r="B61" s="228" t="s">
        <v>879</v>
      </c>
      <c r="C61" s="226" t="s">
        <v>822</v>
      </c>
      <c r="D61" s="226">
        <v>1</v>
      </c>
      <c r="E61" s="226" t="s">
        <v>794</v>
      </c>
    </row>
    <row r="62" spans="1:5" ht="15.75" customHeight="1" x14ac:dyDescent="0.25">
      <c r="A62" s="229" t="s">
        <v>880</v>
      </c>
      <c r="B62" s="228" t="s">
        <v>881</v>
      </c>
      <c r="C62" s="226" t="s">
        <v>822</v>
      </c>
      <c r="D62" s="226">
        <v>1</v>
      </c>
      <c r="E62" s="226" t="s">
        <v>794</v>
      </c>
    </row>
    <row r="63" spans="1:5" ht="15.75" customHeight="1" x14ac:dyDescent="0.25">
      <c r="A63" s="229">
        <v>161</v>
      </c>
      <c r="B63" s="228" t="s">
        <v>882</v>
      </c>
      <c r="C63" s="226" t="s">
        <v>822</v>
      </c>
      <c r="D63" s="226">
        <v>1</v>
      </c>
      <c r="E63" s="226" t="s">
        <v>794</v>
      </c>
    </row>
    <row r="64" spans="1:5" ht="15.75" customHeight="1" x14ac:dyDescent="0.25">
      <c r="A64" s="229">
        <v>164</v>
      </c>
      <c r="B64" s="228" t="s">
        <v>883</v>
      </c>
      <c r="C64" s="226" t="s">
        <v>822</v>
      </c>
      <c r="D64" s="226">
        <v>1</v>
      </c>
      <c r="E64" s="226" t="s">
        <v>794</v>
      </c>
    </row>
    <row r="65" spans="1:5" ht="15.75" customHeight="1" x14ac:dyDescent="0.25">
      <c r="A65" s="229">
        <v>168</v>
      </c>
      <c r="B65" s="228" t="s">
        <v>884</v>
      </c>
      <c r="C65" s="226" t="s">
        <v>822</v>
      </c>
      <c r="D65" s="226">
        <v>1</v>
      </c>
      <c r="E65" s="226" t="s">
        <v>794</v>
      </c>
    </row>
    <row r="66" spans="1:5" ht="15.75" customHeight="1" x14ac:dyDescent="0.25">
      <c r="A66" s="229">
        <v>498</v>
      </c>
      <c r="B66" s="228" t="s">
        <v>885</v>
      </c>
      <c r="C66" s="226" t="s">
        <v>822</v>
      </c>
      <c r="D66" s="226">
        <v>1</v>
      </c>
      <c r="E66" s="226" t="s">
        <v>794</v>
      </c>
    </row>
    <row r="67" spans="1:5" ht="15.75" customHeight="1" x14ac:dyDescent="0.25">
      <c r="A67" s="229">
        <v>497</v>
      </c>
      <c r="B67" s="228" t="s">
        <v>886</v>
      </c>
      <c r="C67" s="226" t="s">
        <v>822</v>
      </c>
      <c r="D67" s="226">
        <v>1</v>
      </c>
      <c r="E67" s="226" t="s">
        <v>794</v>
      </c>
    </row>
    <row r="68" spans="1:5" ht="15.75" customHeight="1" x14ac:dyDescent="0.25">
      <c r="A68" s="229">
        <v>499</v>
      </c>
      <c r="B68" s="228" t="s">
        <v>887</v>
      </c>
      <c r="C68" s="226" t="s">
        <v>822</v>
      </c>
      <c r="D68" s="226">
        <v>1</v>
      </c>
      <c r="E68" s="226" t="s">
        <v>794</v>
      </c>
    </row>
    <row r="69" spans="1:5" ht="15.75" customHeight="1" x14ac:dyDescent="0.25">
      <c r="A69" s="229">
        <v>160</v>
      </c>
      <c r="B69" s="228" t="s">
        <v>888</v>
      </c>
      <c r="C69" s="226" t="s">
        <v>822</v>
      </c>
      <c r="D69" s="226">
        <v>1</v>
      </c>
      <c r="E69" s="226" t="s">
        <v>794</v>
      </c>
    </row>
    <row r="70" spans="1:5" ht="15.75" customHeight="1" x14ac:dyDescent="0.25">
      <c r="A70" s="229">
        <v>162</v>
      </c>
      <c r="B70" s="228" t="s">
        <v>889</v>
      </c>
      <c r="C70" s="226" t="s">
        <v>822</v>
      </c>
      <c r="D70" s="226">
        <v>1</v>
      </c>
      <c r="E70" s="226" t="s">
        <v>794</v>
      </c>
    </row>
    <row r="71" spans="1:5" ht="15.75" customHeight="1" x14ac:dyDescent="0.25">
      <c r="A71" s="229">
        <v>165</v>
      </c>
      <c r="B71" s="228" t="s">
        <v>890</v>
      </c>
      <c r="C71" s="226" t="s">
        <v>822</v>
      </c>
      <c r="D71" s="226">
        <v>1</v>
      </c>
      <c r="E71" s="226" t="s">
        <v>794</v>
      </c>
    </row>
    <row r="72" spans="1:5" ht="15.75" customHeight="1" x14ac:dyDescent="0.25">
      <c r="A72" s="229">
        <v>166</v>
      </c>
      <c r="B72" s="228" t="s">
        <v>891</v>
      </c>
      <c r="C72" s="226" t="s">
        <v>822</v>
      </c>
      <c r="D72" s="226">
        <v>1</v>
      </c>
      <c r="E72" s="226" t="s">
        <v>794</v>
      </c>
    </row>
    <row r="73" spans="1:5" ht="15.75" customHeight="1" x14ac:dyDescent="0.25">
      <c r="A73" s="229">
        <v>551</v>
      </c>
      <c r="B73" s="228" t="s">
        <v>892</v>
      </c>
      <c r="C73" s="226" t="s">
        <v>822</v>
      </c>
      <c r="D73" s="226">
        <v>2</v>
      </c>
      <c r="E73" s="226" t="s">
        <v>794</v>
      </c>
    </row>
    <row r="74" spans="1:5" ht="15.75" customHeight="1" x14ac:dyDescent="0.25">
      <c r="A74" s="229">
        <v>552</v>
      </c>
      <c r="B74" s="228" t="s">
        <v>893</v>
      </c>
      <c r="C74" s="226" t="s">
        <v>822</v>
      </c>
      <c r="D74" s="226">
        <v>2</v>
      </c>
      <c r="E74" s="226" t="s">
        <v>794</v>
      </c>
    </row>
    <row r="75" spans="1:5" ht="15.75" customHeight="1" x14ac:dyDescent="0.25">
      <c r="A75" s="229">
        <v>548</v>
      </c>
      <c r="B75" s="228" t="s">
        <v>894</v>
      </c>
      <c r="C75" s="226" t="s">
        <v>822</v>
      </c>
      <c r="D75" s="226">
        <v>2</v>
      </c>
      <c r="E75" s="226" t="s">
        <v>794</v>
      </c>
    </row>
    <row r="76" spans="1:5" ht="15.75" customHeight="1" x14ac:dyDescent="0.25">
      <c r="A76" s="229">
        <v>549</v>
      </c>
      <c r="B76" s="228" t="s">
        <v>895</v>
      </c>
      <c r="C76" s="226" t="s">
        <v>822</v>
      </c>
      <c r="D76" s="226">
        <v>2</v>
      </c>
      <c r="E76" s="226" t="s">
        <v>794</v>
      </c>
    </row>
    <row r="77" spans="1:5" ht="15.75" customHeight="1" x14ac:dyDescent="0.25">
      <c r="A77" s="229">
        <v>545</v>
      </c>
      <c r="B77" s="228" t="s">
        <v>896</v>
      </c>
      <c r="C77" s="226" t="s">
        <v>822</v>
      </c>
      <c r="D77" s="226">
        <v>2</v>
      </c>
      <c r="E77" s="226" t="s">
        <v>794</v>
      </c>
    </row>
    <row r="78" spans="1:5" ht="15.75" customHeight="1" x14ac:dyDescent="0.25">
      <c r="A78" s="229">
        <v>550</v>
      </c>
      <c r="B78" s="228" t="s">
        <v>897</v>
      </c>
      <c r="C78" s="226" t="s">
        <v>822</v>
      </c>
      <c r="D78" s="226">
        <v>2</v>
      </c>
      <c r="E78" s="226" t="s">
        <v>794</v>
      </c>
    </row>
    <row r="79" spans="1:5" ht="15.75" customHeight="1" x14ac:dyDescent="0.25">
      <c r="A79" s="230" t="s">
        <v>898</v>
      </c>
      <c r="B79" s="228" t="s">
        <v>899</v>
      </c>
      <c r="C79" s="226" t="s">
        <v>822</v>
      </c>
      <c r="D79" s="226">
        <v>2</v>
      </c>
      <c r="E79" s="226" t="s">
        <v>900</v>
      </c>
    </row>
    <row r="80" spans="1:5" ht="15.75" customHeight="1" x14ac:dyDescent="0.25">
      <c r="A80" s="231" t="s">
        <v>901</v>
      </c>
      <c r="B80" s="232" t="s">
        <v>902</v>
      </c>
      <c r="C80" s="233" t="s">
        <v>822</v>
      </c>
      <c r="D80" s="233">
        <v>2</v>
      </c>
      <c r="E80" s="233" t="s">
        <v>900</v>
      </c>
    </row>
    <row r="81" spans="1:5" ht="15.75" customHeight="1" x14ac:dyDescent="0.25">
      <c r="A81" s="231" t="s">
        <v>903</v>
      </c>
      <c r="B81" s="232" t="s">
        <v>904</v>
      </c>
      <c r="C81" s="233" t="s">
        <v>822</v>
      </c>
      <c r="D81" s="233">
        <v>2</v>
      </c>
      <c r="E81" s="233" t="s">
        <v>900</v>
      </c>
    </row>
    <row r="82" spans="1:5" ht="15.75" customHeight="1" x14ac:dyDescent="0.25">
      <c r="A82" s="231" t="s">
        <v>905</v>
      </c>
      <c r="B82" s="232" t="s">
        <v>906</v>
      </c>
      <c r="C82" s="233" t="s">
        <v>822</v>
      </c>
      <c r="D82" s="233">
        <v>2</v>
      </c>
      <c r="E82" s="233" t="s">
        <v>900</v>
      </c>
    </row>
    <row r="83" spans="1:5" ht="15.75" customHeight="1" x14ac:dyDescent="0.25">
      <c r="A83" s="231" t="s">
        <v>907</v>
      </c>
      <c r="B83" s="232" t="s">
        <v>908</v>
      </c>
      <c r="C83" s="233" t="s">
        <v>822</v>
      </c>
      <c r="D83" s="233">
        <v>2</v>
      </c>
      <c r="E83" s="233" t="s">
        <v>900</v>
      </c>
    </row>
    <row r="84" spans="1:5" ht="15.75" customHeight="1" x14ac:dyDescent="0.25">
      <c r="A84" s="231" t="s">
        <v>909</v>
      </c>
      <c r="B84" s="232" t="s">
        <v>910</v>
      </c>
      <c r="C84" s="233" t="s">
        <v>822</v>
      </c>
      <c r="D84" s="233">
        <v>2</v>
      </c>
      <c r="E84" s="233" t="s">
        <v>900</v>
      </c>
    </row>
    <row r="85" spans="1:5" ht="15.75" customHeight="1" x14ac:dyDescent="0.25">
      <c r="A85" s="231" t="s">
        <v>911</v>
      </c>
      <c r="B85" s="232" t="s">
        <v>912</v>
      </c>
      <c r="C85" s="233" t="s">
        <v>822</v>
      </c>
      <c r="D85" s="233">
        <v>2</v>
      </c>
      <c r="E85" s="233" t="s">
        <v>900</v>
      </c>
    </row>
    <row r="86" spans="1:5" ht="15.75" customHeight="1" x14ac:dyDescent="0.25">
      <c r="A86" s="231" t="s">
        <v>913</v>
      </c>
      <c r="B86" s="232" t="s">
        <v>914</v>
      </c>
      <c r="C86" s="233" t="s">
        <v>822</v>
      </c>
      <c r="D86" s="233">
        <v>2</v>
      </c>
      <c r="E86" s="233" t="s">
        <v>900</v>
      </c>
    </row>
    <row r="87" spans="1:5" ht="15.75" customHeight="1" x14ac:dyDescent="0.25">
      <c r="A87" s="231" t="s">
        <v>915</v>
      </c>
      <c r="B87" s="232" t="s">
        <v>916</v>
      </c>
      <c r="C87" s="233" t="s">
        <v>822</v>
      </c>
      <c r="D87" s="233">
        <v>2</v>
      </c>
      <c r="E87" s="233" t="s">
        <v>900</v>
      </c>
    </row>
    <row r="88" spans="1:5" ht="15.75" customHeight="1" x14ac:dyDescent="0.25">
      <c r="A88" s="231" t="s">
        <v>917</v>
      </c>
      <c r="B88" s="232" t="s">
        <v>918</v>
      </c>
      <c r="C88" s="233" t="s">
        <v>822</v>
      </c>
      <c r="D88" s="233">
        <v>2</v>
      </c>
      <c r="E88" s="233" t="s">
        <v>900</v>
      </c>
    </row>
    <row r="89" spans="1:5" ht="15.75" customHeight="1" x14ac:dyDescent="0.25">
      <c r="A89" s="231" t="s">
        <v>919</v>
      </c>
      <c r="B89" s="232" t="s">
        <v>920</v>
      </c>
      <c r="C89" s="233" t="s">
        <v>822</v>
      </c>
      <c r="D89" s="233">
        <v>3</v>
      </c>
      <c r="E89" s="233" t="s">
        <v>900</v>
      </c>
    </row>
    <row r="90" spans="1:5" ht="15.75" customHeight="1" x14ac:dyDescent="0.25">
      <c r="A90" s="231" t="s">
        <v>921</v>
      </c>
      <c r="B90" s="232" t="s">
        <v>922</v>
      </c>
      <c r="C90" s="233" t="s">
        <v>822</v>
      </c>
      <c r="D90" s="233">
        <v>3</v>
      </c>
      <c r="E90" s="233" t="s">
        <v>900</v>
      </c>
    </row>
    <row r="91" spans="1:5" ht="15.75" customHeight="1" x14ac:dyDescent="0.25">
      <c r="A91" s="231" t="s">
        <v>923</v>
      </c>
      <c r="B91" s="232" t="s">
        <v>924</v>
      </c>
      <c r="C91" s="233" t="s">
        <v>822</v>
      </c>
      <c r="D91" s="233">
        <v>3</v>
      </c>
      <c r="E91" s="233" t="s">
        <v>900</v>
      </c>
    </row>
    <row r="92" spans="1:5" ht="15.75" customHeight="1" x14ac:dyDescent="0.25">
      <c r="A92" s="231" t="s">
        <v>925</v>
      </c>
      <c r="B92" s="232" t="s">
        <v>926</v>
      </c>
      <c r="C92" s="233" t="s">
        <v>822</v>
      </c>
      <c r="D92" s="233">
        <v>3</v>
      </c>
      <c r="E92" s="233" t="s">
        <v>900</v>
      </c>
    </row>
    <row r="93" spans="1:5" ht="15.75" customHeight="1" x14ac:dyDescent="0.25">
      <c r="A93" s="231" t="s">
        <v>927</v>
      </c>
      <c r="B93" s="232" t="s">
        <v>928</v>
      </c>
      <c r="C93" s="233" t="s">
        <v>822</v>
      </c>
      <c r="D93" s="233">
        <v>3</v>
      </c>
      <c r="E93" s="233" t="s">
        <v>900</v>
      </c>
    </row>
    <row r="94" spans="1:5" ht="15.75" customHeight="1" x14ac:dyDescent="0.25">
      <c r="A94" s="231" t="s">
        <v>929</v>
      </c>
      <c r="B94" s="232" t="s">
        <v>930</v>
      </c>
      <c r="C94" s="233" t="s">
        <v>822</v>
      </c>
      <c r="D94" s="233">
        <v>3</v>
      </c>
      <c r="E94" s="233" t="s">
        <v>900</v>
      </c>
    </row>
    <row r="95" spans="1:5" ht="15.75" customHeight="1" x14ac:dyDescent="0.25">
      <c r="A95" s="231" t="s">
        <v>931</v>
      </c>
      <c r="B95" s="232" t="s">
        <v>932</v>
      </c>
      <c r="C95" s="233" t="s">
        <v>822</v>
      </c>
      <c r="D95" s="233">
        <v>3</v>
      </c>
      <c r="E95" s="233" t="s">
        <v>900</v>
      </c>
    </row>
    <row r="96" spans="1:5" ht="15.75" customHeight="1" x14ac:dyDescent="0.25">
      <c r="A96" s="231" t="s">
        <v>933</v>
      </c>
      <c r="B96" s="232" t="s">
        <v>934</v>
      </c>
      <c r="C96" s="233" t="s">
        <v>822</v>
      </c>
      <c r="D96" s="233">
        <v>3</v>
      </c>
      <c r="E96" s="233" t="s">
        <v>900</v>
      </c>
    </row>
    <row r="97" spans="1:5" ht="15.75" customHeight="1" x14ac:dyDescent="0.25">
      <c r="A97" s="230" t="s">
        <v>935</v>
      </c>
      <c r="B97" s="228" t="s">
        <v>936</v>
      </c>
      <c r="C97" s="226" t="s">
        <v>822</v>
      </c>
      <c r="D97" s="226">
        <v>2</v>
      </c>
      <c r="E97" s="226" t="s">
        <v>900</v>
      </c>
    </row>
    <row r="98" spans="1:5" ht="15.75" customHeight="1" x14ac:dyDescent="0.25">
      <c r="A98" s="230" t="s">
        <v>937</v>
      </c>
      <c r="B98" s="228" t="s">
        <v>938</v>
      </c>
      <c r="C98" s="226" t="s">
        <v>822</v>
      </c>
      <c r="D98" s="226">
        <v>2</v>
      </c>
      <c r="E98" s="226" t="s">
        <v>900</v>
      </c>
    </row>
    <row r="99" spans="1:5" ht="15.75" customHeight="1" x14ac:dyDescent="0.25">
      <c r="A99" s="230" t="s">
        <v>939</v>
      </c>
      <c r="B99" s="228" t="s">
        <v>940</v>
      </c>
      <c r="C99" s="226" t="s">
        <v>822</v>
      </c>
      <c r="D99" s="226">
        <v>2</v>
      </c>
      <c r="E99" s="226" t="s">
        <v>900</v>
      </c>
    </row>
    <row r="100" spans="1:5" ht="15.75" customHeight="1" x14ac:dyDescent="0.25">
      <c r="A100" s="230" t="s">
        <v>941</v>
      </c>
      <c r="B100" s="228" t="s">
        <v>942</v>
      </c>
      <c r="C100" s="226" t="s">
        <v>822</v>
      </c>
      <c r="D100" s="226">
        <v>2</v>
      </c>
      <c r="E100" s="226" t="s">
        <v>900</v>
      </c>
    </row>
    <row r="101" spans="1:5" ht="15.75" customHeight="1" x14ac:dyDescent="0.25">
      <c r="A101" s="230" t="s">
        <v>943</v>
      </c>
      <c r="B101" s="228" t="s">
        <v>944</v>
      </c>
      <c r="C101" s="226" t="s">
        <v>822</v>
      </c>
      <c r="D101" s="226">
        <v>2</v>
      </c>
      <c r="E101" s="226" t="s">
        <v>900</v>
      </c>
    </row>
    <row r="102" spans="1:5" ht="15.75" customHeight="1" x14ac:dyDescent="0.25">
      <c r="A102" s="230" t="s">
        <v>945</v>
      </c>
      <c r="B102" s="228" t="s">
        <v>946</v>
      </c>
      <c r="C102" s="226" t="s">
        <v>822</v>
      </c>
      <c r="D102" s="226">
        <v>3</v>
      </c>
      <c r="E102" s="226" t="s">
        <v>900</v>
      </c>
    </row>
    <row r="103" spans="1:5" ht="15.75" customHeight="1" x14ac:dyDescent="0.25">
      <c r="A103" s="230" t="s">
        <v>947</v>
      </c>
      <c r="B103" s="228" t="s">
        <v>948</v>
      </c>
      <c r="C103" s="226" t="s">
        <v>822</v>
      </c>
      <c r="D103" s="226">
        <v>3</v>
      </c>
      <c r="E103" s="226" t="s">
        <v>900</v>
      </c>
    </row>
    <row r="104" spans="1:5" ht="15.75" customHeight="1" x14ac:dyDescent="0.25">
      <c r="A104" s="230" t="s">
        <v>949</v>
      </c>
      <c r="B104" s="228" t="s">
        <v>950</v>
      </c>
      <c r="C104" s="226" t="s">
        <v>822</v>
      </c>
      <c r="D104" s="226">
        <v>3</v>
      </c>
      <c r="E104" s="226" t="s">
        <v>900</v>
      </c>
    </row>
    <row r="105" spans="1:5" ht="15.75" customHeight="1" x14ac:dyDescent="0.25">
      <c r="A105" s="230" t="s">
        <v>951</v>
      </c>
      <c r="B105" s="228" t="s">
        <v>952</v>
      </c>
      <c r="C105" s="226" t="s">
        <v>822</v>
      </c>
      <c r="D105" s="226">
        <v>3</v>
      </c>
      <c r="E105" s="226" t="s">
        <v>900</v>
      </c>
    </row>
    <row r="106" spans="1:5" ht="15.75" customHeight="1" x14ac:dyDescent="0.25">
      <c r="A106" s="230" t="s">
        <v>953</v>
      </c>
      <c r="B106" s="228" t="s">
        <v>954</v>
      </c>
      <c r="C106" s="226" t="s">
        <v>822</v>
      </c>
      <c r="D106" s="226">
        <v>3</v>
      </c>
      <c r="E106" s="226" t="s">
        <v>900</v>
      </c>
    </row>
    <row r="107" spans="1:5" ht="15.75" customHeight="1" x14ac:dyDescent="0.25">
      <c r="A107" s="230" t="s">
        <v>955</v>
      </c>
      <c r="B107" s="228" t="s">
        <v>956</v>
      </c>
      <c r="C107" s="226" t="s">
        <v>822</v>
      </c>
      <c r="D107" s="226">
        <v>3</v>
      </c>
      <c r="E107" s="226" t="s">
        <v>900</v>
      </c>
    </row>
    <row r="108" spans="1:5" ht="15.75" customHeight="1" x14ac:dyDescent="0.25">
      <c r="A108" s="230" t="s">
        <v>957</v>
      </c>
      <c r="B108" s="228" t="s">
        <v>958</v>
      </c>
      <c r="C108" s="226" t="s">
        <v>822</v>
      </c>
      <c r="D108" s="226">
        <v>3</v>
      </c>
      <c r="E108" s="226" t="s">
        <v>900</v>
      </c>
    </row>
    <row r="109" spans="1:5" ht="15.75" customHeight="1" x14ac:dyDescent="0.25">
      <c r="A109" s="230" t="s">
        <v>959</v>
      </c>
      <c r="B109" s="226" t="s">
        <v>960</v>
      </c>
      <c r="C109" s="226" t="s">
        <v>822</v>
      </c>
      <c r="D109" s="226">
        <v>3</v>
      </c>
      <c r="E109" s="226" t="s">
        <v>900</v>
      </c>
    </row>
    <row r="110" spans="1:5" ht="15.75" customHeight="1" x14ac:dyDescent="0.25">
      <c r="A110" s="230" t="s">
        <v>961</v>
      </c>
      <c r="B110" s="226" t="s">
        <v>962</v>
      </c>
      <c r="C110" s="226" t="s">
        <v>822</v>
      </c>
      <c r="D110" s="226">
        <v>3</v>
      </c>
      <c r="E110" s="226" t="s">
        <v>900</v>
      </c>
    </row>
    <row r="111" spans="1:5" ht="15.75" customHeight="1" x14ac:dyDescent="0.25">
      <c r="A111" s="230" t="s">
        <v>963</v>
      </c>
      <c r="B111" s="228" t="s">
        <v>964</v>
      </c>
      <c r="C111" s="226" t="s">
        <v>822</v>
      </c>
      <c r="D111" s="226">
        <v>2</v>
      </c>
      <c r="E111" s="226" t="s">
        <v>900</v>
      </c>
    </row>
    <row r="112" spans="1:5" ht="15.75" customHeight="1" x14ac:dyDescent="0.25">
      <c r="A112" s="230" t="s">
        <v>965</v>
      </c>
      <c r="B112" s="228" t="s">
        <v>966</v>
      </c>
      <c r="C112" s="226" t="s">
        <v>822</v>
      </c>
      <c r="D112" s="226">
        <v>2</v>
      </c>
      <c r="E112" s="226" t="s">
        <v>900</v>
      </c>
    </row>
    <row r="113" spans="1:5" ht="15.75" customHeight="1" x14ac:dyDescent="0.25">
      <c r="A113" s="230" t="s">
        <v>967</v>
      </c>
      <c r="B113" s="228" t="s">
        <v>968</v>
      </c>
      <c r="C113" s="226" t="s">
        <v>822</v>
      </c>
      <c r="D113" s="226">
        <v>2</v>
      </c>
      <c r="E113" s="226" t="s">
        <v>900</v>
      </c>
    </row>
    <row r="114" spans="1:5" ht="15.75" customHeight="1" x14ac:dyDescent="0.25">
      <c r="A114" s="230" t="s">
        <v>969</v>
      </c>
      <c r="B114" s="228" t="s">
        <v>970</v>
      </c>
      <c r="C114" s="226" t="s">
        <v>822</v>
      </c>
      <c r="D114" s="226">
        <v>2</v>
      </c>
      <c r="E114" s="226" t="s">
        <v>900</v>
      </c>
    </row>
    <row r="115" spans="1:5" ht="15.75" customHeight="1" x14ac:dyDescent="0.25">
      <c r="A115" s="230" t="s">
        <v>971</v>
      </c>
      <c r="B115" s="228" t="s">
        <v>972</v>
      </c>
      <c r="C115" s="226" t="s">
        <v>822</v>
      </c>
      <c r="D115" s="226">
        <v>2</v>
      </c>
      <c r="E115" s="226" t="s">
        <v>900</v>
      </c>
    </row>
    <row r="116" spans="1:5" ht="15.75" customHeight="1" x14ac:dyDescent="0.25">
      <c r="A116" s="230" t="s">
        <v>973</v>
      </c>
      <c r="B116" s="228" t="s">
        <v>974</v>
      </c>
      <c r="C116" s="226" t="s">
        <v>822</v>
      </c>
      <c r="D116" s="226">
        <v>2</v>
      </c>
      <c r="E116" s="226" t="s">
        <v>900</v>
      </c>
    </row>
    <row r="117" spans="1:5" ht="15.75" customHeight="1" x14ac:dyDescent="0.25">
      <c r="A117" s="230" t="s">
        <v>975</v>
      </c>
      <c r="B117" s="228" t="s">
        <v>976</v>
      </c>
      <c r="C117" s="226" t="s">
        <v>822</v>
      </c>
      <c r="D117" s="226">
        <v>2</v>
      </c>
      <c r="E117" s="226" t="s">
        <v>900</v>
      </c>
    </row>
    <row r="118" spans="1:5" ht="15.75" customHeight="1" x14ac:dyDescent="0.25">
      <c r="A118" s="230" t="s">
        <v>977</v>
      </c>
      <c r="B118" s="228" t="s">
        <v>978</v>
      </c>
      <c r="C118" s="226" t="s">
        <v>822</v>
      </c>
      <c r="D118" s="226">
        <v>2</v>
      </c>
      <c r="E118" s="226" t="s">
        <v>900</v>
      </c>
    </row>
    <row r="119" spans="1:5" ht="15.75" customHeight="1" x14ac:dyDescent="0.25">
      <c r="A119" s="230" t="s">
        <v>979</v>
      </c>
      <c r="B119" s="228" t="s">
        <v>980</v>
      </c>
      <c r="C119" s="226" t="s">
        <v>822</v>
      </c>
      <c r="D119" s="226">
        <v>2</v>
      </c>
      <c r="E119" s="226" t="s">
        <v>900</v>
      </c>
    </row>
    <row r="120" spans="1:5" ht="15.75" customHeight="1" x14ac:dyDescent="0.25">
      <c r="A120" s="230" t="s">
        <v>981</v>
      </c>
      <c r="B120" s="228" t="s">
        <v>982</v>
      </c>
      <c r="C120" s="226" t="s">
        <v>822</v>
      </c>
      <c r="D120" s="226">
        <v>2</v>
      </c>
      <c r="E120" s="226" t="s">
        <v>900</v>
      </c>
    </row>
    <row r="121" spans="1:5" ht="15.75" customHeight="1" x14ac:dyDescent="0.25">
      <c r="A121" s="230" t="s">
        <v>983</v>
      </c>
      <c r="B121" s="228" t="s">
        <v>984</v>
      </c>
      <c r="C121" s="226" t="s">
        <v>822</v>
      </c>
      <c r="D121" s="226">
        <v>2</v>
      </c>
      <c r="E121" s="226" t="s">
        <v>900</v>
      </c>
    </row>
    <row r="122" spans="1:5" ht="15.75" customHeight="1" x14ac:dyDescent="0.25">
      <c r="A122" s="230" t="s">
        <v>985</v>
      </c>
      <c r="B122" s="228" t="s">
        <v>986</v>
      </c>
      <c r="C122" s="226" t="s">
        <v>822</v>
      </c>
      <c r="D122" s="226">
        <v>2</v>
      </c>
      <c r="E122" s="226" t="s">
        <v>900</v>
      </c>
    </row>
    <row r="123" spans="1:5" ht="15.75" customHeight="1" x14ac:dyDescent="0.25">
      <c r="A123" s="230" t="s">
        <v>987</v>
      </c>
      <c r="B123" s="228" t="s">
        <v>988</v>
      </c>
      <c r="C123" s="226" t="s">
        <v>822</v>
      </c>
      <c r="D123" s="226">
        <v>2</v>
      </c>
      <c r="E123" s="226" t="s">
        <v>900</v>
      </c>
    </row>
    <row r="124" spans="1:5" ht="15.75" customHeight="1" x14ac:dyDescent="0.25">
      <c r="A124" s="230" t="s">
        <v>989</v>
      </c>
      <c r="B124" s="228" t="s">
        <v>990</v>
      </c>
      <c r="C124" s="226" t="s">
        <v>822</v>
      </c>
      <c r="D124" s="226">
        <v>2</v>
      </c>
      <c r="E124" s="226" t="s">
        <v>900</v>
      </c>
    </row>
    <row r="125" spans="1:5" ht="15.75" customHeight="1" x14ac:dyDescent="0.25">
      <c r="A125" s="230" t="s">
        <v>991</v>
      </c>
      <c r="B125" s="228" t="s">
        <v>992</v>
      </c>
      <c r="C125" s="226" t="s">
        <v>822</v>
      </c>
      <c r="D125" s="226">
        <v>2</v>
      </c>
      <c r="E125" s="226" t="s">
        <v>900</v>
      </c>
    </row>
    <row r="126" spans="1:5" ht="15.75" customHeight="1" x14ac:dyDescent="0.25">
      <c r="A126" s="230" t="s">
        <v>993</v>
      </c>
      <c r="B126" s="228" t="s">
        <v>994</v>
      </c>
      <c r="C126" s="226" t="s">
        <v>822</v>
      </c>
      <c r="D126" s="226">
        <v>2</v>
      </c>
      <c r="E126" s="226" t="s">
        <v>900</v>
      </c>
    </row>
    <row r="127" spans="1:5" ht="15.75" customHeight="1" x14ac:dyDescent="0.25">
      <c r="A127" s="230" t="s">
        <v>995</v>
      </c>
      <c r="B127" s="228" t="s">
        <v>996</v>
      </c>
      <c r="C127" s="226" t="s">
        <v>822</v>
      </c>
      <c r="D127" s="226">
        <v>2</v>
      </c>
      <c r="E127" s="226" t="s">
        <v>900</v>
      </c>
    </row>
    <row r="128" spans="1:5" ht="15.75" customHeight="1" x14ac:dyDescent="0.25">
      <c r="A128" s="230" t="s">
        <v>997</v>
      </c>
      <c r="B128" s="228" t="s">
        <v>998</v>
      </c>
      <c r="C128" s="226" t="s">
        <v>822</v>
      </c>
      <c r="D128" s="226">
        <v>2</v>
      </c>
      <c r="E128" s="226" t="s">
        <v>900</v>
      </c>
    </row>
    <row r="129" spans="1:5" ht="15.75" customHeight="1" x14ac:dyDescent="0.25">
      <c r="A129" s="230" t="s">
        <v>999</v>
      </c>
      <c r="B129" s="228" t="s">
        <v>1000</v>
      </c>
      <c r="C129" s="226" t="s">
        <v>822</v>
      </c>
      <c r="D129" s="226">
        <v>2</v>
      </c>
      <c r="E129" s="226" t="s">
        <v>900</v>
      </c>
    </row>
    <row r="130" spans="1:5" ht="15.75" customHeight="1" x14ac:dyDescent="0.25">
      <c r="A130" s="230" t="s">
        <v>1001</v>
      </c>
      <c r="B130" s="228" t="s">
        <v>1002</v>
      </c>
      <c r="C130" s="226" t="s">
        <v>822</v>
      </c>
      <c r="D130" s="226">
        <v>2</v>
      </c>
      <c r="E130" s="226" t="s">
        <v>900</v>
      </c>
    </row>
    <row r="131" spans="1:5" ht="15.75" customHeight="1" x14ac:dyDescent="0.25">
      <c r="A131" s="230" t="s">
        <v>1003</v>
      </c>
      <c r="B131" s="228" t="s">
        <v>1004</v>
      </c>
      <c r="C131" s="226" t="s">
        <v>822</v>
      </c>
      <c r="D131" s="226">
        <v>2</v>
      </c>
      <c r="E131" s="226" t="s">
        <v>900</v>
      </c>
    </row>
    <row r="132" spans="1:5" ht="15.75" customHeight="1" x14ac:dyDescent="0.25">
      <c r="A132" s="230" t="s">
        <v>1005</v>
      </c>
      <c r="B132" s="228" t="s">
        <v>1006</v>
      </c>
      <c r="C132" s="226" t="s">
        <v>822</v>
      </c>
      <c r="D132" s="226">
        <v>2</v>
      </c>
      <c r="E132" s="226" t="s">
        <v>900</v>
      </c>
    </row>
    <row r="133" spans="1:5" ht="15.75" customHeight="1" x14ac:dyDescent="0.25">
      <c r="A133" s="230" t="s">
        <v>1007</v>
      </c>
      <c r="B133" s="228" t="s">
        <v>1008</v>
      </c>
      <c r="C133" s="226" t="s">
        <v>822</v>
      </c>
      <c r="D133" s="226">
        <v>2</v>
      </c>
      <c r="E133" s="226" t="s">
        <v>900</v>
      </c>
    </row>
    <row r="134" spans="1:5" ht="15.75" customHeight="1" x14ac:dyDescent="0.25">
      <c r="A134" s="230" t="s">
        <v>1009</v>
      </c>
      <c r="B134" s="228" t="s">
        <v>1010</v>
      </c>
      <c r="C134" s="226" t="s">
        <v>822</v>
      </c>
      <c r="D134" s="226">
        <v>2</v>
      </c>
      <c r="E134" s="226" t="s">
        <v>900</v>
      </c>
    </row>
    <row r="135" spans="1:5" ht="15.75" customHeight="1" x14ac:dyDescent="0.25">
      <c r="A135" s="230" t="s">
        <v>1011</v>
      </c>
      <c r="B135" s="228" t="s">
        <v>1012</v>
      </c>
      <c r="C135" s="226" t="s">
        <v>822</v>
      </c>
      <c r="D135" s="226">
        <v>2</v>
      </c>
      <c r="E135" s="226" t="s">
        <v>900</v>
      </c>
    </row>
    <row r="136" spans="1:5" ht="15.75" customHeight="1" x14ac:dyDescent="0.25">
      <c r="A136" s="230" t="s">
        <v>1013</v>
      </c>
      <c r="B136" s="228" t="s">
        <v>1014</v>
      </c>
      <c r="C136" s="226" t="s">
        <v>822</v>
      </c>
      <c r="D136" s="226">
        <v>2</v>
      </c>
      <c r="E136" s="226" t="s">
        <v>900</v>
      </c>
    </row>
    <row r="137" spans="1:5" ht="15.75" customHeight="1" x14ac:dyDescent="0.25">
      <c r="A137" s="230" t="s">
        <v>1015</v>
      </c>
      <c r="B137" s="228" t="s">
        <v>1016</v>
      </c>
      <c r="C137" s="226" t="s">
        <v>822</v>
      </c>
      <c r="D137" s="226">
        <v>2</v>
      </c>
      <c r="E137" s="226" t="s">
        <v>900</v>
      </c>
    </row>
    <row r="138" spans="1:5" ht="15.75" customHeight="1" x14ac:dyDescent="0.25">
      <c r="A138" s="230" t="s">
        <v>1017</v>
      </c>
      <c r="B138" s="228" t="s">
        <v>1018</v>
      </c>
      <c r="C138" s="226" t="s">
        <v>822</v>
      </c>
      <c r="D138" s="226">
        <v>2</v>
      </c>
      <c r="E138" s="226" t="s">
        <v>900</v>
      </c>
    </row>
    <row r="139" spans="1:5" ht="15.75" customHeight="1" x14ac:dyDescent="0.25">
      <c r="A139" s="230" t="s">
        <v>1019</v>
      </c>
      <c r="B139" s="228" t="s">
        <v>1020</v>
      </c>
      <c r="C139" s="226" t="s">
        <v>822</v>
      </c>
      <c r="D139" s="226">
        <v>2</v>
      </c>
      <c r="E139" s="226" t="s">
        <v>900</v>
      </c>
    </row>
    <row r="140" spans="1:5" ht="15.75" customHeight="1" x14ac:dyDescent="0.25">
      <c r="A140" s="230" t="s">
        <v>1021</v>
      </c>
      <c r="B140" s="228" t="s">
        <v>1022</v>
      </c>
      <c r="C140" s="226" t="s">
        <v>822</v>
      </c>
      <c r="D140" s="226">
        <v>2</v>
      </c>
      <c r="E140" s="226" t="s">
        <v>900</v>
      </c>
    </row>
    <row r="141" spans="1:5" ht="15.75" customHeight="1" x14ac:dyDescent="0.25">
      <c r="A141" s="230" t="s">
        <v>1023</v>
      </c>
      <c r="B141" s="228" t="s">
        <v>1024</v>
      </c>
      <c r="C141" s="226" t="s">
        <v>822</v>
      </c>
      <c r="D141" s="226">
        <v>2</v>
      </c>
      <c r="E141" s="226" t="s">
        <v>900</v>
      </c>
    </row>
    <row r="142" spans="1:5" ht="15.75" customHeight="1" x14ac:dyDescent="0.25">
      <c r="A142" s="230" t="s">
        <v>1025</v>
      </c>
      <c r="B142" s="228" t="s">
        <v>1026</v>
      </c>
      <c r="C142" s="226" t="s">
        <v>822</v>
      </c>
      <c r="D142" s="226">
        <v>2</v>
      </c>
      <c r="E142" s="226" t="s">
        <v>900</v>
      </c>
    </row>
    <row r="143" spans="1:5" ht="15.75" customHeight="1" x14ac:dyDescent="0.25">
      <c r="A143" s="230" t="s">
        <v>1027</v>
      </c>
      <c r="B143" s="228" t="s">
        <v>1028</v>
      </c>
      <c r="C143" s="226" t="s">
        <v>822</v>
      </c>
      <c r="D143" s="226">
        <v>2</v>
      </c>
      <c r="E143" s="226" t="s">
        <v>900</v>
      </c>
    </row>
    <row r="144" spans="1:5" ht="15.75" customHeight="1" x14ac:dyDescent="0.25">
      <c r="A144" s="230" t="s">
        <v>1029</v>
      </c>
      <c r="B144" s="228" t="s">
        <v>1030</v>
      </c>
      <c r="C144" s="226" t="s">
        <v>822</v>
      </c>
      <c r="D144" s="226">
        <v>1</v>
      </c>
      <c r="E144" s="226" t="s">
        <v>900</v>
      </c>
    </row>
    <row r="145" spans="1:5" ht="15.75" customHeight="1" x14ac:dyDescent="0.25">
      <c r="A145" s="230" t="s">
        <v>1031</v>
      </c>
      <c r="B145" s="228" t="s">
        <v>1032</v>
      </c>
      <c r="C145" s="226" t="s">
        <v>822</v>
      </c>
      <c r="D145" s="226">
        <v>2</v>
      </c>
      <c r="E145" s="226" t="s">
        <v>900</v>
      </c>
    </row>
    <row r="146" spans="1:5" ht="15.75" customHeight="1" x14ac:dyDescent="0.25">
      <c r="A146" s="230" t="s">
        <v>1033</v>
      </c>
      <c r="B146" s="228" t="s">
        <v>1034</v>
      </c>
      <c r="C146" s="226" t="s">
        <v>822</v>
      </c>
      <c r="D146" s="226">
        <v>2</v>
      </c>
      <c r="E146" s="226" t="s">
        <v>900</v>
      </c>
    </row>
    <row r="147" spans="1:5" ht="15.75" customHeight="1" x14ac:dyDescent="0.25">
      <c r="A147" s="230" t="s">
        <v>1035</v>
      </c>
      <c r="B147" s="228" t="s">
        <v>1036</v>
      </c>
      <c r="C147" s="226" t="s">
        <v>822</v>
      </c>
      <c r="D147" s="226">
        <v>1</v>
      </c>
      <c r="E147" s="226" t="s">
        <v>900</v>
      </c>
    </row>
    <row r="148" spans="1:5" ht="15.75" customHeight="1" x14ac:dyDescent="0.25">
      <c r="A148" s="230" t="s">
        <v>1037</v>
      </c>
      <c r="B148" s="228" t="s">
        <v>1038</v>
      </c>
      <c r="C148" s="226" t="s">
        <v>822</v>
      </c>
      <c r="D148" s="226">
        <v>2</v>
      </c>
      <c r="E148" s="226" t="s">
        <v>900</v>
      </c>
    </row>
    <row r="149" spans="1:5" ht="15.75" customHeight="1" x14ac:dyDescent="0.25">
      <c r="A149" s="230" t="s">
        <v>1039</v>
      </c>
      <c r="B149" s="228" t="s">
        <v>1040</v>
      </c>
      <c r="C149" s="226" t="s">
        <v>822</v>
      </c>
      <c r="D149" s="226">
        <v>2</v>
      </c>
      <c r="E149" s="226" t="s">
        <v>900</v>
      </c>
    </row>
    <row r="150" spans="1:5" ht="15.75" customHeight="1" x14ac:dyDescent="0.25">
      <c r="A150" s="230" t="s">
        <v>1041</v>
      </c>
      <c r="B150" s="228" t="s">
        <v>1042</v>
      </c>
      <c r="C150" s="226" t="s">
        <v>822</v>
      </c>
      <c r="D150" s="226">
        <v>2</v>
      </c>
      <c r="E150" s="226" t="s">
        <v>900</v>
      </c>
    </row>
    <row r="151" spans="1:5" ht="15.75" customHeight="1" x14ac:dyDescent="0.25">
      <c r="A151" s="230" t="s">
        <v>1043</v>
      </c>
      <c r="B151" s="228" t="s">
        <v>1044</v>
      </c>
      <c r="C151" s="226" t="s">
        <v>822</v>
      </c>
      <c r="D151" s="226">
        <v>2</v>
      </c>
      <c r="E151" s="226" t="s">
        <v>900</v>
      </c>
    </row>
    <row r="152" spans="1:5" ht="15.75" customHeight="1" x14ac:dyDescent="0.25">
      <c r="A152" s="230" t="s">
        <v>1045</v>
      </c>
      <c r="B152" s="228" t="s">
        <v>1046</v>
      </c>
      <c r="C152" s="226" t="s">
        <v>822</v>
      </c>
      <c r="D152" s="226">
        <v>1</v>
      </c>
      <c r="E152" s="226" t="s">
        <v>900</v>
      </c>
    </row>
    <row r="153" spans="1:5" ht="15.75" customHeight="1" x14ac:dyDescent="0.25">
      <c r="A153" s="230" t="s">
        <v>1047</v>
      </c>
      <c r="B153" s="228" t="s">
        <v>1048</v>
      </c>
      <c r="C153" s="226" t="s">
        <v>822</v>
      </c>
      <c r="D153" s="226">
        <v>2</v>
      </c>
      <c r="E153" s="226" t="s">
        <v>900</v>
      </c>
    </row>
    <row r="154" spans="1:5" ht="15.75" customHeight="1" x14ac:dyDescent="0.25">
      <c r="A154" s="230" t="s">
        <v>1049</v>
      </c>
      <c r="B154" s="228" t="s">
        <v>1050</v>
      </c>
      <c r="C154" s="226" t="s">
        <v>822</v>
      </c>
      <c r="D154" s="226">
        <v>1</v>
      </c>
      <c r="E154" s="226" t="s">
        <v>900</v>
      </c>
    </row>
    <row r="155" spans="1:5" ht="15.75" customHeight="1" x14ac:dyDescent="0.25">
      <c r="A155" s="230" t="s">
        <v>1051</v>
      </c>
      <c r="B155" s="228" t="s">
        <v>1052</v>
      </c>
      <c r="C155" s="226" t="s">
        <v>822</v>
      </c>
      <c r="D155" s="226">
        <v>2</v>
      </c>
      <c r="E155" s="226" t="s">
        <v>900</v>
      </c>
    </row>
    <row r="156" spans="1:5" ht="15.75" customHeight="1" x14ac:dyDescent="0.25">
      <c r="A156" s="230" t="s">
        <v>1053</v>
      </c>
      <c r="B156" s="228" t="s">
        <v>1054</v>
      </c>
      <c r="C156" s="226" t="s">
        <v>822</v>
      </c>
      <c r="D156" s="226">
        <v>2</v>
      </c>
      <c r="E156" s="226" t="s">
        <v>900</v>
      </c>
    </row>
    <row r="157" spans="1:5" ht="15.75" customHeight="1" x14ac:dyDescent="0.25">
      <c r="A157" s="230" t="s">
        <v>1055</v>
      </c>
      <c r="B157" s="228" t="s">
        <v>1056</v>
      </c>
      <c r="C157" s="226" t="s">
        <v>822</v>
      </c>
      <c r="D157" s="226">
        <v>1</v>
      </c>
      <c r="E157" s="226" t="s">
        <v>900</v>
      </c>
    </row>
    <row r="158" spans="1:5" ht="15.75" customHeight="1" x14ac:dyDescent="0.25">
      <c r="A158" s="230" t="s">
        <v>1057</v>
      </c>
      <c r="B158" s="228" t="s">
        <v>1058</v>
      </c>
      <c r="C158" s="226" t="s">
        <v>822</v>
      </c>
      <c r="D158" s="226">
        <v>2</v>
      </c>
      <c r="E158" s="226" t="s">
        <v>900</v>
      </c>
    </row>
    <row r="159" spans="1:5" ht="15.75" customHeight="1" x14ac:dyDescent="0.25">
      <c r="A159" s="230" t="s">
        <v>1059</v>
      </c>
      <c r="B159" s="228" t="s">
        <v>1060</v>
      </c>
      <c r="C159" s="226" t="s">
        <v>822</v>
      </c>
      <c r="D159" s="226">
        <v>2</v>
      </c>
      <c r="E159" s="226" t="s">
        <v>900</v>
      </c>
    </row>
    <row r="160" spans="1:5" ht="15.75" customHeight="1" x14ac:dyDescent="0.25">
      <c r="A160" s="230" t="s">
        <v>1061</v>
      </c>
      <c r="B160" s="228" t="s">
        <v>1062</v>
      </c>
      <c r="C160" s="226" t="s">
        <v>822</v>
      </c>
      <c r="D160" s="226">
        <v>2</v>
      </c>
      <c r="E160" s="226" t="s">
        <v>900</v>
      </c>
    </row>
    <row r="161" spans="1:5" ht="15.75" customHeight="1" x14ac:dyDescent="0.25">
      <c r="A161" s="230" t="s">
        <v>1063</v>
      </c>
      <c r="B161" s="228" t="s">
        <v>1064</v>
      </c>
      <c r="C161" s="226" t="s">
        <v>822</v>
      </c>
      <c r="D161" s="226">
        <v>2</v>
      </c>
      <c r="E161" s="226" t="s">
        <v>900</v>
      </c>
    </row>
    <row r="162" spans="1:5" ht="15.75" customHeight="1" x14ac:dyDescent="0.25">
      <c r="A162" s="230" t="s">
        <v>1065</v>
      </c>
      <c r="B162" s="228" t="s">
        <v>1066</v>
      </c>
      <c r="C162" s="226" t="s">
        <v>822</v>
      </c>
      <c r="D162" s="226">
        <v>2</v>
      </c>
      <c r="E162" s="226" t="s">
        <v>900</v>
      </c>
    </row>
    <row r="163" spans="1:5" ht="15.75" customHeight="1" x14ac:dyDescent="0.25">
      <c r="A163" s="230" t="s">
        <v>1067</v>
      </c>
      <c r="B163" s="228" t="s">
        <v>1068</v>
      </c>
      <c r="C163" s="226" t="s">
        <v>822</v>
      </c>
      <c r="D163" s="226">
        <v>1</v>
      </c>
      <c r="E163" s="226" t="s">
        <v>900</v>
      </c>
    </row>
    <row r="164" spans="1:5" ht="15.75" customHeight="1" x14ac:dyDescent="0.25">
      <c r="A164" s="230" t="s">
        <v>1069</v>
      </c>
      <c r="B164" s="228" t="s">
        <v>1070</v>
      </c>
      <c r="C164" s="226" t="s">
        <v>822</v>
      </c>
      <c r="D164" s="226">
        <v>2</v>
      </c>
      <c r="E164" s="226" t="s">
        <v>900</v>
      </c>
    </row>
    <row r="165" spans="1:5" ht="15.75" customHeight="1" x14ac:dyDescent="0.25">
      <c r="A165" s="230" t="s">
        <v>1071</v>
      </c>
      <c r="B165" s="228" t="s">
        <v>1072</v>
      </c>
      <c r="C165" s="226" t="s">
        <v>822</v>
      </c>
      <c r="D165" s="226">
        <v>2</v>
      </c>
      <c r="E165" s="226" t="s">
        <v>900</v>
      </c>
    </row>
    <row r="166" spans="1:5" ht="15.75" customHeight="1" x14ac:dyDescent="0.25">
      <c r="A166" s="230" t="s">
        <v>1073</v>
      </c>
      <c r="B166" s="228" t="s">
        <v>1074</v>
      </c>
      <c r="C166" s="226" t="s">
        <v>822</v>
      </c>
      <c r="D166" s="226">
        <v>2</v>
      </c>
      <c r="E166" s="226" t="s">
        <v>900</v>
      </c>
    </row>
    <row r="167" spans="1:5" ht="15.75" customHeight="1" x14ac:dyDescent="0.25">
      <c r="A167" s="230" t="s">
        <v>1075</v>
      </c>
      <c r="B167" s="228" t="s">
        <v>1076</v>
      </c>
      <c r="C167" s="226" t="s">
        <v>822</v>
      </c>
      <c r="D167" s="226">
        <v>2</v>
      </c>
      <c r="E167" s="226" t="s">
        <v>900</v>
      </c>
    </row>
    <row r="168" spans="1:5" ht="15.75" customHeight="1" x14ac:dyDescent="0.25">
      <c r="A168" s="230" t="s">
        <v>1077</v>
      </c>
      <c r="B168" s="228" t="s">
        <v>1078</v>
      </c>
      <c r="C168" s="226" t="s">
        <v>822</v>
      </c>
      <c r="D168" s="226">
        <v>2</v>
      </c>
      <c r="E168" s="226" t="s">
        <v>900</v>
      </c>
    </row>
    <row r="169" spans="1:5" ht="15.75" customHeight="1" x14ac:dyDescent="0.25">
      <c r="A169" s="230" t="s">
        <v>1079</v>
      </c>
      <c r="B169" s="228" t="s">
        <v>1080</v>
      </c>
      <c r="C169" s="226" t="s">
        <v>822</v>
      </c>
      <c r="D169" s="226">
        <v>1</v>
      </c>
      <c r="E169" s="226" t="s">
        <v>900</v>
      </c>
    </row>
    <row r="170" spans="1:5" ht="15.75" customHeight="1" x14ac:dyDescent="0.25">
      <c r="A170" s="230" t="s">
        <v>1081</v>
      </c>
      <c r="B170" s="228" t="s">
        <v>1082</v>
      </c>
      <c r="C170" s="226" t="s">
        <v>822</v>
      </c>
      <c r="D170" s="226">
        <v>2</v>
      </c>
      <c r="E170" s="226" t="s">
        <v>900</v>
      </c>
    </row>
    <row r="171" spans="1:5" ht="15.75" customHeight="1" x14ac:dyDescent="0.25">
      <c r="A171" s="230" t="s">
        <v>1083</v>
      </c>
      <c r="B171" s="228" t="s">
        <v>1084</v>
      </c>
      <c r="C171" s="226" t="s">
        <v>822</v>
      </c>
      <c r="D171" s="226">
        <v>2</v>
      </c>
      <c r="E171" s="226" t="s">
        <v>900</v>
      </c>
    </row>
    <row r="172" spans="1:5" ht="15.75" customHeight="1" x14ac:dyDescent="0.25">
      <c r="A172" s="230" t="s">
        <v>1085</v>
      </c>
      <c r="B172" s="228" t="s">
        <v>1086</v>
      </c>
      <c r="C172" s="226" t="s">
        <v>822</v>
      </c>
      <c r="D172" s="226">
        <v>1</v>
      </c>
      <c r="E172" s="226" t="s">
        <v>900</v>
      </c>
    </row>
    <row r="173" spans="1:5" ht="15.75" customHeight="1" x14ac:dyDescent="0.25">
      <c r="A173" s="230" t="s">
        <v>1087</v>
      </c>
      <c r="B173" s="228" t="s">
        <v>1088</v>
      </c>
      <c r="C173" s="226" t="s">
        <v>822</v>
      </c>
      <c r="D173" s="226">
        <v>2</v>
      </c>
      <c r="E173" s="226" t="s">
        <v>900</v>
      </c>
    </row>
    <row r="174" spans="1:5" ht="15.75" customHeight="1" x14ac:dyDescent="0.25">
      <c r="A174" s="230" t="s">
        <v>1089</v>
      </c>
      <c r="B174" s="228" t="s">
        <v>1090</v>
      </c>
      <c r="C174" s="226" t="s">
        <v>822</v>
      </c>
      <c r="D174" s="226">
        <v>1</v>
      </c>
      <c r="E174" s="226" t="s">
        <v>900</v>
      </c>
    </row>
    <row r="175" spans="1:5" ht="15.75" customHeight="1" x14ac:dyDescent="0.25">
      <c r="A175" s="230" t="s">
        <v>1091</v>
      </c>
      <c r="B175" s="228" t="s">
        <v>1092</v>
      </c>
      <c r="C175" s="226" t="s">
        <v>822</v>
      </c>
      <c r="D175" s="226">
        <v>1</v>
      </c>
      <c r="E175" s="226" t="s">
        <v>900</v>
      </c>
    </row>
    <row r="176" spans="1:5" ht="15.75" customHeight="1" x14ac:dyDescent="0.25">
      <c r="A176" s="230" t="s">
        <v>1093</v>
      </c>
      <c r="B176" s="228" t="s">
        <v>1094</v>
      </c>
      <c r="C176" s="226" t="s">
        <v>822</v>
      </c>
      <c r="D176" s="226">
        <v>2</v>
      </c>
      <c r="E176" s="226" t="s">
        <v>900</v>
      </c>
    </row>
    <row r="177" spans="1:5" ht="15.75" customHeight="1" x14ac:dyDescent="0.25">
      <c r="A177" s="230" t="s">
        <v>1095</v>
      </c>
      <c r="B177" s="228" t="s">
        <v>1096</v>
      </c>
      <c r="C177" s="226" t="s">
        <v>822</v>
      </c>
      <c r="D177" s="226">
        <v>1</v>
      </c>
      <c r="E177" s="226" t="s">
        <v>900</v>
      </c>
    </row>
    <row r="178" spans="1:5" ht="15.75" customHeight="1" x14ac:dyDescent="0.25">
      <c r="A178" s="230" t="s">
        <v>1097</v>
      </c>
      <c r="B178" s="228" t="s">
        <v>1098</v>
      </c>
      <c r="C178" s="226" t="s">
        <v>822</v>
      </c>
      <c r="D178" s="226">
        <v>2</v>
      </c>
      <c r="E178" s="226" t="s">
        <v>900</v>
      </c>
    </row>
    <row r="179" spans="1:5" ht="15.75" customHeight="1" x14ac:dyDescent="0.25">
      <c r="A179" s="230" t="s">
        <v>1099</v>
      </c>
      <c r="B179" s="228" t="s">
        <v>1100</v>
      </c>
      <c r="C179" s="226" t="s">
        <v>822</v>
      </c>
      <c r="D179" s="226">
        <v>2</v>
      </c>
      <c r="E179" s="226" t="s">
        <v>900</v>
      </c>
    </row>
    <row r="180" spans="1:5" ht="15.75" customHeight="1" x14ac:dyDescent="0.25">
      <c r="A180" s="230" t="s">
        <v>1101</v>
      </c>
      <c r="B180" s="228" t="s">
        <v>1102</v>
      </c>
      <c r="C180" s="226" t="s">
        <v>822</v>
      </c>
      <c r="D180" s="226">
        <v>2</v>
      </c>
      <c r="E180" s="226" t="s">
        <v>900</v>
      </c>
    </row>
    <row r="181" spans="1:5" ht="15.75" customHeight="1" x14ac:dyDescent="0.25">
      <c r="A181" s="230" t="s">
        <v>1103</v>
      </c>
      <c r="B181" s="228" t="s">
        <v>1104</v>
      </c>
      <c r="C181" s="226" t="s">
        <v>822</v>
      </c>
      <c r="D181" s="226">
        <v>2</v>
      </c>
      <c r="E181" s="226" t="s">
        <v>900</v>
      </c>
    </row>
    <row r="182" spans="1:5" ht="15.75" customHeight="1" x14ac:dyDescent="0.25">
      <c r="A182" s="230" t="s">
        <v>1105</v>
      </c>
      <c r="B182" s="228" t="s">
        <v>1106</v>
      </c>
      <c r="C182" s="226" t="s">
        <v>822</v>
      </c>
      <c r="D182" s="226">
        <v>2</v>
      </c>
      <c r="E182" s="226" t="s">
        <v>900</v>
      </c>
    </row>
    <row r="183" spans="1:5" ht="15.75" customHeight="1" x14ac:dyDescent="0.25">
      <c r="A183" s="230" t="s">
        <v>1107</v>
      </c>
      <c r="B183" s="228" t="s">
        <v>1108</v>
      </c>
      <c r="C183" s="226" t="s">
        <v>822</v>
      </c>
      <c r="D183" s="226">
        <v>2</v>
      </c>
      <c r="E183" s="226" t="s">
        <v>900</v>
      </c>
    </row>
    <row r="184" spans="1:5" ht="15.75" customHeight="1" x14ac:dyDescent="0.25">
      <c r="A184" s="230" t="s">
        <v>1109</v>
      </c>
      <c r="B184" s="228" t="s">
        <v>1110</v>
      </c>
      <c r="C184" s="226" t="s">
        <v>822</v>
      </c>
      <c r="D184" s="226">
        <v>2</v>
      </c>
      <c r="E184" s="226" t="s">
        <v>900</v>
      </c>
    </row>
    <row r="185" spans="1:5" ht="15.75" customHeight="1" x14ac:dyDescent="0.25">
      <c r="A185" s="230" t="s">
        <v>1111</v>
      </c>
      <c r="B185" s="228" t="s">
        <v>1112</v>
      </c>
      <c r="C185" s="226" t="s">
        <v>822</v>
      </c>
      <c r="D185" s="226">
        <v>2</v>
      </c>
      <c r="E185" s="226" t="s">
        <v>900</v>
      </c>
    </row>
    <row r="186" spans="1:5" ht="15.75" customHeight="1" x14ac:dyDescent="0.25">
      <c r="A186" s="230" t="s">
        <v>1113</v>
      </c>
      <c r="B186" s="228" t="s">
        <v>1114</v>
      </c>
      <c r="C186" s="226" t="s">
        <v>822</v>
      </c>
      <c r="D186" s="226">
        <v>2</v>
      </c>
      <c r="E186" s="226" t="s">
        <v>900</v>
      </c>
    </row>
    <row r="187" spans="1:5" ht="15.75" customHeight="1" x14ac:dyDescent="0.25">
      <c r="A187" s="230" t="s">
        <v>1115</v>
      </c>
      <c r="B187" s="228" t="s">
        <v>1116</v>
      </c>
      <c r="C187" s="226" t="s">
        <v>822</v>
      </c>
      <c r="D187" s="226">
        <v>2</v>
      </c>
      <c r="E187" s="226" t="s">
        <v>900</v>
      </c>
    </row>
    <row r="188" spans="1:5" ht="15.75" customHeight="1" x14ac:dyDescent="0.25">
      <c r="A188" s="230" t="s">
        <v>1117</v>
      </c>
      <c r="B188" s="228" t="s">
        <v>1118</v>
      </c>
      <c r="C188" s="226" t="s">
        <v>822</v>
      </c>
      <c r="D188" s="226">
        <v>2</v>
      </c>
      <c r="E188" s="226" t="s">
        <v>900</v>
      </c>
    </row>
    <row r="189" spans="1:5" ht="15.75" customHeight="1" x14ac:dyDescent="0.25">
      <c r="A189" s="230" t="s">
        <v>1119</v>
      </c>
      <c r="B189" s="228" t="s">
        <v>1120</v>
      </c>
      <c r="C189" s="226" t="s">
        <v>793</v>
      </c>
      <c r="D189" s="226">
        <v>2</v>
      </c>
      <c r="E189" s="226" t="s">
        <v>900</v>
      </c>
    </row>
    <row r="190" spans="1:5" ht="15.75" customHeight="1" x14ac:dyDescent="0.25">
      <c r="A190" s="230" t="s">
        <v>1121</v>
      </c>
      <c r="B190" s="228" t="s">
        <v>1122</v>
      </c>
      <c r="C190" s="226" t="s">
        <v>793</v>
      </c>
      <c r="D190" s="226">
        <v>2</v>
      </c>
      <c r="E190" s="226" t="s">
        <v>900</v>
      </c>
    </row>
    <row r="191" spans="1:5" ht="15.75" customHeight="1" x14ac:dyDescent="0.25">
      <c r="A191" s="230" t="s">
        <v>1123</v>
      </c>
      <c r="B191" s="228" t="s">
        <v>1124</v>
      </c>
      <c r="C191" s="226" t="s">
        <v>793</v>
      </c>
      <c r="D191" s="226">
        <v>2</v>
      </c>
      <c r="E191" s="226" t="s">
        <v>900</v>
      </c>
    </row>
    <row r="192" spans="1:5" ht="15.75" customHeight="1" x14ac:dyDescent="0.25">
      <c r="A192" s="230" t="s">
        <v>1125</v>
      </c>
      <c r="B192" s="228" t="s">
        <v>1126</v>
      </c>
      <c r="C192" s="226" t="s">
        <v>793</v>
      </c>
      <c r="D192" s="226">
        <v>2</v>
      </c>
      <c r="E192" s="226" t="s">
        <v>900</v>
      </c>
    </row>
    <row r="193" spans="1:5" ht="15.75" customHeight="1" x14ac:dyDescent="0.25">
      <c r="A193" s="230" t="s">
        <v>1127</v>
      </c>
      <c r="B193" s="228" t="s">
        <v>1128</v>
      </c>
      <c r="C193" s="226" t="s">
        <v>793</v>
      </c>
      <c r="D193" s="226">
        <v>2</v>
      </c>
      <c r="E193" s="226" t="s">
        <v>900</v>
      </c>
    </row>
    <row r="194" spans="1:5" ht="15.75" customHeight="1" x14ac:dyDescent="0.25">
      <c r="A194" s="230" t="s">
        <v>1129</v>
      </c>
      <c r="B194" s="228" t="s">
        <v>1130</v>
      </c>
      <c r="C194" s="226" t="s">
        <v>793</v>
      </c>
      <c r="D194" s="226">
        <v>2</v>
      </c>
      <c r="E194" s="226" t="s">
        <v>900</v>
      </c>
    </row>
    <row r="195" spans="1:5" ht="15.75" customHeight="1" x14ac:dyDescent="0.25">
      <c r="A195" s="230" t="s">
        <v>1131</v>
      </c>
      <c r="B195" s="228" t="s">
        <v>1132</v>
      </c>
      <c r="C195" s="226" t="s">
        <v>793</v>
      </c>
      <c r="D195" s="226">
        <v>2</v>
      </c>
      <c r="E195" s="226" t="s">
        <v>900</v>
      </c>
    </row>
    <row r="196" spans="1:5" ht="15.75" customHeight="1" x14ac:dyDescent="0.25">
      <c r="A196" s="230" t="s">
        <v>1133</v>
      </c>
      <c r="B196" s="228" t="s">
        <v>1134</v>
      </c>
      <c r="C196" s="226" t="s">
        <v>822</v>
      </c>
      <c r="D196" s="226">
        <v>1</v>
      </c>
      <c r="E196" s="226" t="s">
        <v>900</v>
      </c>
    </row>
    <row r="197" spans="1:5" ht="15.75" customHeight="1" x14ac:dyDescent="0.25">
      <c r="A197" s="230" t="s">
        <v>1135</v>
      </c>
      <c r="B197" s="228" t="s">
        <v>1136</v>
      </c>
      <c r="C197" s="226" t="s">
        <v>822</v>
      </c>
      <c r="D197" s="226">
        <v>1</v>
      </c>
      <c r="E197" s="226" t="s">
        <v>900</v>
      </c>
    </row>
    <row r="198" spans="1:5" ht="15.75" customHeight="1" x14ac:dyDescent="0.25">
      <c r="A198" s="230" t="s">
        <v>1137</v>
      </c>
      <c r="B198" s="228" t="s">
        <v>1138</v>
      </c>
      <c r="C198" s="226" t="s">
        <v>822</v>
      </c>
      <c r="D198" s="226">
        <v>1</v>
      </c>
      <c r="E198" s="226" t="s">
        <v>900</v>
      </c>
    </row>
    <row r="199" spans="1:5" ht="15.75" customHeight="1" x14ac:dyDescent="0.25">
      <c r="A199" s="230" t="s">
        <v>1139</v>
      </c>
      <c r="B199" s="228" t="s">
        <v>1140</v>
      </c>
      <c r="C199" s="226" t="s">
        <v>822</v>
      </c>
      <c r="D199" s="226">
        <v>1</v>
      </c>
      <c r="E199" s="226" t="s">
        <v>900</v>
      </c>
    </row>
    <row r="200" spans="1:5" ht="15.75" customHeight="1" x14ac:dyDescent="0.25">
      <c r="A200" s="230" t="s">
        <v>1141</v>
      </c>
      <c r="B200" s="228" t="s">
        <v>1142</v>
      </c>
      <c r="C200" s="226" t="s">
        <v>822</v>
      </c>
      <c r="D200" s="226">
        <v>1</v>
      </c>
      <c r="E200" s="226" t="s">
        <v>900</v>
      </c>
    </row>
    <row r="201" spans="1:5" ht="15.75" customHeight="1" x14ac:dyDescent="0.25">
      <c r="A201" s="230" t="s">
        <v>1143</v>
      </c>
      <c r="B201" s="228" t="s">
        <v>1144</v>
      </c>
      <c r="C201" s="226" t="s">
        <v>822</v>
      </c>
      <c r="D201" s="226">
        <v>2</v>
      </c>
      <c r="E201" s="226" t="s">
        <v>900</v>
      </c>
    </row>
    <row r="202" spans="1:5" ht="15.75" customHeight="1" x14ac:dyDescent="0.25">
      <c r="A202" s="230" t="s">
        <v>1145</v>
      </c>
      <c r="B202" s="228" t="s">
        <v>1146</v>
      </c>
      <c r="C202" s="226" t="s">
        <v>822</v>
      </c>
      <c r="D202" s="226">
        <v>1</v>
      </c>
      <c r="E202" s="226" t="s">
        <v>900</v>
      </c>
    </row>
    <row r="203" spans="1:5" ht="15.75" customHeight="1" x14ac:dyDescent="0.25">
      <c r="A203" s="230" t="s">
        <v>1147</v>
      </c>
      <c r="B203" s="228" t="s">
        <v>1148</v>
      </c>
      <c r="C203" s="226" t="s">
        <v>822</v>
      </c>
      <c r="D203" s="226">
        <v>1</v>
      </c>
      <c r="E203" s="226" t="s">
        <v>900</v>
      </c>
    </row>
    <row r="204" spans="1:5" ht="15.75" customHeight="1" x14ac:dyDescent="0.25">
      <c r="A204" s="230" t="s">
        <v>1149</v>
      </c>
      <c r="B204" s="228" t="s">
        <v>1150</v>
      </c>
      <c r="C204" s="226" t="s">
        <v>822</v>
      </c>
      <c r="D204" s="226">
        <v>1</v>
      </c>
      <c r="E204" s="226" t="s">
        <v>900</v>
      </c>
    </row>
    <row r="205" spans="1:5" ht="15.75" customHeight="1" x14ac:dyDescent="0.25">
      <c r="A205" s="230" t="s">
        <v>1151</v>
      </c>
      <c r="B205" s="228" t="s">
        <v>1152</v>
      </c>
      <c r="C205" s="226" t="s">
        <v>822</v>
      </c>
      <c r="D205" s="226">
        <v>1</v>
      </c>
      <c r="E205" s="226" t="s">
        <v>900</v>
      </c>
    </row>
    <row r="206" spans="1:5" ht="15.75" customHeight="1" x14ac:dyDescent="0.25">
      <c r="A206" s="230" t="s">
        <v>1153</v>
      </c>
      <c r="B206" s="228" t="s">
        <v>1154</v>
      </c>
      <c r="C206" s="226" t="s">
        <v>822</v>
      </c>
      <c r="D206" s="226">
        <v>1</v>
      </c>
      <c r="E206" s="226" t="s">
        <v>900</v>
      </c>
    </row>
    <row r="207" spans="1:5" ht="15.75" customHeight="1" x14ac:dyDescent="0.25">
      <c r="A207" s="230" t="s">
        <v>1155</v>
      </c>
      <c r="B207" s="228" t="s">
        <v>1156</v>
      </c>
      <c r="C207" s="226" t="s">
        <v>822</v>
      </c>
      <c r="D207" s="226">
        <v>1</v>
      </c>
      <c r="E207" s="226" t="s">
        <v>900</v>
      </c>
    </row>
    <row r="208" spans="1:5" ht="15.75" customHeight="1" x14ac:dyDescent="0.25">
      <c r="A208" s="230" t="s">
        <v>1157</v>
      </c>
      <c r="B208" s="228" t="s">
        <v>1158</v>
      </c>
      <c r="C208" s="226" t="s">
        <v>822</v>
      </c>
      <c r="D208" s="226">
        <v>1</v>
      </c>
      <c r="E208" s="226" t="s">
        <v>900</v>
      </c>
    </row>
    <row r="209" spans="1:5" ht="15.75" customHeight="1" x14ac:dyDescent="0.25">
      <c r="A209" s="230" t="s">
        <v>1159</v>
      </c>
      <c r="B209" s="228" t="s">
        <v>1160</v>
      </c>
      <c r="C209" s="226" t="s">
        <v>822</v>
      </c>
      <c r="D209" s="226">
        <v>1</v>
      </c>
      <c r="E209" s="226" t="s">
        <v>900</v>
      </c>
    </row>
    <row r="210" spans="1:5" ht="15.75" customHeight="1" x14ac:dyDescent="0.25">
      <c r="A210" s="230" t="s">
        <v>1161</v>
      </c>
      <c r="B210" s="228" t="s">
        <v>1162</v>
      </c>
      <c r="C210" s="226" t="s">
        <v>822</v>
      </c>
      <c r="D210" s="226">
        <v>1</v>
      </c>
      <c r="E210" s="226" t="s">
        <v>900</v>
      </c>
    </row>
    <row r="211" spans="1:5" ht="15.75" customHeight="1" x14ac:dyDescent="0.25">
      <c r="A211" s="230" t="s">
        <v>1163</v>
      </c>
      <c r="B211" s="228" t="s">
        <v>1164</v>
      </c>
      <c r="C211" s="226" t="s">
        <v>822</v>
      </c>
      <c r="D211" s="226">
        <v>2</v>
      </c>
      <c r="E211" s="226" t="s">
        <v>900</v>
      </c>
    </row>
    <row r="212" spans="1:5" ht="15.75" customHeight="1" x14ac:dyDescent="0.25">
      <c r="A212" s="230" t="s">
        <v>1165</v>
      </c>
      <c r="B212" s="228" t="s">
        <v>1166</v>
      </c>
      <c r="C212" s="226" t="s">
        <v>822</v>
      </c>
      <c r="D212" s="226">
        <v>1</v>
      </c>
      <c r="E212" s="226" t="s">
        <v>900</v>
      </c>
    </row>
    <row r="213" spans="1:5" ht="15.75" customHeight="1" x14ac:dyDescent="0.25">
      <c r="A213" s="230" t="s">
        <v>1167</v>
      </c>
      <c r="B213" s="228" t="s">
        <v>1168</v>
      </c>
      <c r="C213" s="226" t="s">
        <v>822</v>
      </c>
      <c r="D213" s="226">
        <v>1</v>
      </c>
      <c r="E213" s="226" t="s">
        <v>900</v>
      </c>
    </row>
    <row r="214" spans="1:5" ht="15.75" customHeight="1" x14ac:dyDescent="0.25">
      <c r="A214" s="230" t="s">
        <v>1169</v>
      </c>
      <c r="B214" s="228" t="s">
        <v>1170</v>
      </c>
      <c r="C214" s="226" t="s">
        <v>822</v>
      </c>
      <c r="D214" s="226">
        <v>1</v>
      </c>
      <c r="E214" s="226" t="s">
        <v>900</v>
      </c>
    </row>
    <row r="215" spans="1:5" ht="15.75" customHeight="1" x14ac:dyDescent="0.25">
      <c r="A215" s="230" t="s">
        <v>1171</v>
      </c>
      <c r="B215" s="228" t="s">
        <v>1172</v>
      </c>
      <c r="C215" s="226" t="s">
        <v>822</v>
      </c>
      <c r="D215" s="226">
        <v>1</v>
      </c>
      <c r="E215" s="226" t="s">
        <v>900</v>
      </c>
    </row>
    <row r="216" spans="1:5" ht="15.75" customHeight="1" x14ac:dyDescent="0.25">
      <c r="A216" s="230" t="s">
        <v>1173</v>
      </c>
      <c r="B216" s="228" t="s">
        <v>1174</v>
      </c>
      <c r="C216" s="226" t="s">
        <v>822</v>
      </c>
      <c r="D216" s="226">
        <v>1</v>
      </c>
      <c r="E216" s="226" t="s">
        <v>900</v>
      </c>
    </row>
    <row r="217" spans="1:5" ht="15.75" customHeight="1" x14ac:dyDescent="0.25">
      <c r="A217" s="230" t="s">
        <v>1175</v>
      </c>
      <c r="B217" s="228" t="s">
        <v>1176</v>
      </c>
      <c r="C217" s="226" t="s">
        <v>822</v>
      </c>
      <c r="D217" s="226">
        <v>1</v>
      </c>
      <c r="E217" s="226" t="s">
        <v>900</v>
      </c>
    </row>
    <row r="218" spans="1:5" ht="15.75" customHeight="1" x14ac:dyDescent="0.25">
      <c r="A218" s="230" t="s">
        <v>1177</v>
      </c>
      <c r="B218" s="228" t="s">
        <v>1178</v>
      </c>
      <c r="C218" s="226" t="s">
        <v>822</v>
      </c>
      <c r="D218" s="226">
        <v>1</v>
      </c>
      <c r="E218" s="226" t="s">
        <v>900</v>
      </c>
    </row>
    <row r="219" spans="1:5" ht="15.75" customHeight="1" x14ac:dyDescent="0.25">
      <c r="A219" s="230" t="s">
        <v>1179</v>
      </c>
      <c r="B219" s="228" t="s">
        <v>1180</v>
      </c>
      <c r="C219" s="226" t="s">
        <v>822</v>
      </c>
      <c r="D219" s="226">
        <v>1</v>
      </c>
      <c r="E219" s="226" t="s">
        <v>900</v>
      </c>
    </row>
    <row r="220" spans="1:5" ht="15.75" customHeight="1" x14ac:dyDescent="0.25">
      <c r="A220" s="230" t="s">
        <v>1181</v>
      </c>
      <c r="B220" s="228" t="s">
        <v>1182</v>
      </c>
      <c r="C220" s="226" t="s">
        <v>822</v>
      </c>
      <c r="D220" s="226">
        <v>1</v>
      </c>
      <c r="E220" s="226" t="s">
        <v>900</v>
      </c>
    </row>
    <row r="221" spans="1:5" ht="15.75" customHeight="1" x14ac:dyDescent="0.25">
      <c r="A221" s="230" t="s">
        <v>1183</v>
      </c>
      <c r="B221" s="228" t="s">
        <v>1184</v>
      </c>
      <c r="C221" s="226" t="s">
        <v>822</v>
      </c>
      <c r="D221" s="226">
        <v>1</v>
      </c>
      <c r="E221" s="226" t="s">
        <v>900</v>
      </c>
    </row>
    <row r="222" spans="1:5" ht="15.75" customHeight="1" x14ac:dyDescent="0.25">
      <c r="A222" s="230" t="s">
        <v>1185</v>
      </c>
      <c r="B222" s="228" t="s">
        <v>1186</v>
      </c>
      <c r="C222" s="226" t="s">
        <v>822</v>
      </c>
      <c r="D222" s="226">
        <v>1</v>
      </c>
      <c r="E222" s="226" t="s">
        <v>900</v>
      </c>
    </row>
    <row r="223" spans="1:5" ht="15.75" customHeight="1" x14ac:dyDescent="0.25">
      <c r="A223" s="230" t="s">
        <v>1187</v>
      </c>
      <c r="B223" s="228" t="s">
        <v>1188</v>
      </c>
      <c r="C223" s="226" t="s">
        <v>822</v>
      </c>
      <c r="D223" s="226">
        <v>1</v>
      </c>
      <c r="E223" s="226" t="s">
        <v>900</v>
      </c>
    </row>
    <row r="224" spans="1:5" ht="15.75" customHeight="1" x14ac:dyDescent="0.25">
      <c r="A224" s="230" t="s">
        <v>1189</v>
      </c>
      <c r="B224" s="228" t="s">
        <v>1190</v>
      </c>
      <c r="C224" s="226" t="s">
        <v>822</v>
      </c>
      <c r="D224" s="226">
        <v>1</v>
      </c>
      <c r="E224" s="226" t="s">
        <v>900</v>
      </c>
    </row>
    <row r="225" spans="1:5" ht="15.75" customHeight="1" x14ac:dyDescent="0.25">
      <c r="A225" s="230" t="s">
        <v>1191</v>
      </c>
      <c r="B225" s="228" t="s">
        <v>1192</v>
      </c>
      <c r="C225" s="226" t="s">
        <v>822</v>
      </c>
      <c r="D225" s="226">
        <v>1</v>
      </c>
      <c r="E225" s="226" t="s">
        <v>900</v>
      </c>
    </row>
    <row r="226" spans="1:5" ht="15.75" customHeight="1" x14ac:dyDescent="0.25">
      <c r="A226" s="230" t="s">
        <v>1193</v>
      </c>
      <c r="B226" s="228" t="s">
        <v>1194</v>
      </c>
      <c r="C226" s="226" t="s">
        <v>822</v>
      </c>
      <c r="D226" s="226">
        <v>2</v>
      </c>
      <c r="E226" s="226" t="s">
        <v>900</v>
      </c>
    </row>
    <row r="227" spans="1:5" ht="15.75" customHeight="1" x14ac:dyDescent="0.25">
      <c r="A227" s="230" t="s">
        <v>1195</v>
      </c>
      <c r="B227" s="228" t="s">
        <v>1196</v>
      </c>
      <c r="C227" s="226" t="s">
        <v>822</v>
      </c>
      <c r="D227" s="226">
        <v>2</v>
      </c>
      <c r="E227" s="226" t="s">
        <v>900</v>
      </c>
    </row>
    <row r="228" spans="1:5" ht="15.75" customHeight="1" x14ac:dyDescent="0.25">
      <c r="A228" s="230" t="s">
        <v>1197</v>
      </c>
      <c r="B228" s="228" t="s">
        <v>1198</v>
      </c>
      <c r="C228" s="226" t="s">
        <v>822</v>
      </c>
      <c r="D228" s="226">
        <v>1</v>
      </c>
      <c r="E228" s="226" t="s">
        <v>900</v>
      </c>
    </row>
    <row r="229" spans="1:5" ht="15.75" customHeight="1" x14ac:dyDescent="0.25">
      <c r="A229" s="230" t="s">
        <v>1199</v>
      </c>
      <c r="B229" s="228" t="s">
        <v>1200</v>
      </c>
      <c r="C229" s="226" t="s">
        <v>822</v>
      </c>
      <c r="D229" s="226">
        <v>1</v>
      </c>
      <c r="E229" s="226" t="s">
        <v>900</v>
      </c>
    </row>
    <row r="230" spans="1:5" ht="15.75" customHeight="1" x14ac:dyDescent="0.25">
      <c r="A230" s="230" t="s">
        <v>1201</v>
      </c>
      <c r="B230" s="228" t="s">
        <v>1202</v>
      </c>
      <c r="C230" s="226" t="s">
        <v>822</v>
      </c>
      <c r="D230" s="226">
        <v>1</v>
      </c>
      <c r="E230" s="226" t="s">
        <v>900</v>
      </c>
    </row>
    <row r="231" spans="1:5" ht="15.75" customHeight="1" x14ac:dyDescent="0.25">
      <c r="A231" s="230" t="s">
        <v>1203</v>
      </c>
      <c r="B231" s="228" t="s">
        <v>1204</v>
      </c>
      <c r="C231" s="226" t="s">
        <v>822</v>
      </c>
      <c r="D231" s="226">
        <v>2</v>
      </c>
      <c r="E231" s="226" t="s">
        <v>900</v>
      </c>
    </row>
    <row r="232" spans="1:5" ht="15.75" customHeight="1" x14ac:dyDescent="0.25">
      <c r="A232" s="230" t="s">
        <v>1205</v>
      </c>
      <c r="B232" s="228" t="s">
        <v>1206</v>
      </c>
      <c r="C232" s="226" t="s">
        <v>822</v>
      </c>
      <c r="D232" s="226">
        <v>2</v>
      </c>
      <c r="E232" s="226" t="s">
        <v>900</v>
      </c>
    </row>
    <row r="233" spans="1:5" ht="15.75" customHeight="1" x14ac:dyDescent="0.25">
      <c r="A233" s="230" t="s">
        <v>1207</v>
      </c>
      <c r="B233" s="228" t="s">
        <v>1208</v>
      </c>
      <c r="C233" s="226" t="s">
        <v>822</v>
      </c>
      <c r="D233" s="226">
        <v>2</v>
      </c>
      <c r="E233" s="226" t="s">
        <v>900</v>
      </c>
    </row>
    <row r="234" spans="1:5" ht="15.75" customHeight="1" x14ac:dyDescent="0.25">
      <c r="A234" s="230" t="s">
        <v>1209</v>
      </c>
      <c r="B234" s="228" t="s">
        <v>1210</v>
      </c>
      <c r="C234" s="226" t="s">
        <v>822</v>
      </c>
      <c r="D234" s="226">
        <v>2</v>
      </c>
      <c r="E234" s="226" t="s">
        <v>900</v>
      </c>
    </row>
    <row r="235" spans="1:5" ht="15.75" customHeight="1" x14ac:dyDescent="0.25">
      <c r="A235" s="230" t="s">
        <v>1211</v>
      </c>
      <c r="B235" s="228" t="s">
        <v>1212</v>
      </c>
      <c r="C235" s="226" t="s">
        <v>822</v>
      </c>
      <c r="D235" s="226">
        <v>2</v>
      </c>
      <c r="E235" s="226" t="s">
        <v>900</v>
      </c>
    </row>
    <row r="236" spans="1:5" ht="15.75" customHeight="1" x14ac:dyDescent="0.25">
      <c r="A236" s="230" t="s">
        <v>1213</v>
      </c>
      <c r="B236" s="228" t="s">
        <v>1214</v>
      </c>
      <c r="C236" s="226" t="s">
        <v>822</v>
      </c>
      <c r="D236" s="226">
        <v>2</v>
      </c>
      <c r="E236" s="226" t="s">
        <v>900</v>
      </c>
    </row>
    <row r="237" spans="1:5" ht="15.75" customHeight="1" x14ac:dyDescent="0.25">
      <c r="A237" s="230" t="s">
        <v>1215</v>
      </c>
      <c r="B237" s="228" t="s">
        <v>1216</v>
      </c>
      <c r="C237" s="226" t="s">
        <v>822</v>
      </c>
      <c r="D237" s="226">
        <v>2</v>
      </c>
      <c r="E237" s="226" t="s">
        <v>900</v>
      </c>
    </row>
    <row r="238" spans="1:5" ht="15.75" customHeight="1" x14ac:dyDescent="0.25">
      <c r="A238" s="230" t="s">
        <v>1217</v>
      </c>
      <c r="B238" s="228" t="s">
        <v>1218</v>
      </c>
      <c r="C238" s="226" t="s">
        <v>822</v>
      </c>
      <c r="D238" s="226">
        <v>2</v>
      </c>
      <c r="E238" s="226" t="s">
        <v>900</v>
      </c>
    </row>
    <row r="239" spans="1:5" ht="15.75" customHeight="1" x14ac:dyDescent="0.25">
      <c r="A239" s="230" t="s">
        <v>1219</v>
      </c>
      <c r="B239" s="228" t="s">
        <v>1220</v>
      </c>
      <c r="C239" s="226" t="s">
        <v>822</v>
      </c>
      <c r="D239" s="226">
        <v>2</v>
      </c>
      <c r="E239" s="226" t="s">
        <v>900</v>
      </c>
    </row>
    <row r="240" spans="1:5" ht="15.75" customHeight="1" x14ac:dyDescent="0.25">
      <c r="A240" s="230" t="s">
        <v>1221</v>
      </c>
      <c r="B240" s="228" t="s">
        <v>1222</v>
      </c>
      <c r="C240" s="226" t="s">
        <v>822</v>
      </c>
      <c r="D240" s="226">
        <v>2</v>
      </c>
      <c r="E240" s="226" t="s">
        <v>900</v>
      </c>
    </row>
    <row r="241" spans="1:5" ht="15.75" customHeight="1" x14ac:dyDescent="0.25">
      <c r="A241" s="230" t="s">
        <v>1223</v>
      </c>
      <c r="B241" s="228" t="s">
        <v>1224</v>
      </c>
      <c r="C241" s="226" t="s">
        <v>822</v>
      </c>
      <c r="D241" s="226">
        <v>2</v>
      </c>
      <c r="E241" s="226" t="s">
        <v>900</v>
      </c>
    </row>
    <row r="242" spans="1:5" ht="15.75" customHeight="1" x14ac:dyDescent="0.25">
      <c r="A242" s="230" t="s">
        <v>1225</v>
      </c>
      <c r="B242" s="228" t="s">
        <v>1226</v>
      </c>
      <c r="C242" s="226" t="s">
        <v>822</v>
      </c>
      <c r="D242" s="226">
        <v>2</v>
      </c>
      <c r="E242" s="226" t="s">
        <v>900</v>
      </c>
    </row>
    <row r="243" spans="1:5" ht="15.75" customHeight="1" x14ac:dyDescent="0.25">
      <c r="A243" s="230" t="s">
        <v>1227</v>
      </c>
      <c r="B243" s="228" t="s">
        <v>1228</v>
      </c>
      <c r="C243" s="226" t="s">
        <v>822</v>
      </c>
      <c r="D243" s="226">
        <v>2</v>
      </c>
      <c r="E243" s="226" t="s">
        <v>900</v>
      </c>
    </row>
    <row r="244" spans="1:5" ht="15.75" customHeight="1" x14ac:dyDescent="0.25">
      <c r="A244" s="230" t="s">
        <v>1217</v>
      </c>
      <c r="B244" s="228" t="s">
        <v>1229</v>
      </c>
      <c r="C244" s="226" t="s">
        <v>822</v>
      </c>
      <c r="D244" s="226">
        <v>2</v>
      </c>
      <c r="E244" s="226" t="s">
        <v>900</v>
      </c>
    </row>
    <row r="245" spans="1:5" ht="15.75" customHeight="1" x14ac:dyDescent="0.25">
      <c r="A245" s="230" t="s">
        <v>1230</v>
      </c>
      <c r="B245" s="228" t="s">
        <v>1231</v>
      </c>
      <c r="C245" s="226" t="s">
        <v>822</v>
      </c>
      <c r="D245" s="226">
        <v>2</v>
      </c>
      <c r="E245" s="226" t="s">
        <v>900</v>
      </c>
    </row>
    <row r="246" spans="1:5" ht="15.75" customHeight="1" x14ac:dyDescent="0.25">
      <c r="A246" s="230" t="s">
        <v>1232</v>
      </c>
      <c r="B246" s="228" t="s">
        <v>1233</v>
      </c>
      <c r="C246" s="226" t="s">
        <v>822</v>
      </c>
      <c r="D246" s="226">
        <v>1</v>
      </c>
      <c r="E246" s="226" t="s">
        <v>900</v>
      </c>
    </row>
    <row r="247" spans="1:5" ht="15.75" customHeight="1" x14ac:dyDescent="0.25">
      <c r="A247" s="230" t="s">
        <v>1234</v>
      </c>
      <c r="B247" s="228" t="s">
        <v>1235</v>
      </c>
      <c r="C247" s="226" t="s">
        <v>822</v>
      </c>
      <c r="D247" s="226">
        <v>1</v>
      </c>
      <c r="E247" s="226" t="s">
        <v>900</v>
      </c>
    </row>
    <row r="248" spans="1:5" ht="15.75" customHeight="1" x14ac:dyDescent="0.25">
      <c r="A248" s="230" t="s">
        <v>1236</v>
      </c>
      <c r="B248" s="228" t="s">
        <v>1237</v>
      </c>
      <c r="C248" s="226" t="s">
        <v>822</v>
      </c>
      <c r="D248" s="226">
        <v>1</v>
      </c>
      <c r="E248" s="226" t="s">
        <v>900</v>
      </c>
    </row>
    <row r="249" spans="1:5" ht="15.75" customHeight="1" x14ac:dyDescent="0.25">
      <c r="A249" s="230" t="s">
        <v>1238</v>
      </c>
      <c r="B249" s="228" t="s">
        <v>1239</v>
      </c>
      <c r="C249" s="226" t="s">
        <v>822</v>
      </c>
      <c r="D249" s="226">
        <v>1</v>
      </c>
      <c r="E249" s="226" t="s">
        <v>900</v>
      </c>
    </row>
    <row r="250" spans="1:5" ht="15.75" customHeight="1" x14ac:dyDescent="0.25">
      <c r="A250" s="230" t="s">
        <v>1240</v>
      </c>
      <c r="B250" s="228" t="s">
        <v>1241</v>
      </c>
      <c r="C250" s="226" t="s">
        <v>822</v>
      </c>
      <c r="D250" s="226">
        <v>1</v>
      </c>
      <c r="E250" s="226" t="s">
        <v>900</v>
      </c>
    </row>
    <row r="251" spans="1:5" ht="15.75" customHeight="1" x14ac:dyDescent="0.25">
      <c r="A251" s="230" t="s">
        <v>1242</v>
      </c>
      <c r="B251" s="228" t="s">
        <v>1243</v>
      </c>
      <c r="C251" s="226" t="s">
        <v>822</v>
      </c>
      <c r="D251" s="226">
        <v>1</v>
      </c>
      <c r="E251" s="226" t="s">
        <v>900</v>
      </c>
    </row>
    <row r="252" spans="1:5" ht="15.75" customHeight="1" x14ac:dyDescent="0.25">
      <c r="A252" s="230" t="s">
        <v>1244</v>
      </c>
      <c r="B252" s="228" t="s">
        <v>1245</v>
      </c>
      <c r="C252" s="226" t="s">
        <v>822</v>
      </c>
      <c r="D252" s="226">
        <v>1</v>
      </c>
      <c r="E252" s="226" t="s">
        <v>900</v>
      </c>
    </row>
    <row r="253" spans="1:5" ht="15.75" customHeight="1" x14ac:dyDescent="0.25">
      <c r="A253" s="230" t="s">
        <v>1246</v>
      </c>
      <c r="B253" s="228" t="s">
        <v>1247</v>
      </c>
      <c r="C253" s="226" t="s">
        <v>822</v>
      </c>
      <c r="D253" s="226">
        <v>1</v>
      </c>
      <c r="E253" s="226" t="s">
        <v>900</v>
      </c>
    </row>
    <row r="254" spans="1:5" ht="15.75" customHeight="1" x14ac:dyDescent="0.25">
      <c r="A254" s="230" t="s">
        <v>1248</v>
      </c>
      <c r="B254" s="228" t="s">
        <v>1249</v>
      </c>
      <c r="C254" s="226" t="s">
        <v>822</v>
      </c>
      <c r="D254" s="226">
        <v>1</v>
      </c>
      <c r="E254" s="226" t="s">
        <v>900</v>
      </c>
    </row>
    <row r="255" spans="1:5" ht="15.75" customHeight="1" x14ac:dyDescent="0.25">
      <c r="A255" s="230" t="s">
        <v>1250</v>
      </c>
      <c r="B255" s="228" t="s">
        <v>1251</v>
      </c>
      <c r="C255" s="226" t="s">
        <v>822</v>
      </c>
      <c r="D255" s="226">
        <v>1</v>
      </c>
      <c r="E255" s="226" t="s">
        <v>900</v>
      </c>
    </row>
    <row r="256" spans="1:5" ht="15.75" customHeight="1" x14ac:dyDescent="0.25">
      <c r="A256" s="230" t="s">
        <v>1252</v>
      </c>
      <c r="B256" s="228" t="s">
        <v>1253</v>
      </c>
      <c r="C256" s="226" t="s">
        <v>822</v>
      </c>
      <c r="D256" s="226">
        <v>1</v>
      </c>
      <c r="E256" s="226" t="s">
        <v>900</v>
      </c>
    </row>
    <row r="257" spans="1:5" ht="15.75" customHeight="1" x14ac:dyDescent="0.25">
      <c r="A257" s="230" t="s">
        <v>1254</v>
      </c>
      <c r="B257" s="228" t="s">
        <v>1255</v>
      </c>
      <c r="C257" s="226" t="s">
        <v>822</v>
      </c>
      <c r="D257" s="226">
        <v>1</v>
      </c>
      <c r="E257" s="226" t="s">
        <v>900</v>
      </c>
    </row>
    <row r="258" spans="1:5" ht="15.75" customHeight="1" x14ac:dyDescent="0.25">
      <c r="A258" s="230" t="s">
        <v>1256</v>
      </c>
      <c r="B258" s="228" t="s">
        <v>1257</v>
      </c>
      <c r="C258" s="226" t="s">
        <v>822</v>
      </c>
      <c r="D258" s="226">
        <v>1</v>
      </c>
      <c r="E258" s="226" t="s">
        <v>900</v>
      </c>
    </row>
    <row r="259" spans="1:5" ht="15.75" customHeight="1" x14ac:dyDescent="0.25">
      <c r="A259" s="230" t="s">
        <v>1258</v>
      </c>
      <c r="B259" s="228" t="s">
        <v>1259</v>
      </c>
      <c r="C259" s="226" t="s">
        <v>822</v>
      </c>
      <c r="D259" s="226">
        <v>1</v>
      </c>
      <c r="E259" s="226" t="s">
        <v>900</v>
      </c>
    </row>
    <row r="260" spans="1:5" ht="15.75" customHeight="1" x14ac:dyDescent="0.25">
      <c r="A260" s="230" t="s">
        <v>1260</v>
      </c>
      <c r="B260" s="228" t="s">
        <v>1261</v>
      </c>
      <c r="C260" s="226" t="s">
        <v>822</v>
      </c>
      <c r="D260" s="226">
        <v>1</v>
      </c>
      <c r="E260" s="226" t="s">
        <v>900</v>
      </c>
    </row>
    <row r="261" spans="1:5" ht="15.75" customHeight="1" x14ac:dyDescent="0.25">
      <c r="A261" s="230" t="s">
        <v>1262</v>
      </c>
      <c r="B261" s="228" t="s">
        <v>275</v>
      </c>
      <c r="C261" s="226" t="s">
        <v>822</v>
      </c>
      <c r="D261" s="226">
        <v>1</v>
      </c>
      <c r="E261" s="226" t="s">
        <v>900</v>
      </c>
    </row>
    <row r="262" spans="1:5" ht="15.75" customHeight="1" x14ac:dyDescent="0.25">
      <c r="A262" s="230" t="s">
        <v>1263</v>
      </c>
      <c r="B262" s="228" t="s">
        <v>330</v>
      </c>
      <c r="C262" s="226" t="s">
        <v>822</v>
      </c>
      <c r="D262" s="226">
        <v>1</v>
      </c>
      <c r="E262" s="226" t="s">
        <v>900</v>
      </c>
    </row>
    <row r="263" spans="1:5" ht="15.75" customHeight="1" x14ac:dyDescent="0.25">
      <c r="A263" s="230" t="s">
        <v>1264</v>
      </c>
      <c r="B263" s="228" t="s">
        <v>1265</v>
      </c>
      <c r="C263" s="226" t="s">
        <v>822</v>
      </c>
      <c r="D263" s="226">
        <v>1</v>
      </c>
      <c r="E263" s="226" t="s">
        <v>900</v>
      </c>
    </row>
    <row r="264" spans="1:5" ht="15.75" customHeight="1" x14ac:dyDescent="0.25">
      <c r="A264" s="230" t="s">
        <v>1266</v>
      </c>
      <c r="B264" s="228" t="s">
        <v>1267</v>
      </c>
      <c r="C264" s="226" t="s">
        <v>822</v>
      </c>
      <c r="D264" s="226">
        <v>1</v>
      </c>
      <c r="E264" s="226" t="s">
        <v>900</v>
      </c>
    </row>
    <row r="265" spans="1:5" ht="15.75" customHeight="1" x14ac:dyDescent="0.25">
      <c r="A265" s="230" t="s">
        <v>1268</v>
      </c>
      <c r="B265" s="228" t="s">
        <v>1269</v>
      </c>
      <c r="C265" s="226" t="s">
        <v>822</v>
      </c>
      <c r="D265" s="226">
        <v>1</v>
      </c>
      <c r="E265" s="226" t="s">
        <v>900</v>
      </c>
    </row>
    <row r="266" spans="1:5" ht="15.75" customHeight="1" x14ac:dyDescent="0.25">
      <c r="A266" s="230" t="s">
        <v>1270</v>
      </c>
      <c r="B266" s="228" t="s">
        <v>1271</v>
      </c>
      <c r="C266" s="226" t="s">
        <v>822</v>
      </c>
      <c r="D266" s="226">
        <v>1</v>
      </c>
      <c r="E266" s="226" t="s">
        <v>900</v>
      </c>
    </row>
    <row r="267" spans="1:5" ht="15.75" customHeight="1" x14ac:dyDescent="0.25">
      <c r="A267" s="230" t="s">
        <v>1272</v>
      </c>
      <c r="B267" s="228" t="s">
        <v>1273</v>
      </c>
      <c r="C267" s="226" t="s">
        <v>822</v>
      </c>
      <c r="D267" s="226">
        <v>1</v>
      </c>
      <c r="E267" s="226" t="s">
        <v>900</v>
      </c>
    </row>
    <row r="268" spans="1:5" ht="15.75" customHeight="1" x14ac:dyDescent="0.25">
      <c r="A268" s="230" t="s">
        <v>1274</v>
      </c>
      <c r="B268" s="228" t="s">
        <v>1275</v>
      </c>
      <c r="C268" s="226" t="s">
        <v>822</v>
      </c>
      <c r="D268" s="226">
        <v>1</v>
      </c>
      <c r="E268" s="226" t="s">
        <v>900</v>
      </c>
    </row>
    <row r="269" spans="1:5" ht="15.75" customHeight="1" x14ac:dyDescent="0.25">
      <c r="A269" s="230" t="s">
        <v>1268</v>
      </c>
      <c r="B269" s="228" t="s">
        <v>1276</v>
      </c>
      <c r="C269" s="226" t="s">
        <v>822</v>
      </c>
      <c r="D269" s="226">
        <v>1</v>
      </c>
      <c r="E269" s="226" t="s">
        <v>900</v>
      </c>
    </row>
    <row r="270" spans="1:5" ht="15.75" customHeight="1" x14ac:dyDescent="0.25">
      <c r="A270" s="230" t="s">
        <v>1277</v>
      </c>
      <c r="B270" s="228" t="s">
        <v>1278</v>
      </c>
      <c r="C270" s="226" t="s">
        <v>822</v>
      </c>
      <c r="D270" s="226">
        <v>1</v>
      </c>
      <c r="E270" s="226" t="s">
        <v>900</v>
      </c>
    </row>
    <row r="271" spans="1:5" ht="15.75" customHeight="1" x14ac:dyDescent="0.25">
      <c r="A271" s="230" t="s">
        <v>1279</v>
      </c>
      <c r="B271" s="228" t="s">
        <v>1280</v>
      </c>
      <c r="C271" s="226" t="s">
        <v>822</v>
      </c>
      <c r="D271" s="226">
        <v>1</v>
      </c>
      <c r="E271" s="226" t="s">
        <v>900</v>
      </c>
    </row>
    <row r="272" spans="1:5" ht="15.75" customHeight="1" x14ac:dyDescent="0.25">
      <c r="A272" s="230" t="s">
        <v>1281</v>
      </c>
      <c r="B272" s="228" t="s">
        <v>1282</v>
      </c>
      <c r="C272" s="226" t="s">
        <v>822</v>
      </c>
      <c r="D272" s="226">
        <v>1</v>
      </c>
      <c r="E272" s="226" t="s">
        <v>900</v>
      </c>
    </row>
    <row r="273" spans="1:5" ht="15.75" customHeight="1" x14ac:dyDescent="0.25">
      <c r="A273" s="230" t="s">
        <v>1283</v>
      </c>
      <c r="B273" s="228" t="s">
        <v>1284</v>
      </c>
      <c r="C273" s="226" t="s">
        <v>822</v>
      </c>
      <c r="D273" s="226">
        <v>1</v>
      </c>
      <c r="E273" s="226" t="s">
        <v>900</v>
      </c>
    </row>
    <row r="274" spans="1:5" ht="15.75" customHeight="1" x14ac:dyDescent="0.25">
      <c r="A274" s="230" t="s">
        <v>1285</v>
      </c>
      <c r="B274" s="228" t="s">
        <v>1286</v>
      </c>
      <c r="C274" s="226" t="s">
        <v>822</v>
      </c>
      <c r="D274" s="226">
        <v>1</v>
      </c>
      <c r="E274" s="226" t="s">
        <v>900</v>
      </c>
    </row>
    <row r="275" spans="1:5" ht="15.75" customHeight="1" x14ac:dyDescent="0.25">
      <c r="A275" s="230" t="s">
        <v>1287</v>
      </c>
      <c r="B275" s="228" t="s">
        <v>1288</v>
      </c>
      <c r="C275" s="226" t="s">
        <v>822</v>
      </c>
      <c r="D275" s="226">
        <v>1</v>
      </c>
      <c r="E275" s="226" t="s">
        <v>900</v>
      </c>
    </row>
    <row r="276" spans="1:5" ht="15.75" customHeight="1" x14ac:dyDescent="0.25">
      <c r="A276" s="230" t="s">
        <v>1289</v>
      </c>
      <c r="B276" s="228" t="s">
        <v>1290</v>
      </c>
      <c r="C276" s="226" t="s">
        <v>822</v>
      </c>
      <c r="D276" s="226">
        <v>1</v>
      </c>
      <c r="E276" s="226" t="s">
        <v>900</v>
      </c>
    </row>
    <row r="277" spans="1:5" ht="15.75" customHeight="1" x14ac:dyDescent="0.25">
      <c r="A277" s="230" t="s">
        <v>1291</v>
      </c>
      <c r="B277" s="228" t="s">
        <v>1292</v>
      </c>
      <c r="C277" s="226" t="s">
        <v>822</v>
      </c>
      <c r="D277" s="226">
        <v>1</v>
      </c>
      <c r="E277" s="226" t="s">
        <v>900</v>
      </c>
    </row>
    <row r="278" spans="1:5" ht="15.75" customHeight="1" x14ac:dyDescent="0.25">
      <c r="A278" s="230" t="s">
        <v>1293</v>
      </c>
      <c r="B278" s="228" t="s">
        <v>1294</v>
      </c>
      <c r="C278" s="226" t="s">
        <v>822</v>
      </c>
      <c r="D278" s="226">
        <v>1</v>
      </c>
      <c r="E278" s="226" t="s">
        <v>900</v>
      </c>
    </row>
    <row r="279" spans="1:5" ht="15.75" customHeight="1" x14ac:dyDescent="0.25">
      <c r="A279" s="230" t="s">
        <v>1295</v>
      </c>
      <c r="B279" s="228" t="s">
        <v>1296</v>
      </c>
      <c r="C279" s="226" t="s">
        <v>822</v>
      </c>
      <c r="D279" s="226">
        <v>1</v>
      </c>
      <c r="E279" s="226" t="s">
        <v>900</v>
      </c>
    </row>
    <row r="280" spans="1:5" ht="15.75" customHeight="1" x14ac:dyDescent="0.25">
      <c r="A280" s="230" t="s">
        <v>1297</v>
      </c>
      <c r="B280" s="228" t="s">
        <v>1298</v>
      </c>
      <c r="C280" s="226" t="s">
        <v>822</v>
      </c>
      <c r="D280" s="226">
        <v>1</v>
      </c>
      <c r="E280" s="226" t="s">
        <v>900</v>
      </c>
    </row>
    <row r="281" spans="1:5" ht="15.75" customHeight="1" x14ac:dyDescent="0.25">
      <c r="A281" s="230" t="s">
        <v>1299</v>
      </c>
      <c r="B281" s="228" t="s">
        <v>1300</v>
      </c>
      <c r="C281" s="226" t="s">
        <v>822</v>
      </c>
      <c r="D281" s="226">
        <v>1</v>
      </c>
      <c r="E281" s="226" t="s">
        <v>900</v>
      </c>
    </row>
    <row r="282" spans="1:5" ht="15.75" customHeight="1" x14ac:dyDescent="0.25">
      <c r="A282" s="230" t="s">
        <v>1301</v>
      </c>
      <c r="B282" s="228" t="s">
        <v>1302</v>
      </c>
      <c r="C282" s="226" t="s">
        <v>822</v>
      </c>
      <c r="D282" s="226">
        <v>1</v>
      </c>
      <c r="E282" s="226" t="s">
        <v>900</v>
      </c>
    </row>
    <row r="283" spans="1:5" ht="15.75" customHeight="1" x14ac:dyDescent="0.25">
      <c r="A283" s="230" t="s">
        <v>1303</v>
      </c>
      <c r="B283" s="228" t="s">
        <v>1304</v>
      </c>
      <c r="C283" s="226" t="s">
        <v>822</v>
      </c>
      <c r="D283" s="226">
        <v>1</v>
      </c>
      <c r="E283" s="226" t="s">
        <v>900</v>
      </c>
    </row>
    <row r="284" spans="1:5" ht="15.75" customHeight="1" x14ac:dyDescent="0.25">
      <c r="A284" s="230" t="s">
        <v>1305</v>
      </c>
      <c r="B284" s="228" t="s">
        <v>1306</v>
      </c>
      <c r="C284" s="226" t="s">
        <v>822</v>
      </c>
      <c r="D284" s="226">
        <v>1</v>
      </c>
      <c r="E284" s="226" t="s">
        <v>900</v>
      </c>
    </row>
    <row r="285" spans="1:5" ht="15.75" customHeight="1" x14ac:dyDescent="0.25">
      <c r="A285" s="230" t="s">
        <v>1307</v>
      </c>
      <c r="B285" s="228" t="s">
        <v>1308</v>
      </c>
      <c r="C285" s="226" t="s">
        <v>822</v>
      </c>
      <c r="D285" s="226">
        <v>1</v>
      </c>
      <c r="E285" s="226" t="s">
        <v>900</v>
      </c>
    </row>
    <row r="286" spans="1:5" ht="15.75" customHeight="1" x14ac:dyDescent="0.25">
      <c r="A286" s="230" t="s">
        <v>1309</v>
      </c>
      <c r="B286" s="228" t="s">
        <v>1310</v>
      </c>
      <c r="C286" s="226" t="s">
        <v>822</v>
      </c>
      <c r="D286" s="226">
        <v>1</v>
      </c>
      <c r="E286" s="226" t="s">
        <v>900</v>
      </c>
    </row>
    <row r="287" spans="1:5" ht="15.75" customHeight="1" x14ac:dyDescent="0.25">
      <c r="A287" s="230" t="s">
        <v>1311</v>
      </c>
      <c r="B287" s="228" t="s">
        <v>1312</v>
      </c>
      <c r="C287" s="226" t="s">
        <v>822</v>
      </c>
      <c r="D287" s="226">
        <v>1</v>
      </c>
      <c r="E287" s="226" t="s">
        <v>900</v>
      </c>
    </row>
    <row r="288" spans="1:5" ht="15.75" customHeight="1" x14ac:dyDescent="0.25">
      <c r="A288" s="230" t="s">
        <v>1313</v>
      </c>
      <c r="B288" s="228" t="s">
        <v>1314</v>
      </c>
      <c r="C288" s="226" t="s">
        <v>822</v>
      </c>
      <c r="D288" s="226">
        <v>1</v>
      </c>
      <c r="E288" s="226" t="s">
        <v>900</v>
      </c>
    </row>
    <row r="289" spans="1:5" ht="15.75" customHeight="1" x14ac:dyDescent="0.25">
      <c r="A289" s="230" t="s">
        <v>1315</v>
      </c>
      <c r="B289" s="228" t="s">
        <v>1316</v>
      </c>
      <c r="C289" s="226" t="s">
        <v>822</v>
      </c>
      <c r="D289" s="226">
        <v>1</v>
      </c>
      <c r="E289" s="226" t="s">
        <v>900</v>
      </c>
    </row>
    <row r="290" spans="1:5" ht="15.75" customHeight="1" x14ac:dyDescent="0.25">
      <c r="A290" s="230" t="s">
        <v>1317</v>
      </c>
      <c r="B290" s="228" t="s">
        <v>1318</v>
      </c>
      <c r="C290" s="226" t="s">
        <v>822</v>
      </c>
      <c r="D290" s="226">
        <v>1</v>
      </c>
      <c r="E290" s="226" t="s">
        <v>900</v>
      </c>
    </row>
    <row r="291" spans="1:5" ht="15.75" customHeight="1" x14ac:dyDescent="0.25">
      <c r="A291" s="230" t="s">
        <v>1319</v>
      </c>
      <c r="B291" s="228" t="s">
        <v>892</v>
      </c>
      <c r="C291" s="226" t="s">
        <v>822</v>
      </c>
      <c r="D291" s="226">
        <v>2</v>
      </c>
      <c r="E291" s="226" t="s">
        <v>900</v>
      </c>
    </row>
    <row r="292" spans="1:5" ht="15.75" customHeight="1" x14ac:dyDescent="0.25">
      <c r="A292" s="230" t="s">
        <v>1297</v>
      </c>
      <c r="B292" s="228" t="s">
        <v>894</v>
      </c>
      <c r="C292" s="226" t="s">
        <v>822</v>
      </c>
      <c r="D292" s="226">
        <v>2</v>
      </c>
      <c r="E292" s="226" t="s">
        <v>900</v>
      </c>
    </row>
    <row r="293" spans="1:5" ht="15.75" customHeight="1" x14ac:dyDescent="0.25">
      <c r="A293" s="230" t="s">
        <v>1299</v>
      </c>
      <c r="B293" s="228" t="s">
        <v>895</v>
      </c>
      <c r="C293" s="226" t="s">
        <v>822</v>
      </c>
      <c r="D293" s="226">
        <v>2</v>
      </c>
      <c r="E293" s="226" t="s">
        <v>900</v>
      </c>
    </row>
    <row r="294" spans="1:5" ht="15.75" customHeight="1" x14ac:dyDescent="0.25">
      <c r="A294" s="230" t="s">
        <v>1320</v>
      </c>
      <c r="B294" s="228" t="s">
        <v>897</v>
      </c>
      <c r="C294" s="226" t="s">
        <v>822</v>
      </c>
      <c r="D294" s="226">
        <v>2</v>
      </c>
      <c r="E294" s="226" t="s">
        <v>900</v>
      </c>
    </row>
    <row r="295" spans="1:5" ht="15.75" customHeight="1" x14ac:dyDescent="0.25">
      <c r="A295" s="230" t="s">
        <v>1321</v>
      </c>
      <c r="B295" s="228" t="s">
        <v>893</v>
      </c>
      <c r="C295" s="226" t="s">
        <v>822</v>
      </c>
      <c r="D295" s="226">
        <v>2</v>
      </c>
      <c r="E295" s="226" t="s">
        <v>900</v>
      </c>
    </row>
    <row r="296" spans="1:5" ht="15.75" customHeight="1" x14ac:dyDescent="0.25">
      <c r="A296" s="230" t="s">
        <v>1322</v>
      </c>
      <c r="B296" s="228" t="s">
        <v>1323</v>
      </c>
      <c r="C296" s="226" t="s">
        <v>822</v>
      </c>
      <c r="D296" s="226">
        <v>2</v>
      </c>
      <c r="E296" s="226" t="s">
        <v>900</v>
      </c>
    </row>
    <row r="297" spans="1:5" ht="15.75" customHeight="1" x14ac:dyDescent="0.25">
      <c r="A297" s="230" t="s">
        <v>1324</v>
      </c>
      <c r="B297" s="228" t="s">
        <v>1325</v>
      </c>
      <c r="C297" s="226" t="s">
        <v>822</v>
      </c>
      <c r="D297" s="226">
        <v>2</v>
      </c>
      <c r="E297" s="226" t="s">
        <v>900</v>
      </c>
    </row>
    <row r="298" spans="1:5" ht="15.75" customHeight="1" x14ac:dyDescent="0.25">
      <c r="A298" s="230" t="s">
        <v>1326</v>
      </c>
      <c r="B298" s="228" t="s">
        <v>1327</v>
      </c>
      <c r="C298" s="226" t="s">
        <v>822</v>
      </c>
      <c r="D298" s="226">
        <v>2</v>
      </c>
      <c r="E298" s="226" t="s">
        <v>900</v>
      </c>
    </row>
    <row r="299" spans="1:5" ht="15.75" customHeight="1" x14ac:dyDescent="0.25">
      <c r="A299" s="230" t="s">
        <v>1328</v>
      </c>
      <c r="B299" s="228" t="s">
        <v>1329</v>
      </c>
      <c r="C299" s="226" t="s">
        <v>822</v>
      </c>
      <c r="D299" s="226">
        <v>2</v>
      </c>
      <c r="E299" s="226" t="s">
        <v>900</v>
      </c>
    </row>
    <row r="300" spans="1:5" ht="15.75" customHeight="1" x14ac:dyDescent="0.25">
      <c r="A300" s="230" t="s">
        <v>1330</v>
      </c>
      <c r="B300" s="228" t="s">
        <v>1331</v>
      </c>
      <c r="C300" s="226" t="s">
        <v>822</v>
      </c>
      <c r="D300" s="226">
        <v>2</v>
      </c>
      <c r="E300" s="226" t="s">
        <v>900</v>
      </c>
    </row>
    <row r="301" spans="1:5" ht="15.75" customHeight="1" x14ac:dyDescent="0.25">
      <c r="A301" s="230" t="s">
        <v>1332</v>
      </c>
      <c r="B301" s="228" t="s">
        <v>1333</v>
      </c>
      <c r="C301" s="226" t="s">
        <v>822</v>
      </c>
      <c r="D301" s="226">
        <v>2</v>
      </c>
      <c r="E301" s="226" t="s">
        <v>900</v>
      </c>
    </row>
    <row r="302" spans="1:5" ht="15.75" customHeight="1" x14ac:dyDescent="0.25">
      <c r="A302" s="230" t="s">
        <v>1334</v>
      </c>
      <c r="B302" s="228" t="s">
        <v>1335</v>
      </c>
      <c r="C302" s="226" t="s">
        <v>822</v>
      </c>
      <c r="D302" s="226">
        <v>1</v>
      </c>
      <c r="E302" s="226" t="s">
        <v>900</v>
      </c>
    </row>
    <row r="303" spans="1:5" ht="15.75" customHeight="1" x14ac:dyDescent="0.25">
      <c r="A303" s="230" t="s">
        <v>1336</v>
      </c>
      <c r="B303" s="228" t="s">
        <v>1337</v>
      </c>
      <c r="C303" s="226" t="s">
        <v>822</v>
      </c>
      <c r="D303" s="226">
        <v>1</v>
      </c>
      <c r="E303" s="226" t="s">
        <v>900</v>
      </c>
    </row>
    <row r="304" spans="1:5" ht="15.75" customHeight="1" x14ac:dyDescent="0.25">
      <c r="A304" s="230" t="s">
        <v>1338</v>
      </c>
      <c r="B304" s="228" t="s">
        <v>1339</v>
      </c>
      <c r="C304" s="226" t="s">
        <v>822</v>
      </c>
      <c r="D304" s="226">
        <v>1</v>
      </c>
      <c r="E304" s="226" t="s">
        <v>900</v>
      </c>
    </row>
    <row r="305" spans="1:5" ht="15.75" customHeight="1" x14ac:dyDescent="0.25">
      <c r="A305" s="230" t="s">
        <v>1340</v>
      </c>
      <c r="B305" s="228" t="s">
        <v>1341</v>
      </c>
      <c r="C305" s="226" t="s">
        <v>822</v>
      </c>
      <c r="D305" s="226">
        <v>1</v>
      </c>
      <c r="E305" s="226" t="s">
        <v>900</v>
      </c>
    </row>
    <row r="306" spans="1:5" ht="15.75" customHeight="1" x14ac:dyDescent="0.25">
      <c r="A306" s="230" t="s">
        <v>1342</v>
      </c>
      <c r="B306" s="228" t="s">
        <v>1343</v>
      </c>
      <c r="C306" s="226" t="s">
        <v>822</v>
      </c>
      <c r="D306" s="226">
        <v>1</v>
      </c>
      <c r="E306" s="226" t="s">
        <v>900</v>
      </c>
    </row>
    <row r="307" spans="1:5" ht="15.75" customHeight="1" x14ac:dyDescent="0.25">
      <c r="A307" s="230" t="s">
        <v>1344</v>
      </c>
      <c r="B307" s="228" t="s">
        <v>1345</v>
      </c>
      <c r="C307" s="226" t="s">
        <v>822</v>
      </c>
      <c r="D307" s="226">
        <v>1</v>
      </c>
      <c r="E307" s="226" t="s">
        <v>900</v>
      </c>
    </row>
    <row r="308" spans="1:5" ht="15.75" customHeight="1" x14ac:dyDescent="0.25">
      <c r="A308" s="230" t="s">
        <v>1346</v>
      </c>
      <c r="B308" s="228" t="s">
        <v>1347</v>
      </c>
      <c r="C308" s="226" t="s">
        <v>822</v>
      </c>
      <c r="D308" s="226">
        <v>1</v>
      </c>
      <c r="E308" s="226" t="s">
        <v>900</v>
      </c>
    </row>
    <row r="309" spans="1:5" ht="15.75" customHeight="1" x14ac:dyDescent="0.25">
      <c r="A309" s="230" t="s">
        <v>1348</v>
      </c>
      <c r="B309" s="228" t="s">
        <v>1349</v>
      </c>
      <c r="C309" s="226" t="s">
        <v>822</v>
      </c>
      <c r="D309" s="226">
        <v>1</v>
      </c>
      <c r="E309" s="226" t="s">
        <v>900</v>
      </c>
    </row>
    <row r="310" spans="1:5" ht="15.75" customHeight="1" x14ac:dyDescent="0.25">
      <c r="A310" s="230" t="s">
        <v>1350</v>
      </c>
      <c r="B310" s="228" t="s">
        <v>1351</v>
      </c>
      <c r="C310" s="226" t="s">
        <v>822</v>
      </c>
      <c r="D310" s="226">
        <v>1</v>
      </c>
      <c r="E310" s="226" t="s">
        <v>900</v>
      </c>
    </row>
    <row r="311" spans="1:5" ht="15.75" customHeight="1" x14ac:dyDescent="0.25">
      <c r="A311" s="230" t="s">
        <v>1352</v>
      </c>
      <c r="B311" s="228" t="s">
        <v>1353</v>
      </c>
      <c r="C311" s="226" t="s">
        <v>822</v>
      </c>
      <c r="D311" s="226">
        <v>1</v>
      </c>
      <c r="E311" s="226" t="s">
        <v>900</v>
      </c>
    </row>
    <row r="312" spans="1:5" ht="15.75" customHeight="1" x14ac:dyDescent="0.25">
      <c r="A312" s="230" t="s">
        <v>1354</v>
      </c>
      <c r="B312" s="228" t="s">
        <v>1355</v>
      </c>
      <c r="C312" s="226" t="s">
        <v>822</v>
      </c>
      <c r="D312" s="226">
        <v>2</v>
      </c>
      <c r="E312" s="226" t="s">
        <v>900</v>
      </c>
    </row>
    <row r="313" spans="1:5" ht="15.75" customHeight="1" x14ac:dyDescent="0.25">
      <c r="A313" s="230" t="s">
        <v>1356</v>
      </c>
      <c r="B313" s="228" t="s">
        <v>1357</v>
      </c>
      <c r="C313" s="226" t="s">
        <v>822</v>
      </c>
      <c r="D313" s="226">
        <v>2</v>
      </c>
      <c r="E313" s="226" t="s">
        <v>900</v>
      </c>
    </row>
    <row r="314" spans="1:5" ht="15.75" customHeight="1" x14ac:dyDescent="0.25">
      <c r="A314" s="230" t="s">
        <v>1358</v>
      </c>
      <c r="B314" s="228" t="s">
        <v>1359</v>
      </c>
      <c r="C314" s="226" t="s">
        <v>822</v>
      </c>
      <c r="D314" s="226">
        <v>2</v>
      </c>
      <c r="E314" s="226" t="s">
        <v>900</v>
      </c>
    </row>
    <row r="315" spans="1:5" ht="15.75" customHeight="1" x14ac:dyDescent="0.25">
      <c r="A315" s="230" t="s">
        <v>1360</v>
      </c>
      <c r="B315" s="228" t="s">
        <v>1361</v>
      </c>
      <c r="C315" s="226" t="s">
        <v>822</v>
      </c>
      <c r="D315" s="226">
        <v>2</v>
      </c>
      <c r="E315" s="226" t="s">
        <v>900</v>
      </c>
    </row>
    <row r="316" spans="1:5" ht="15.75" customHeight="1" x14ac:dyDescent="0.25">
      <c r="A316" s="230" t="s">
        <v>1362</v>
      </c>
      <c r="B316" s="228" t="s">
        <v>1363</v>
      </c>
      <c r="C316" s="226" t="s">
        <v>822</v>
      </c>
      <c r="D316" s="226">
        <v>2</v>
      </c>
      <c r="E316" s="226" t="s">
        <v>900</v>
      </c>
    </row>
    <row r="317" spans="1:5" ht="15.75" customHeight="1" x14ac:dyDescent="0.25">
      <c r="A317" s="230" t="s">
        <v>1364</v>
      </c>
      <c r="B317" s="228" t="s">
        <v>1365</v>
      </c>
      <c r="C317" s="226" t="s">
        <v>822</v>
      </c>
      <c r="D317" s="226">
        <v>2</v>
      </c>
      <c r="E317" s="226" t="s">
        <v>900</v>
      </c>
    </row>
    <row r="318" spans="1:5" ht="15.75" customHeight="1" x14ac:dyDescent="0.25">
      <c r="A318" s="230" t="s">
        <v>1366</v>
      </c>
      <c r="B318" s="228" t="s">
        <v>1367</v>
      </c>
      <c r="C318" s="226" t="s">
        <v>822</v>
      </c>
      <c r="D318" s="226">
        <v>1</v>
      </c>
      <c r="E318" s="226" t="s">
        <v>900</v>
      </c>
    </row>
    <row r="319" spans="1:5" ht="15.75" customHeight="1" x14ac:dyDescent="0.25">
      <c r="A319" s="230" t="s">
        <v>1368</v>
      </c>
      <c r="B319" s="228" t="s">
        <v>1369</v>
      </c>
      <c r="C319" s="226" t="s">
        <v>822</v>
      </c>
      <c r="D319" s="226">
        <v>1</v>
      </c>
      <c r="E319" s="226" t="s">
        <v>900</v>
      </c>
    </row>
    <row r="320" spans="1:5" ht="15.75" customHeight="1" x14ac:dyDescent="0.25">
      <c r="A320" s="230" t="s">
        <v>1370</v>
      </c>
      <c r="B320" s="228" t="s">
        <v>1371</v>
      </c>
      <c r="C320" s="226" t="s">
        <v>822</v>
      </c>
      <c r="D320" s="226">
        <v>2</v>
      </c>
      <c r="E320" s="226" t="s">
        <v>900</v>
      </c>
    </row>
    <row r="321" spans="1:5" ht="15.75" customHeight="1" x14ac:dyDescent="0.25">
      <c r="A321" s="230" t="s">
        <v>670</v>
      </c>
      <c r="B321" s="228" t="s">
        <v>1372</v>
      </c>
      <c r="C321" s="226" t="s">
        <v>822</v>
      </c>
      <c r="D321" s="226">
        <v>2</v>
      </c>
      <c r="E321" s="226" t="s">
        <v>900</v>
      </c>
    </row>
    <row r="322" spans="1:5" ht="15.75" customHeight="1" x14ac:dyDescent="0.25">
      <c r="A322" s="230" t="s">
        <v>1373</v>
      </c>
      <c r="B322" s="228" t="s">
        <v>1374</v>
      </c>
      <c r="C322" s="226" t="s">
        <v>793</v>
      </c>
      <c r="D322" s="226">
        <v>2</v>
      </c>
      <c r="E322" s="226" t="s">
        <v>900</v>
      </c>
    </row>
    <row r="323" spans="1:5" ht="15.75" customHeight="1" x14ac:dyDescent="0.25">
      <c r="A323" s="230" t="s">
        <v>1375</v>
      </c>
      <c r="B323" s="228" t="s">
        <v>1374</v>
      </c>
      <c r="C323" s="226" t="s">
        <v>793</v>
      </c>
      <c r="D323" s="226">
        <v>2</v>
      </c>
      <c r="E323" s="226" t="s">
        <v>900</v>
      </c>
    </row>
    <row r="324" spans="1:5" ht="15.75" customHeight="1" x14ac:dyDescent="0.25">
      <c r="A324" s="230" t="s">
        <v>672</v>
      </c>
      <c r="B324" s="228" t="s">
        <v>1374</v>
      </c>
      <c r="C324" s="226" t="s">
        <v>793</v>
      </c>
      <c r="D324" s="226">
        <v>2</v>
      </c>
      <c r="E324" s="226" t="s">
        <v>900</v>
      </c>
    </row>
    <row r="325" spans="1:5" ht="15.75" customHeight="1" x14ac:dyDescent="0.25">
      <c r="A325" s="230" t="s">
        <v>671</v>
      </c>
      <c r="B325" s="228" t="s">
        <v>1374</v>
      </c>
      <c r="C325" s="226" t="s">
        <v>793</v>
      </c>
      <c r="D325" s="226">
        <v>2</v>
      </c>
      <c r="E325" s="226" t="s">
        <v>900</v>
      </c>
    </row>
    <row r="326" spans="1:5" ht="15.75" customHeight="1" x14ac:dyDescent="0.25">
      <c r="A326" s="230" t="s">
        <v>1376</v>
      </c>
      <c r="B326" s="228" t="s">
        <v>1377</v>
      </c>
      <c r="C326" s="226" t="s">
        <v>793</v>
      </c>
      <c r="D326" s="226">
        <v>2</v>
      </c>
      <c r="E326" s="226" t="s">
        <v>900</v>
      </c>
    </row>
    <row r="327" spans="1:5" ht="15.75" customHeight="1" x14ac:dyDescent="0.25">
      <c r="A327" s="230" t="s">
        <v>1378</v>
      </c>
      <c r="B327" s="228" t="s">
        <v>1379</v>
      </c>
      <c r="C327" s="226" t="s">
        <v>793</v>
      </c>
      <c r="D327" s="226">
        <v>2</v>
      </c>
      <c r="E327" s="226" t="s">
        <v>900</v>
      </c>
    </row>
    <row r="328" spans="1:5" ht="15.75" customHeight="1" x14ac:dyDescent="0.25">
      <c r="A328" s="230" t="s">
        <v>1380</v>
      </c>
      <c r="B328" s="228" t="s">
        <v>1381</v>
      </c>
      <c r="C328" s="226" t="s">
        <v>793</v>
      </c>
      <c r="D328" s="226">
        <v>2</v>
      </c>
      <c r="E328" s="226" t="s">
        <v>900</v>
      </c>
    </row>
    <row r="329" spans="1:5" ht="15.75" customHeight="1" x14ac:dyDescent="0.25">
      <c r="A329" s="230" t="s">
        <v>1382</v>
      </c>
      <c r="B329" s="228" t="s">
        <v>1383</v>
      </c>
      <c r="C329" s="226" t="s">
        <v>793</v>
      </c>
      <c r="D329" s="226">
        <v>2</v>
      </c>
      <c r="E329" s="226" t="s">
        <v>900</v>
      </c>
    </row>
    <row r="330" spans="1:5" ht="15.75" customHeight="1" x14ac:dyDescent="0.25">
      <c r="A330" s="230" t="s">
        <v>1382</v>
      </c>
      <c r="B330" s="228" t="s">
        <v>1384</v>
      </c>
      <c r="C330" s="226" t="s">
        <v>793</v>
      </c>
      <c r="D330" s="226">
        <v>2</v>
      </c>
      <c r="E330" s="226" t="s">
        <v>900</v>
      </c>
    </row>
    <row r="331" spans="1:5" ht="15.75" customHeight="1" x14ac:dyDescent="0.25">
      <c r="A331" s="230" t="s">
        <v>1385</v>
      </c>
      <c r="B331" s="228" t="s">
        <v>1124</v>
      </c>
      <c r="C331" s="226" t="s">
        <v>793</v>
      </c>
      <c r="D331" s="226">
        <v>2</v>
      </c>
      <c r="E331" s="226" t="s">
        <v>900</v>
      </c>
    </row>
    <row r="332" spans="1:5" ht="15.75" customHeight="1" x14ac:dyDescent="0.25">
      <c r="A332" s="230" t="s">
        <v>1386</v>
      </c>
      <c r="B332" s="228" t="s">
        <v>1387</v>
      </c>
      <c r="C332" s="226" t="s">
        <v>793</v>
      </c>
      <c r="D332" s="226">
        <v>2</v>
      </c>
      <c r="E332" s="226" t="s">
        <v>900</v>
      </c>
    </row>
    <row r="333" spans="1:5" ht="15.75" customHeight="1" x14ac:dyDescent="0.25">
      <c r="A333" s="230" t="s">
        <v>1388</v>
      </c>
      <c r="B333" s="228" t="s">
        <v>1389</v>
      </c>
      <c r="C333" s="226" t="s">
        <v>793</v>
      </c>
      <c r="D333" s="226">
        <v>2</v>
      </c>
      <c r="E333" s="226" t="s">
        <v>900</v>
      </c>
    </row>
    <row r="334" spans="1:5" ht="15.75" customHeight="1" x14ac:dyDescent="0.25">
      <c r="A334" s="230" t="s">
        <v>1390</v>
      </c>
      <c r="B334" s="228" t="s">
        <v>1391</v>
      </c>
      <c r="C334" s="226" t="s">
        <v>793</v>
      </c>
      <c r="D334" s="226">
        <v>2</v>
      </c>
      <c r="E334" s="226" t="s">
        <v>900</v>
      </c>
    </row>
    <row r="335" spans="1:5" ht="15.75" customHeight="1" x14ac:dyDescent="0.25">
      <c r="A335" s="230" t="s">
        <v>1392</v>
      </c>
      <c r="B335" s="228" t="s">
        <v>1393</v>
      </c>
      <c r="C335" s="226" t="s">
        <v>793</v>
      </c>
      <c r="D335" s="226">
        <v>2</v>
      </c>
      <c r="E335" s="226" t="s">
        <v>900</v>
      </c>
    </row>
    <row r="336" spans="1:5" ht="15.75" customHeight="1" x14ac:dyDescent="0.25">
      <c r="A336" s="230" t="s">
        <v>1394</v>
      </c>
      <c r="B336" s="228" t="s">
        <v>1395</v>
      </c>
      <c r="C336" s="226" t="s">
        <v>822</v>
      </c>
      <c r="D336" s="226">
        <v>2</v>
      </c>
      <c r="E336" s="226" t="s">
        <v>900</v>
      </c>
    </row>
    <row r="337" spans="1:5" ht="15.75" customHeight="1" x14ac:dyDescent="0.25">
      <c r="A337" s="230" t="s">
        <v>1396</v>
      </c>
      <c r="B337" s="228" t="s">
        <v>1397</v>
      </c>
      <c r="C337" s="226" t="s">
        <v>793</v>
      </c>
      <c r="D337" s="226">
        <v>2</v>
      </c>
      <c r="E337" s="226" t="s">
        <v>900</v>
      </c>
    </row>
    <row r="338" spans="1:5" ht="15.75" customHeight="1" x14ac:dyDescent="0.25">
      <c r="A338" s="230" t="s">
        <v>1398</v>
      </c>
      <c r="B338" s="228" t="s">
        <v>1399</v>
      </c>
      <c r="C338" s="226" t="s">
        <v>822</v>
      </c>
      <c r="D338" s="226">
        <v>2</v>
      </c>
      <c r="E338" s="226" t="s">
        <v>900</v>
      </c>
    </row>
    <row r="339" spans="1:5" ht="15.75" customHeight="1" x14ac:dyDescent="0.25">
      <c r="A339" s="230" t="s">
        <v>673</v>
      </c>
      <c r="B339" s="228" t="s">
        <v>1400</v>
      </c>
      <c r="C339" s="226" t="s">
        <v>793</v>
      </c>
      <c r="D339" s="226">
        <v>2</v>
      </c>
      <c r="E339" s="226" t="s">
        <v>900</v>
      </c>
    </row>
    <row r="340" spans="1:5" ht="15.75" customHeight="1" x14ac:dyDescent="0.25">
      <c r="A340" s="230" t="s">
        <v>1401</v>
      </c>
      <c r="B340" s="228" t="s">
        <v>1402</v>
      </c>
      <c r="C340" s="226" t="s">
        <v>793</v>
      </c>
      <c r="D340" s="226">
        <v>3</v>
      </c>
      <c r="E340" s="226" t="s">
        <v>900</v>
      </c>
    </row>
    <row r="341" spans="1:5" ht="15.75" customHeight="1" x14ac:dyDescent="0.25">
      <c r="A341" s="230" t="s">
        <v>1403</v>
      </c>
      <c r="B341" s="228" t="s">
        <v>1404</v>
      </c>
      <c r="C341" s="226" t="s">
        <v>793</v>
      </c>
      <c r="D341" s="226">
        <v>3</v>
      </c>
      <c r="E341" s="226" t="s">
        <v>900</v>
      </c>
    </row>
    <row r="342" spans="1:5" ht="15.75" customHeight="1" x14ac:dyDescent="0.25">
      <c r="A342" s="230" t="s">
        <v>1405</v>
      </c>
      <c r="B342" s="228" t="s">
        <v>1406</v>
      </c>
      <c r="C342" s="226" t="s">
        <v>793</v>
      </c>
      <c r="D342" s="226">
        <v>2</v>
      </c>
      <c r="E342" s="226" t="s">
        <v>900</v>
      </c>
    </row>
    <row r="343" spans="1:5" ht="15.75" customHeight="1" x14ac:dyDescent="0.25">
      <c r="A343" s="230" t="s">
        <v>1407</v>
      </c>
      <c r="B343" s="228" t="s">
        <v>1408</v>
      </c>
      <c r="C343" s="226" t="s">
        <v>793</v>
      </c>
      <c r="D343" s="226">
        <v>2</v>
      </c>
      <c r="E343" s="226" t="s">
        <v>900</v>
      </c>
    </row>
    <row r="344" spans="1:5" ht="15.75" customHeight="1" x14ac:dyDescent="0.25">
      <c r="A344" s="230" t="s">
        <v>1409</v>
      </c>
      <c r="B344" s="228" t="s">
        <v>1410</v>
      </c>
      <c r="C344" s="226" t="s">
        <v>793</v>
      </c>
      <c r="D344" s="226">
        <v>2</v>
      </c>
      <c r="E344" s="226" t="s">
        <v>900</v>
      </c>
    </row>
    <row r="345" spans="1:5" ht="15.75" customHeight="1" x14ac:dyDescent="0.25">
      <c r="A345" s="230" t="s">
        <v>1411</v>
      </c>
      <c r="B345" s="228" t="s">
        <v>1412</v>
      </c>
      <c r="C345" s="226" t="s">
        <v>793</v>
      </c>
      <c r="D345" s="226">
        <v>2</v>
      </c>
      <c r="E345" s="226" t="s">
        <v>900</v>
      </c>
    </row>
    <row r="346" spans="1:5" ht="15.75" customHeight="1" x14ac:dyDescent="0.25">
      <c r="A346" s="230" t="s">
        <v>1413</v>
      </c>
      <c r="B346" s="228" t="s">
        <v>1414</v>
      </c>
      <c r="C346" s="226" t="s">
        <v>793</v>
      </c>
      <c r="D346" s="226">
        <v>3</v>
      </c>
      <c r="E346" s="226" t="s">
        <v>900</v>
      </c>
    </row>
    <row r="347" spans="1:5" ht="15.75" customHeight="1" x14ac:dyDescent="0.25">
      <c r="A347" s="230" t="s">
        <v>1415</v>
      </c>
      <c r="B347" s="228" t="s">
        <v>1416</v>
      </c>
      <c r="C347" s="226" t="s">
        <v>822</v>
      </c>
      <c r="D347" s="226">
        <v>2</v>
      </c>
      <c r="E347" s="226" t="s">
        <v>900</v>
      </c>
    </row>
    <row r="348" spans="1:5" ht="15.75" customHeight="1" x14ac:dyDescent="0.25">
      <c r="A348" s="230" t="s">
        <v>1417</v>
      </c>
      <c r="B348" s="228" t="s">
        <v>1418</v>
      </c>
      <c r="C348" s="226" t="s">
        <v>825</v>
      </c>
      <c r="D348" s="226">
        <v>2</v>
      </c>
      <c r="E348" s="226" t="s">
        <v>900</v>
      </c>
    </row>
    <row r="349" spans="1:5" ht="15.75" customHeight="1" x14ac:dyDescent="0.25">
      <c r="A349" s="230" t="s">
        <v>1419</v>
      </c>
      <c r="B349" s="228" t="s">
        <v>1420</v>
      </c>
      <c r="C349" s="226" t="s">
        <v>825</v>
      </c>
      <c r="D349" s="226">
        <v>2</v>
      </c>
      <c r="E349" s="226" t="s">
        <v>900</v>
      </c>
    </row>
    <row r="350" spans="1:5" ht="15.75" customHeight="1" x14ac:dyDescent="0.25">
      <c r="A350" s="230" t="s">
        <v>668</v>
      </c>
      <c r="B350" s="228" t="s">
        <v>1421</v>
      </c>
      <c r="C350" s="226" t="s">
        <v>822</v>
      </c>
      <c r="D350" s="226">
        <v>3</v>
      </c>
      <c r="E350" s="226" t="s">
        <v>900</v>
      </c>
    </row>
    <row r="351" spans="1:5" ht="15.75" customHeight="1" x14ac:dyDescent="0.25">
      <c r="A351" s="230" t="s">
        <v>669</v>
      </c>
      <c r="B351" s="228" t="s">
        <v>1422</v>
      </c>
      <c r="C351" s="226" t="s">
        <v>822</v>
      </c>
      <c r="D351" s="226">
        <v>3</v>
      </c>
      <c r="E351" s="226" t="s">
        <v>900</v>
      </c>
    </row>
    <row r="352" spans="1:5" ht="15.75" customHeight="1" x14ac:dyDescent="0.25">
      <c r="A352" s="230" t="s">
        <v>1423</v>
      </c>
      <c r="B352" s="228" t="s">
        <v>1424</v>
      </c>
      <c r="C352" s="226" t="s">
        <v>825</v>
      </c>
      <c r="D352" s="226">
        <v>2</v>
      </c>
      <c r="E352" s="226" t="s">
        <v>900</v>
      </c>
    </row>
    <row r="353" spans="1:5" ht="15.75" customHeight="1" x14ac:dyDescent="0.25">
      <c r="A353" s="230" t="s">
        <v>1425</v>
      </c>
      <c r="B353" s="228" t="s">
        <v>1426</v>
      </c>
      <c r="C353" s="226" t="s">
        <v>825</v>
      </c>
      <c r="D353" s="226">
        <v>2</v>
      </c>
      <c r="E353" s="226" t="s">
        <v>900</v>
      </c>
    </row>
    <row r="354" spans="1:5" ht="15.75" customHeight="1" x14ac:dyDescent="0.25">
      <c r="A354" s="230" t="s">
        <v>1427</v>
      </c>
      <c r="B354" s="228" t="s">
        <v>1428</v>
      </c>
      <c r="C354" s="226" t="s">
        <v>825</v>
      </c>
      <c r="D354" s="226">
        <v>2</v>
      </c>
      <c r="E354" s="226" t="s">
        <v>900</v>
      </c>
    </row>
    <row r="355" spans="1:5" ht="15.75" customHeight="1" x14ac:dyDescent="0.25">
      <c r="A355" s="230" t="s">
        <v>1429</v>
      </c>
      <c r="B355" s="228" t="s">
        <v>1430</v>
      </c>
      <c r="C355" s="226" t="s">
        <v>825</v>
      </c>
      <c r="D355" s="226">
        <v>2</v>
      </c>
      <c r="E355" s="226" t="s">
        <v>900</v>
      </c>
    </row>
    <row r="356" spans="1:5" ht="15.75" customHeight="1" x14ac:dyDescent="0.25">
      <c r="A356" s="230" t="s">
        <v>1431</v>
      </c>
      <c r="B356" s="228" t="s">
        <v>1432</v>
      </c>
      <c r="C356" s="226" t="s">
        <v>825</v>
      </c>
      <c r="D356" s="226">
        <v>2</v>
      </c>
      <c r="E356" s="226" t="s">
        <v>900</v>
      </c>
    </row>
    <row r="357" spans="1:5" ht="15.75" customHeight="1" x14ac:dyDescent="0.25">
      <c r="A357" s="230" t="s">
        <v>1433</v>
      </c>
      <c r="B357" s="228" t="s">
        <v>1434</v>
      </c>
      <c r="C357" s="226" t="s">
        <v>825</v>
      </c>
      <c r="D357" s="226">
        <v>2</v>
      </c>
      <c r="E357" s="226" t="s">
        <v>900</v>
      </c>
    </row>
    <row r="358" spans="1:5" ht="15.75" customHeight="1" x14ac:dyDescent="0.25">
      <c r="A358" s="230" t="s">
        <v>1435</v>
      </c>
      <c r="B358" s="228" t="s">
        <v>1436</v>
      </c>
      <c r="C358" s="226" t="s">
        <v>825</v>
      </c>
      <c r="D358" s="226">
        <v>2</v>
      </c>
      <c r="E358" s="226" t="s">
        <v>900</v>
      </c>
    </row>
    <row r="359" spans="1:5" ht="15.75" customHeight="1" x14ac:dyDescent="0.25">
      <c r="A359" s="230" t="s">
        <v>1437</v>
      </c>
      <c r="B359" s="228" t="s">
        <v>1438</v>
      </c>
      <c r="C359" s="226" t="s">
        <v>825</v>
      </c>
      <c r="D359" s="226">
        <v>2</v>
      </c>
      <c r="E359" s="226" t="s">
        <v>900</v>
      </c>
    </row>
    <row r="360" spans="1:5" ht="15.75" customHeight="1" x14ac:dyDescent="0.25">
      <c r="A360" s="230" t="s">
        <v>1439</v>
      </c>
      <c r="B360" s="228" t="s">
        <v>1440</v>
      </c>
      <c r="C360" s="226" t="s">
        <v>825</v>
      </c>
      <c r="D360" s="226">
        <v>2</v>
      </c>
      <c r="E360" s="226" t="s">
        <v>900</v>
      </c>
    </row>
    <row r="361" spans="1:5" ht="15.75" customHeight="1" x14ac:dyDescent="0.25">
      <c r="A361" s="230" t="s">
        <v>1441</v>
      </c>
      <c r="B361" s="228" t="s">
        <v>1442</v>
      </c>
      <c r="C361" s="226" t="s">
        <v>825</v>
      </c>
      <c r="D361" s="226">
        <v>2</v>
      </c>
      <c r="E361" s="226" t="s">
        <v>900</v>
      </c>
    </row>
    <row r="362" spans="1:5" ht="15.75" customHeight="1" x14ac:dyDescent="0.25">
      <c r="A362" s="230" t="s">
        <v>1443</v>
      </c>
      <c r="B362" s="228" t="s">
        <v>1444</v>
      </c>
      <c r="C362" s="226" t="s">
        <v>825</v>
      </c>
      <c r="D362" s="226">
        <v>2</v>
      </c>
      <c r="E362" s="226" t="s">
        <v>900</v>
      </c>
    </row>
    <row r="363" spans="1:5" ht="15.75" customHeight="1" x14ac:dyDescent="0.25">
      <c r="A363" s="230" t="s">
        <v>1445</v>
      </c>
      <c r="B363" s="228" t="s">
        <v>1444</v>
      </c>
      <c r="C363" s="226" t="s">
        <v>825</v>
      </c>
      <c r="D363" s="226">
        <v>2</v>
      </c>
      <c r="E363" s="226" t="s">
        <v>900</v>
      </c>
    </row>
    <row r="364" spans="1:5" ht="15.75" customHeight="1" x14ac:dyDescent="0.25">
      <c r="A364" s="230" t="s">
        <v>1446</v>
      </c>
      <c r="B364" s="228" t="s">
        <v>1447</v>
      </c>
      <c r="C364" s="226" t="s">
        <v>825</v>
      </c>
      <c r="D364" s="226">
        <v>3</v>
      </c>
      <c r="E364" s="226" t="s">
        <v>900</v>
      </c>
    </row>
    <row r="365" spans="1:5" ht="15.75" customHeight="1" x14ac:dyDescent="0.25">
      <c r="A365" s="230" t="s">
        <v>1448</v>
      </c>
      <c r="B365" s="228" t="s">
        <v>1449</v>
      </c>
      <c r="C365" s="226" t="s">
        <v>825</v>
      </c>
      <c r="D365" s="226">
        <v>2</v>
      </c>
      <c r="E365" s="226" t="s">
        <v>900</v>
      </c>
    </row>
    <row r="366" spans="1:5" ht="15.75" customHeight="1" x14ac:dyDescent="0.25">
      <c r="A366" s="230" t="s">
        <v>1450</v>
      </c>
      <c r="B366" s="228" t="s">
        <v>1451</v>
      </c>
      <c r="C366" s="226" t="s">
        <v>825</v>
      </c>
      <c r="D366" s="226">
        <v>2</v>
      </c>
      <c r="E366" s="226" t="s">
        <v>900</v>
      </c>
    </row>
    <row r="367" spans="1:5" ht="15.75" customHeight="1" x14ac:dyDescent="0.25">
      <c r="A367" s="230" t="s">
        <v>1452</v>
      </c>
      <c r="B367" s="228" t="s">
        <v>1453</v>
      </c>
      <c r="C367" s="226" t="s">
        <v>825</v>
      </c>
      <c r="D367" s="226">
        <v>2</v>
      </c>
      <c r="E367" s="226" t="s">
        <v>900</v>
      </c>
    </row>
    <row r="368" spans="1:5" ht="15.75" customHeight="1" x14ac:dyDescent="0.25">
      <c r="A368" s="230" t="s">
        <v>1454</v>
      </c>
      <c r="B368" s="228" t="s">
        <v>1455</v>
      </c>
      <c r="C368" s="226" t="s">
        <v>825</v>
      </c>
      <c r="D368" s="226">
        <v>2</v>
      </c>
      <c r="E368" s="226" t="s">
        <v>900</v>
      </c>
    </row>
    <row r="369" spans="1:5" ht="15.75" customHeight="1" x14ac:dyDescent="0.25">
      <c r="A369" s="230" t="s">
        <v>1456</v>
      </c>
      <c r="B369" s="228" t="s">
        <v>1457</v>
      </c>
      <c r="C369" s="226" t="s">
        <v>825</v>
      </c>
      <c r="D369" s="226">
        <v>2</v>
      </c>
      <c r="E369" s="226" t="s">
        <v>900</v>
      </c>
    </row>
    <row r="370" spans="1:5" ht="15.75" customHeight="1" x14ac:dyDescent="0.25">
      <c r="A370" s="230" t="s">
        <v>1458</v>
      </c>
      <c r="B370" s="228" t="s">
        <v>1459</v>
      </c>
      <c r="C370" s="226" t="s">
        <v>825</v>
      </c>
      <c r="D370" s="226">
        <v>2</v>
      </c>
      <c r="E370" s="226" t="s">
        <v>900</v>
      </c>
    </row>
    <row r="371" spans="1:5" ht="15.75" customHeight="1" x14ac:dyDescent="0.25">
      <c r="A371" s="230" t="s">
        <v>1460</v>
      </c>
      <c r="B371" s="228" t="s">
        <v>1461</v>
      </c>
      <c r="C371" s="226" t="s">
        <v>825</v>
      </c>
      <c r="D371" s="226">
        <v>2</v>
      </c>
      <c r="E371" s="226" t="s">
        <v>900</v>
      </c>
    </row>
    <row r="372" spans="1:5" ht="15.75" customHeight="1" x14ac:dyDescent="0.25">
      <c r="A372" s="230" t="s">
        <v>1462</v>
      </c>
      <c r="B372" s="228" t="s">
        <v>1463</v>
      </c>
      <c r="C372" s="226" t="s">
        <v>825</v>
      </c>
      <c r="D372" s="226">
        <v>2</v>
      </c>
      <c r="E372" s="226" t="s">
        <v>900</v>
      </c>
    </row>
    <row r="373" spans="1:5" ht="15.75" customHeight="1" x14ac:dyDescent="0.25">
      <c r="A373" s="230" t="s">
        <v>1464</v>
      </c>
      <c r="B373" s="228" t="s">
        <v>1465</v>
      </c>
      <c r="C373" s="226" t="s">
        <v>825</v>
      </c>
      <c r="D373" s="226">
        <v>2</v>
      </c>
      <c r="E373" s="226" t="s">
        <v>900</v>
      </c>
    </row>
    <row r="374" spans="1:5" ht="15.75" customHeight="1" x14ac:dyDescent="0.25">
      <c r="A374" s="230" t="s">
        <v>1466</v>
      </c>
      <c r="B374" s="228" t="s">
        <v>1467</v>
      </c>
      <c r="C374" s="226" t="s">
        <v>825</v>
      </c>
      <c r="D374" s="226">
        <v>2</v>
      </c>
      <c r="E374" s="226" t="s">
        <v>900</v>
      </c>
    </row>
    <row r="375" spans="1:5" ht="15.75" customHeight="1" x14ac:dyDescent="0.25">
      <c r="A375" s="230" t="s">
        <v>1468</v>
      </c>
      <c r="B375" s="228" t="s">
        <v>1469</v>
      </c>
      <c r="C375" s="226" t="s">
        <v>822</v>
      </c>
      <c r="D375" s="226">
        <v>1</v>
      </c>
      <c r="E375" s="226" t="s">
        <v>900</v>
      </c>
    </row>
    <row r="376" spans="1:5" ht="15.75" customHeight="1" x14ac:dyDescent="0.25">
      <c r="A376" s="230" t="s">
        <v>1470</v>
      </c>
      <c r="B376" s="228" t="s">
        <v>1471</v>
      </c>
      <c r="C376" s="226" t="s">
        <v>822</v>
      </c>
      <c r="D376" s="226">
        <v>1</v>
      </c>
      <c r="E376" s="226" t="s">
        <v>900</v>
      </c>
    </row>
    <row r="377" spans="1:5" ht="15.75" customHeight="1" x14ac:dyDescent="0.25">
      <c r="A377" s="230" t="s">
        <v>1472</v>
      </c>
      <c r="B377" s="228" t="s">
        <v>1146</v>
      </c>
      <c r="C377" s="226" t="s">
        <v>822</v>
      </c>
      <c r="D377" s="226">
        <v>1</v>
      </c>
      <c r="E377" s="226" t="s">
        <v>900</v>
      </c>
    </row>
    <row r="378" spans="1:5" ht="15.75" customHeight="1" x14ac:dyDescent="0.25">
      <c r="A378" s="230" t="s">
        <v>1473</v>
      </c>
      <c r="B378" s="228" t="s">
        <v>1474</v>
      </c>
      <c r="C378" s="226" t="s">
        <v>822</v>
      </c>
      <c r="D378" s="226">
        <v>1</v>
      </c>
      <c r="E378" s="226" t="s">
        <v>900</v>
      </c>
    </row>
    <row r="379" spans="1:5" ht="15.75" customHeight="1" x14ac:dyDescent="0.25">
      <c r="A379" s="230" t="s">
        <v>1475</v>
      </c>
      <c r="B379" s="228" t="s">
        <v>1476</v>
      </c>
      <c r="C379" s="226" t="s">
        <v>822</v>
      </c>
      <c r="D379" s="226">
        <v>1</v>
      </c>
      <c r="E379" s="226" t="s">
        <v>900</v>
      </c>
    </row>
    <row r="380" spans="1:5" ht="15.75" customHeight="1" x14ac:dyDescent="0.25">
      <c r="A380" s="230" t="s">
        <v>1477</v>
      </c>
      <c r="B380" s="228" t="s">
        <v>1478</v>
      </c>
      <c r="C380" s="226" t="s">
        <v>822</v>
      </c>
      <c r="D380" s="226">
        <v>1</v>
      </c>
      <c r="E380" s="226" t="s">
        <v>900</v>
      </c>
    </row>
    <row r="381" spans="1:5" ht="15.75" customHeight="1" x14ac:dyDescent="0.25">
      <c r="A381" s="230" t="s">
        <v>1479</v>
      </c>
      <c r="B381" s="228" t="s">
        <v>1480</v>
      </c>
      <c r="C381" s="226" t="s">
        <v>822</v>
      </c>
      <c r="D381" s="226">
        <v>2</v>
      </c>
      <c r="E381" s="226" t="s">
        <v>900</v>
      </c>
    </row>
    <row r="382" spans="1:5" ht="15.75" customHeight="1" x14ac:dyDescent="0.25">
      <c r="A382" s="230" t="s">
        <v>1481</v>
      </c>
      <c r="B382" s="228" t="s">
        <v>1482</v>
      </c>
      <c r="C382" s="226" t="s">
        <v>822</v>
      </c>
      <c r="D382" s="226">
        <v>1</v>
      </c>
      <c r="E382" s="226" t="s">
        <v>900</v>
      </c>
    </row>
    <row r="383" spans="1:5" ht="15.75" customHeight="1" x14ac:dyDescent="0.25">
      <c r="A383" s="230" t="s">
        <v>1483</v>
      </c>
      <c r="B383" s="228" t="s">
        <v>1482</v>
      </c>
      <c r="C383" s="226" t="s">
        <v>822</v>
      </c>
      <c r="D383" s="226">
        <v>1</v>
      </c>
      <c r="E383" s="226" t="s">
        <v>900</v>
      </c>
    </row>
    <row r="384" spans="1:5" ht="15.75" customHeight="1" x14ac:dyDescent="0.25">
      <c r="A384" s="230" t="s">
        <v>1484</v>
      </c>
      <c r="B384" s="228" t="s">
        <v>1485</v>
      </c>
      <c r="C384" s="226" t="s">
        <v>822</v>
      </c>
      <c r="D384" s="226">
        <v>1</v>
      </c>
      <c r="E384" s="226" t="s">
        <v>900</v>
      </c>
    </row>
    <row r="385" spans="1:5" ht="15.75" customHeight="1" x14ac:dyDescent="0.25">
      <c r="A385" s="230" t="s">
        <v>1486</v>
      </c>
      <c r="B385" s="228" t="s">
        <v>1487</v>
      </c>
      <c r="C385" s="226" t="s">
        <v>822</v>
      </c>
      <c r="D385" s="226">
        <v>2</v>
      </c>
      <c r="E385" s="226" t="s">
        <v>900</v>
      </c>
    </row>
    <row r="386" spans="1:5" ht="15.75" customHeight="1" x14ac:dyDescent="0.25">
      <c r="A386" s="230" t="s">
        <v>1488</v>
      </c>
      <c r="B386" s="228" t="s">
        <v>1489</v>
      </c>
      <c r="C386" s="226" t="s">
        <v>822</v>
      </c>
      <c r="D386" s="226">
        <v>2</v>
      </c>
      <c r="E386" s="226" t="s">
        <v>900</v>
      </c>
    </row>
    <row r="387" spans="1:5" ht="15.75" customHeight="1" x14ac:dyDescent="0.25">
      <c r="A387" s="230" t="s">
        <v>1490</v>
      </c>
      <c r="B387" s="228" t="s">
        <v>1491</v>
      </c>
      <c r="C387" s="226" t="s">
        <v>822</v>
      </c>
      <c r="D387" s="226">
        <v>1</v>
      </c>
      <c r="E387" s="226" t="s">
        <v>900</v>
      </c>
    </row>
    <row r="388" spans="1:5" ht="15.75" customHeight="1" x14ac:dyDescent="0.25">
      <c r="A388" s="230" t="s">
        <v>1492</v>
      </c>
      <c r="B388" s="228" t="s">
        <v>1491</v>
      </c>
      <c r="C388" s="226" t="s">
        <v>822</v>
      </c>
      <c r="D388" s="226">
        <v>1</v>
      </c>
      <c r="E388" s="226" t="s">
        <v>900</v>
      </c>
    </row>
    <row r="389" spans="1:5" ht="15.75" customHeight="1" x14ac:dyDescent="0.25">
      <c r="A389" s="230" t="s">
        <v>1493</v>
      </c>
      <c r="B389" s="228" t="s">
        <v>1494</v>
      </c>
      <c r="C389" s="226" t="s">
        <v>822</v>
      </c>
      <c r="D389" s="226">
        <v>1</v>
      </c>
      <c r="E389" s="226" t="s">
        <v>900</v>
      </c>
    </row>
    <row r="390" spans="1:5" ht="15.75" customHeight="1" x14ac:dyDescent="0.25">
      <c r="A390" s="230" t="s">
        <v>1495</v>
      </c>
      <c r="B390" s="228" t="s">
        <v>1496</v>
      </c>
      <c r="C390" s="226" t="s">
        <v>822</v>
      </c>
      <c r="D390" s="226">
        <v>1</v>
      </c>
      <c r="E390" s="226" t="s">
        <v>900</v>
      </c>
    </row>
    <row r="391" spans="1:5" ht="15.75" customHeight="1" x14ac:dyDescent="0.25">
      <c r="A391" s="230" t="s">
        <v>1497</v>
      </c>
      <c r="B391" s="228" t="s">
        <v>1498</v>
      </c>
      <c r="C391" s="226" t="s">
        <v>822</v>
      </c>
      <c r="D391" s="226">
        <v>1</v>
      </c>
      <c r="E391" s="226" t="s">
        <v>900</v>
      </c>
    </row>
    <row r="392" spans="1:5" ht="15.75" customHeight="1" x14ac:dyDescent="0.25">
      <c r="A392" s="230" t="s">
        <v>1499</v>
      </c>
      <c r="B392" s="228" t="s">
        <v>1500</v>
      </c>
      <c r="C392" s="226" t="s">
        <v>822</v>
      </c>
      <c r="D392" s="226">
        <v>1</v>
      </c>
      <c r="E392" s="226" t="s">
        <v>900</v>
      </c>
    </row>
    <row r="393" spans="1:5" ht="15.75" customHeight="1" x14ac:dyDescent="0.25">
      <c r="A393" s="230" t="s">
        <v>1501</v>
      </c>
      <c r="B393" s="228" t="s">
        <v>1502</v>
      </c>
      <c r="C393" s="226" t="s">
        <v>822</v>
      </c>
      <c r="D393" s="226">
        <v>1</v>
      </c>
      <c r="E393" s="226" t="s">
        <v>900</v>
      </c>
    </row>
    <row r="394" spans="1:5" ht="15.75" customHeight="1" x14ac:dyDescent="0.25">
      <c r="A394" s="230" t="s">
        <v>1503</v>
      </c>
      <c r="B394" s="228" t="s">
        <v>1504</v>
      </c>
      <c r="C394" s="226" t="s">
        <v>822</v>
      </c>
      <c r="D394" s="226">
        <v>1</v>
      </c>
      <c r="E394" s="226" t="s">
        <v>900</v>
      </c>
    </row>
    <row r="395" spans="1:5" ht="15.75" customHeight="1" x14ac:dyDescent="0.25">
      <c r="A395" s="230" t="s">
        <v>1468</v>
      </c>
      <c r="B395" s="228" t="s">
        <v>1505</v>
      </c>
      <c r="C395" s="226" t="s">
        <v>822</v>
      </c>
      <c r="D395" s="226">
        <v>1</v>
      </c>
      <c r="E395" s="226" t="s">
        <v>900</v>
      </c>
    </row>
    <row r="396" spans="1:5" ht="15.75" customHeight="1" x14ac:dyDescent="0.25">
      <c r="A396" s="230" t="s">
        <v>1506</v>
      </c>
      <c r="B396" s="228" t="s">
        <v>1142</v>
      </c>
      <c r="C396" s="226" t="s">
        <v>822</v>
      </c>
      <c r="D396" s="226">
        <v>1</v>
      </c>
      <c r="E396" s="226" t="s">
        <v>900</v>
      </c>
    </row>
    <row r="397" spans="1:5" ht="15.75" customHeight="1" x14ac:dyDescent="0.25">
      <c r="A397" s="230" t="s">
        <v>1507</v>
      </c>
      <c r="B397" s="228" t="s">
        <v>1508</v>
      </c>
      <c r="C397" s="226" t="s">
        <v>822</v>
      </c>
      <c r="D397" s="226">
        <v>1</v>
      </c>
      <c r="E397" s="226" t="s">
        <v>900</v>
      </c>
    </row>
    <row r="398" spans="1:5" ht="15.75" customHeight="1" x14ac:dyDescent="0.25">
      <c r="A398" s="230" t="s">
        <v>699</v>
      </c>
      <c r="B398" s="228" t="s">
        <v>1509</v>
      </c>
      <c r="C398" s="226" t="s">
        <v>822</v>
      </c>
      <c r="D398" s="226">
        <v>1</v>
      </c>
      <c r="E398" s="226" t="s">
        <v>900</v>
      </c>
    </row>
    <row r="399" spans="1:5" ht="15.75" customHeight="1" x14ac:dyDescent="0.25">
      <c r="A399" s="230" t="s">
        <v>1510</v>
      </c>
      <c r="B399" s="228" t="s">
        <v>1511</v>
      </c>
      <c r="C399" s="226" t="s">
        <v>822</v>
      </c>
      <c r="D399" s="226">
        <v>1</v>
      </c>
      <c r="E399" s="226" t="s">
        <v>900</v>
      </c>
    </row>
    <row r="400" spans="1:5" ht="15.75" customHeight="1" x14ac:dyDescent="0.25">
      <c r="A400" s="230" t="s">
        <v>1512</v>
      </c>
      <c r="B400" s="228" t="s">
        <v>1513</v>
      </c>
      <c r="C400" s="226" t="s">
        <v>822</v>
      </c>
      <c r="D400" s="226">
        <v>1</v>
      </c>
      <c r="E400" s="226" t="s">
        <v>900</v>
      </c>
    </row>
    <row r="401" spans="1:5" ht="15.75" customHeight="1" x14ac:dyDescent="0.25">
      <c r="A401" s="230" t="s">
        <v>1514</v>
      </c>
      <c r="B401" s="228" t="s">
        <v>1515</v>
      </c>
      <c r="C401" s="226" t="s">
        <v>822</v>
      </c>
      <c r="D401" s="226">
        <v>1</v>
      </c>
      <c r="E401" s="226" t="s">
        <v>900</v>
      </c>
    </row>
    <row r="402" spans="1:5" ht="15.75" customHeight="1" x14ac:dyDescent="0.25">
      <c r="A402" s="230" t="s">
        <v>1516</v>
      </c>
      <c r="B402" s="228" t="s">
        <v>1517</v>
      </c>
      <c r="C402" s="226" t="s">
        <v>822</v>
      </c>
      <c r="D402" s="226">
        <v>2</v>
      </c>
      <c r="E402" s="226" t="s">
        <v>900</v>
      </c>
    </row>
    <row r="403" spans="1:5" ht="15.75" customHeight="1" x14ac:dyDescent="0.25">
      <c r="A403" s="230" t="s">
        <v>1518</v>
      </c>
      <c r="B403" s="228" t="s">
        <v>1519</v>
      </c>
      <c r="C403" s="226" t="s">
        <v>822</v>
      </c>
      <c r="D403" s="226">
        <v>2</v>
      </c>
      <c r="E403" s="226" t="s">
        <v>900</v>
      </c>
    </row>
    <row r="404" spans="1:5" ht="15.75" customHeight="1" x14ac:dyDescent="0.25">
      <c r="A404" s="230" t="s">
        <v>1520</v>
      </c>
      <c r="B404" s="228" t="s">
        <v>1521</v>
      </c>
      <c r="C404" s="226" t="s">
        <v>822</v>
      </c>
      <c r="D404" s="226">
        <v>1</v>
      </c>
      <c r="E404" s="226" t="s">
        <v>900</v>
      </c>
    </row>
    <row r="405" spans="1:5" ht="15.75" customHeight="1" x14ac:dyDescent="0.25">
      <c r="A405" s="230" t="s">
        <v>1522</v>
      </c>
      <c r="B405" s="228" t="s">
        <v>1523</v>
      </c>
      <c r="C405" s="226" t="s">
        <v>822</v>
      </c>
      <c r="D405" s="226">
        <v>1</v>
      </c>
      <c r="E405" s="226" t="s">
        <v>900</v>
      </c>
    </row>
    <row r="406" spans="1:5" ht="15.75" customHeight="1" x14ac:dyDescent="0.25">
      <c r="A406" s="230" t="s">
        <v>1524</v>
      </c>
      <c r="B406" s="228" t="s">
        <v>1525</v>
      </c>
      <c r="C406" s="226" t="s">
        <v>822</v>
      </c>
      <c r="D406" s="226">
        <v>1</v>
      </c>
      <c r="E406" s="226" t="s">
        <v>900</v>
      </c>
    </row>
    <row r="407" spans="1:5" ht="15.75" customHeight="1" x14ac:dyDescent="0.25">
      <c r="A407" s="230" t="s">
        <v>1526</v>
      </c>
      <c r="B407" s="228" t="s">
        <v>1527</v>
      </c>
      <c r="C407" s="226" t="s">
        <v>822</v>
      </c>
      <c r="D407" s="226">
        <v>1</v>
      </c>
      <c r="E407" s="226" t="s">
        <v>900</v>
      </c>
    </row>
    <row r="408" spans="1:5" ht="15.75" customHeight="1" x14ac:dyDescent="0.25">
      <c r="A408" s="230" t="s">
        <v>1528</v>
      </c>
      <c r="B408" s="228" t="s">
        <v>1527</v>
      </c>
      <c r="C408" s="226" t="s">
        <v>822</v>
      </c>
      <c r="D408" s="226">
        <v>1</v>
      </c>
      <c r="E408" s="226" t="s">
        <v>900</v>
      </c>
    </row>
    <row r="409" spans="1:5" ht="15.75" customHeight="1" x14ac:dyDescent="0.25">
      <c r="A409" s="230" t="s">
        <v>1529</v>
      </c>
      <c r="B409" s="228" t="s">
        <v>1530</v>
      </c>
      <c r="C409" s="226" t="s">
        <v>822</v>
      </c>
      <c r="D409" s="226">
        <v>1</v>
      </c>
      <c r="E409" s="226" t="s">
        <v>900</v>
      </c>
    </row>
    <row r="410" spans="1:5" ht="15.75" customHeight="1" x14ac:dyDescent="0.25">
      <c r="A410" s="230" t="s">
        <v>1531</v>
      </c>
      <c r="B410" s="228" t="s">
        <v>1530</v>
      </c>
      <c r="C410" s="226" t="s">
        <v>822</v>
      </c>
      <c r="D410" s="226">
        <v>2</v>
      </c>
      <c r="E410" s="226" t="s">
        <v>900</v>
      </c>
    </row>
    <row r="411" spans="1:5" ht="15.75" customHeight="1" x14ac:dyDescent="0.25">
      <c r="A411" s="230" t="s">
        <v>1532</v>
      </c>
      <c r="B411" s="228" t="s">
        <v>1533</v>
      </c>
      <c r="C411" s="226" t="s">
        <v>822</v>
      </c>
      <c r="D411" s="226">
        <v>1</v>
      </c>
      <c r="E411" s="226" t="s">
        <v>900</v>
      </c>
    </row>
    <row r="412" spans="1:5" ht="15.75" customHeight="1" x14ac:dyDescent="0.25">
      <c r="A412" s="230" t="s">
        <v>1534</v>
      </c>
      <c r="B412" s="228" t="s">
        <v>1535</v>
      </c>
      <c r="C412" s="226" t="s">
        <v>822</v>
      </c>
      <c r="D412" s="226">
        <v>2</v>
      </c>
      <c r="E412" s="226" t="s">
        <v>900</v>
      </c>
    </row>
    <row r="413" spans="1:5" ht="15.75" customHeight="1" x14ac:dyDescent="0.25">
      <c r="A413" s="230" t="s">
        <v>1536</v>
      </c>
      <c r="B413" s="228" t="s">
        <v>1537</v>
      </c>
      <c r="C413" s="226" t="s">
        <v>822</v>
      </c>
      <c r="D413" s="226">
        <v>1</v>
      </c>
      <c r="E413" s="226" t="s">
        <v>900</v>
      </c>
    </row>
    <row r="414" spans="1:5" ht="15.75" customHeight="1" x14ac:dyDescent="0.25">
      <c r="A414" s="230" t="s">
        <v>1538</v>
      </c>
      <c r="B414" s="228" t="s">
        <v>1539</v>
      </c>
      <c r="C414" s="226" t="s">
        <v>822</v>
      </c>
      <c r="D414" s="226">
        <v>1</v>
      </c>
      <c r="E414" s="226" t="s">
        <v>900</v>
      </c>
    </row>
    <row r="415" spans="1:5" ht="15.75" customHeight="1" x14ac:dyDescent="0.25">
      <c r="A415" s="230" t="s">
        <v>1540</v>
      </c>
      <c r="B415" s="228" t="s">
        <v>1541</v>
      </c>
      <c r="C415" s="226" t="s">
        <v>822</v>
      </c>
      <c r="D415" s="226">
        <v>1</v>
      </c>
      <c r="E415" s="226" t="s">
        <v>900</v>
      </c>
    </row>
    <row r="416" spans="1:5" ht="15.75" customHeight="1" x14ac:dyDescent="0.25">
      <c r="A416" s="230" t="s">
        <v>1542</v>
      </c>
      <c r="B416" s="228" t="s">
        <v>1543</v>
      </c>
      <c r="C416" s="226" t="s">
        <v>822</v>
      </c>
      <c r="D416" s="226">
        <v>1</v>
      </c>
      <c r="E416" s="226" t="s">
        <v>900</v>
      </c>
    </row>
    <row r="417" spans="1:5" ht="15.75" customHeight="1" x14ac:dyDescent="0.25">
      <c r="A417" s="230" t="s">
        <v>1544</v>
      </c>
      <c r="B417" s="228" t="s">
        <v>1545</v>
      </c>
      <c r="C417" s="226" t="s">
        <v>822</v>
      </c>
      <c r="D417" s="226">
        <v>1</v>
      </c>
      <c r="E417" s="226" t="s">
        <v>900</v>
      </c>
    </row>
    <row r="418" spans="1:5" ht="15.75" customHeight="1" x14ac:dyDescent="0.25">
      <c r="A418" s="230" t="s">
        <v>1546</v>
      </c>
      <c r="B418" s="228" t="s">
        <v>1547</v>
      </c>
      <c r="C418" s="226" t="s">
        <v>822</v>
      </c>
      <c r="D418" s="226">
        <v>1</v>
      </c>
      <c r="E418" s="226" t="s">
        <v>900</v>
      </c>
    </row>
    <row r="419" spans="1:5" ht="15.75" customHeight="1" x14ac:dyDescent="0.25">
      <c r="A419" s="230" t="s">
        <v>1548</v>
      </c>
      <c r="B419" s="228" t="s">
        <v>1549</v>
      </c>
      <c r="C419" s="226" t="s">
        <v>822</v>
      </c>
      <c r="D419" s="226">
        <v>1</v>
      </c>
      <c r="E419" s="226" t="s">
        <v>900</v>
      </c>
    </row>
    <row r="420" spans="1:5" ht="15.75" customHeight="1" x14ac:dyDescent="0.25">
      <c r="A420" s="230" t="s">
        <v>1540</v>
      </c>
      <c r="B420" s="228" t="s">
        <v>1550</v>
      </c>
      <c r="C420" s="226" t="s">
        <v>822</v>
      </c>
      <c r="D420" s="226">
        <v>1</v>
      </c>
      <c r="E420" s="226" t="s">
        <v>900</v>
      </c>
    </row>
    <row r="421" spans="1:5" ht="15.75" customHeight="1" x14ac:dyDescent="0.25">
      <c r="A421" s="230" t="s">
        <v>1551</v>
      </c>
      <c r="B421" s="228" t="s">
        <v>1552</v>
      </c>
      <c r="C421" s="226" t="s">
        <v>822</v>
      </c>
      <c r="D421" s="226">
        <v>2</v>
      </c>
      <c r="E421" s="226" t="s">
        <v>900</v>
      </c>
    </row>
    <row r="422" spans="1:5" ht="15.75" customHeight="1" x14ac:dyDescent="0.25">
      <c r="A422" s="230" t="s">
        <v>1553</v>
      </c>
      <c r="B422" s="228" t="s">
        <v>1554</v>
      </c>
      <c r="C422" s="226" t="s">
        <v>822</v>
      </c>
      <c r="D422" s="226">
        <v>2</v>
      </c>
      <c r="E422" s="226" t="s">
        <v>900</v>
      </c>
    </row>
    <row r="423" spans="1:5" ht="15.75" customHeight="1" x14ac:dyDescent="0.25">
      <c r="A423" s="230" t="s">
        <v>718</v>
      </c>
      <c r="B423" s="228" t="s">
        <v>1555</v>
      </c>
      <c r="C423" s="226" t="s">
        <v>822</v>
      </c>
      <c r="D423" s="226">
        <v>2</v>
      </c>
      <c r="E423" s="226" t="s">
        <v>900</v>
      </c>
    </row>
    <row r="424" spans="1:5" ht="15.75" customHeight="1" x14ac:dyDescent="0.25">
      <c r="A424" s="230" t="s">
        <v>1556</v>
      </c>
      <c r="B424" s="228" t="s">
        <v>1557</v>
      </c>
      <c r="C424" s="226" t="s">
        <v>822</v>
      </c>
      <c r="D424" s="226">
        <v>1</v>
      </c>
      <c r="E424" s="226" t="s">
        <v>900</v>
      </c>
    </row>
    <row r="425" spans="1:5" ht="15.75" customHeight="1" x14ac:dyDescent="0.25">
      <c r="A425" s="230" t="s">
        <v>1558</v>
      </c>
      <c r="B425" s="228" t="s">
        <v>1559</v>
      </c>
      <c r="C425" s="226" t="s">
        <v>822</v>
      </c>
      <c r="D425" s="226">
        <v>1</v>
      </c>
      <c r="E425" s="226" t="s">
        <v>900</v>
      </c>
    </row>
    <row r="426" spans="1:5" ht="15.75" customHeight="1" x14ac:dyDescent="0.25">
      <c r="A426" s="230" t="s">
        <v>1560</v>
      </c>
      <c r="B426" s="228" t="s">
        <v>1561</v>
      </c>
      <c r="C426" s="226" t="s">
        <v>822</v>
      </c>
      <c r="D426" s="226">
        <v>1</v>
      </c>
      <c r="E426" s="226" t="s">
        <v>900</v>
      </c>
    </row>
    <row r="427" spans="1:5" ht="15.75" customHeight="1" x14ac:dyDescent="0.25">
      <c r="A427" s="230" t="s">
        <v>691</v>
      </c>
      <c r="B427" s="228" t="s">
        <v>1562</v>
      </c>
      <c r="C427" s="226" t="s">
        <v>822</v>
      </c>
      <c r="D427" s="226">
        <v>2</v>
      </c>
      <c r="E427" s="226" t="s">
        <v>900</v>
      </c>
    </row>
    <row r="428" spans="1:5" ht="15.75" customHeight="1" x14ac:dyDescent="0.25">
      <c r="A428" s="230" t="s">
        <v>698</v>
      </c>
      <c r="B428" s="228" t="s">
        <v>1563</v>
      </c>
      <c r="C428" s="226" t="s">
        <v>822</v>
      </c>
      <c r="D428" s="226">
        <v>2</v>
      </c>
      <c r="E428" s="226" t="s">
        <v>900</v>
      </c>
    </row>
    <row r="429" spans="1:5" ht="15.75" customHeight="1" x14ac:dyDescent="0.25">
      <c r="A429" s="230" t="s">
        <v>1564</v>
      </c>
      <c r="B429" s="228" t="s">
        <v>1565</v>
      </c>
      <c r="C429" s="226" t="s">
        <v>822</v>
      </c>
      <c r="D429" s="226">
        <v>1</v>
      </c>
      <c r="E429" s="226" t="s">
        <v>900</v>
      </c>
    </row>
    <row r="430" spans="1:5" ht="15.75" customHeight="1" x14ac:dyDescent="0.25">
      <c r="A430" s="230" t="s">
        <v>685</v>
      </c>
      <c r="B430" s="228" t="s">
        <v>1566</v>
      </c>
      <c r="C430" s="226" t="s">
        <v>822</v>
      </c>
      <c r="D430" s="226">
        <v>1</v>
      </c>
      <c r="E430" s="226" t="s">
        <v>900</v>
      </c>
    </row>
    <row r="431" spans="1:5" ht="15.75" customHeight="1" x14ac:dyDescent="0.25">
      <c r="A431" s="230" t="s">
        <v>1567</v>
      </c>
      <c r="B431" s="228" t="s">
        <v>1568</v>
      </c>
      <c r="C431" s="226" t="s">
        <v>822</v>
      </c>
      <c r="D431" s="226">
        <v>1</v>
      </c>
      <c r="E431" s="226" t="s">
        <v>900</v>
      </c>
    </row>
    <row r="432" spans="1:5" ht="15.75" customHeight="1" x14ac:dyDescent="0.25">
      <c r="A432" s="230" t="s">
        <v>1569</v>
      </c>
      <c r="B432" s="228" t="s">
        <v>1570</v>
      </c>
      <c r="C432" s="226" t="s">
        <v>822</v>
      </c>
      <c r="D432" s="226">
        <v>1</v>
      </c>
      <c r="E432" s="226" t="s">
        <v>900</v>
      </c>
    </row>
    <row r="433" spans="1:5" ht="15.75" customHeight="1" x14ac:dyDescent="0.25">
      <c r="A433" s="230" t="s">
        <v>1571</v>
      </c>
      <c r="B433" s="228" t="s">
        <v>1572</v>
      </c>
      <c r="C433" s="226" t="s">
        <v>822</v>
      </c>
      <c r="D433" s="226">
        <v>1</v>
      </c>
      <c r="E433" s="226" t="s">
        <v>900</v>
      </c>
    </row>
    <row r="434" spans="1:5" ht="15.75" customHeight="1" x14ac:dyDescent="0.25">
      <c r="A434" s="230" t="s">
        <v>1573</v>
      </c>
      <c r="B434" s="228" t="s">
        <v>1574</v>
      </c>
      <c r="C434" s="226" t="s">
        <v>822</v>
      </c>
      <c r="D434" s="226">
        <v>2</v>
      </c>
      <c r="E434" s="226" t="s">
        <v>900</v>
      </c>
    </row>
    <row r="435" spans="1:5" ht="15.75" customHeight="1" x14ac:dyDescent="0.25">
      <c r="A435" s="230" t="s">
        <v>1575</v>
      </c>
      <c r="B435" s="228" t="s">
        <v>1576</v>
      </c>
      <c r="C435" s="226" t="s">
        <v>822</v>
      </c>
      <c r="D435" s="226">
        <v>1</v>
      </c>
      <c r="E435" s="226" t="s">
        <v>900</v>
      </c>
    </row>
    <row r="436" spans="1:5" ht="15.75" customHeight="1" x14ac:dyDescent="0.25">
      <c r="A436" s="230" t="s">
        <v>1577</v>
      </c>
      <c r="B436" s="228" t="s">
        <v>1578</v>
      </c>
      <c r="C436" s="226" t="s">
        <v>822</v>
      </c>
      <c r="D436" s="226">
        <v>2</v>
      </c>
      <c r="E436" s="226" t="s">
        <v>900</v>
      </c>
    </row>
    <row r="437" spans="1:5" ht="15.75" customHeight="1" x14ac:dyDescent="0.25">
      <c r="A437" s="230" t="s">
        <v>1579</v>
      </c>
      <c r="B437" s="228" t="s">
        <v>1580</v>
      </c>
      <c r="C437" s="226" t="s">
        <v>822</v>
      </c>
      <c r="D437" s="226">
        <v>1</v>
      </c>
      <c r="E437" s="226" t="s">
        <v>900</v>
      </c>
    </row>
    <row r="438" spans="1:5" ht="15.75" customHeight="1" x14ac:dyDescent="0.25">
      <c r="A438" s="230" t="s">
        <v>1581</v>
      </c>
      <c r="B438" s="228" t="s">
        <v>1582</v>
      </c>
      <c r="C438" s="226" t="s">
        <v>822</v>
      </c>
      <c r="D438" s="226">
        <v>1</v>
      </c>
      <c r="E438" s="226" t="s">
        <v>900</v>
      </c>
    </row>
    <row r="439" spans="1:5" ht="15.75" customHeight="1" x14ac:dyDescent="0.25">
      <c r="A439" s="230" t="s">
        <v>686</v>
      </c>
      <c r="B439" s="228" t="s">
        <v>1583</v>
      </c>
      <c r="C439" s="226" t="s">
        <v>822</v>
      </c>
      <c r="D439" s="226">
        <v>1</v>
      </c>
      <c r="E439" s="226" t="s">
        <v>900</v>
      </c>
    </row>
    <row r="440" spans="1:5" ht="15.75" customHeight="1" x14ac:dyDescent="0.25">
      <c r="A440" s="230" t="s">
        <v>1584</v>
      </c>
      <c r="B440" s="228" t="s">
        <v>1585</v>
      </c>
      <c r="C440" s="226" t="s">
        <v>822</v>
      </c>
      <c r="D440" s="226">
        <v>1</v>
      </c>
      <c r="E440" s="226" t="s">
        <v>900</v>
      </c>
    </row>
    <row r="441" spans="1:5" ht="15.75" customHeight="1" x14ac:dyDescent="0.25">
      <c r="A441" s="230" t="s">
        <v>717</v>
      </c>
      <c r="B441" s="228" t="s">
        <v>1586</v>
      </c>
      <c r="C441" s="226" t="s">
        <v>822</v>
      </c>
      <c r="D441" s="226">
        <v>2</v>
      </c>
      <c r="E441" s="226" t="s">
        <v>900</v>
      </c>
    </row>
    <row r="442" spans="1:5" ht="15.75" customHeight="1" x14ac:dyDescent="0.25">
      <c r="A442" s="230" t="s">
        <v>716</v>
      </c>
      <c r="B442" s="228" t="s">
        <v>1587</v>
      </c>
      <c r="C442" s="226" t="s">
        <v>822</v>
      </c>
      <c r="D442" s="226">
        <v>2</v>
      </c>
      <c r="E442" s="226" t="s">
        <v>900</v>
      </c>
    </row>
    <row r="443" spans="1:5" ht="15.75" customHeight="1" x14ac:dyDescent="0.25">
      <c r="A443" s="230" t="s">
        <v>1588</v>
      </c>
      <c r="B443" s="228" t="s">
        <v>1589</v>
      </c>
      <c r="C443" s="226" t="s">
        <v>822</v>
      </c>
      <c r="D443" s="226">
        <v>2</v>
      </c>
      <c r="E443" s="226" t="s">
        <v>900</v>
      </c>
    </row>
    <row r="444" spans="1:5" ht="15.75" customHeight="1" x14ac:dyDescent="0.25">
      <c r="A444" s="230" t="s">
        <v>713</v>
      </c>
      <c r="B444" s="228" t="s">
        <v>1590</v>
      </c>
      <c r="C444" s="226" t="s">
        <v>822</v>
      </c>
      <c r="D444" s="226">
        <v>1</v>
      </c>
      <c r="E444" s="226" t="s">
        <v>900</v>
      </c>
    </row>
    <row r="445" spans="1:5" ht="15.75" customHeight="1" x14ac:dyDescent="0.25">
      <c r="A445" s="230" t="s">
        <v>1591</v>
      </c>
      <c r="B445" s="228" t="s">
        <v>1592</v>
      </c>
      <c r="C445" s="226" t="s">
        <v>822</v>
      </c>
      <c r="D445" s="226">
        <v>1</v>
      </c>
      <c r="E445" s="226" t="s">
        <v>900</v>
      </c>
    </row>
    <row r="446" spans="1:5" ht="15.75" customHeight="1" x14ac:dyDescent="0.25">
      <c r="A446" s="230" t="s">
        <v>1593</v>
      </c>
      <c r="B446" s="228" t="s">
        <v>1594</v>
      </c>
      <c r="C446" s="226" t="s">
        <v>822</v>
      </c>
      <c r="D446" s="226">
        <v>2</v>
      </c>
      <c r="E446" s="226" t="s">
        <v>900</v>
      </c>
    </row>
    <row r="447" spans="1:5" ht="15.75" customHeight="1" x14ac:dyDescent="0.25">
      <c r="A447" s="230" t="s">
        <v>719</v>
      </c>
      <c r="B447" s="228" t="s">
        <v>1595</v>
      </c>
      <c r="C447" s="226" t="s">
        <v>822</v>
      </c>
      <c r="D447" s="226">
        <v>2</v>
      </c>
      <c r="E447" s="226" t="s">
        <v>900</v>
      </c>
    </row>
    <row r="448" spans="1:5" ht="15.75" customHeight="1" x14ac:dyDescent="0.25">
      <c r="A448" s="230" t="s">
        <v>684</v>
      </c>
      <c r="B448" s="228" t="s">
        <v>1596</v>
      </c>
      <c r="C448" s="226" t="s">
        <v>822</v>
      </c>
      <c r="D448" s="226">
        <v>1</v>
      </c>
      <c r="E448" s="226" t="s">
        <v>900</v>
      </c>
    </row>
    <row r="449" spans="1:5" ht="15.75" customHeight="1" x14ac:dyDescent="0.25">
      <c r="A449" s="230" t="s">
        <v>1597</v>
      </c>
      <c r="B449" s="228" t="s">
        <v>1598</v>
      </c>
      <c r="C449" s="226" t="s">
        <v>822</v>
      </c>
      <c r="D449" s="226">
        <v>1</v>
      </c>
      <c r="E449" s="226" t="s">
        <v>900</v>
      </c>
    </row>
    <row r="450" spans="1:5" ht="15.75" customHeight="1" x14ac:dyDescent="0.25">
      <c r="A450" s="230" t="s">
        <v>1599</v>
      </c>
      <c r="B450" s="228" t="s">
        <v>1600</v>
      </c>
      <c r="C450" s="226" t="s">
        <v>822</v>
      </c>
      <c r="D450" s="226">
        <v>1</v>
      </c>
      <c r="E450" s="226" t="s">
        <v>900</v>
      </c>
    </row>
    <row r="451" spans="1:5" ht="15.75" customHeight="1" x14ac:dyDescent="0.25">
      <c r="A451" s="230" t="s">
        <v>1601</v>
      </c>
      <c r="B451" s="228" t="s">
        <v>1602</v>
      </c>
      <c r="C451" s="226" t="s">
        <v>822</v>
      </c>
      <c r="D451" s="226">
        <v>1</v>
      </c>
      <c r="E451" s="226" t="s">
        <v>900</v>
      </c>
    </row>
    <row r="452" spans="1:5" ht="15.75" customHeight="1" x14ac:dyDescent="0.25">
      <c r="A452" s="230" t="s">
        <v>714</v>
      </c>
      <c r="B452" s="228" t="s">
        <v>1140</v>
      </c>
      <c r="C452" s="226" t="s">
        <v>822</v>
      </c>
      <c r="D452" s="226">
        <v>1</v>
      </c>
      <c r="E452" s="226" t="s">
        <v>900</v>
      </c>
    </row>
    <row r="453" spans="1:5" ht="15.75" customHeight="1" x14ac:dyDescent="0.25">
      <c r="A453" s="230" t="s">
        <v>1603</v>
      </c>
      <c r="B453" s="228" t="s">
        <v>1604</v>
      </c>
      <c r="C453" s="226" t="s">
        <v>822</v>
      </c>
      <c r="D453" s="226">
        <v>2</v>
      </c>
      <c r="E453" s="226" t="s">
        <v>900</v>
      </c>
    </row>
    <row r="454" spans="1:5" ht="15.75" customHeight="1" x14ac:dyDescent="0.25">
      <c r="A454" s="230" t="s">
        <v>1605</v>
      </c>
      <c r="B454" s="228" t="s">
        <v>1606</v>
      </c>
      <c r="C454" s="226" t="s">
        <v>822</v>
      </c>
      <c r="D454" s="226">
        <v>2</v>
      </c>
      <c r="E454" s="226" t="s">
        <v>900</v>
      </c>
    </row>
    <row r="455" spans="1:5" ht="15.75" customHeight="1" x14ac:dyDescent="0.25">
      <c r="A455" s="230" t="s">
        <v>1607</v>
      </c>
      <c r="B455" s="228" t="s">
        <v>1606</v>
      </c>
      <c r="C455" s="226" t="s">
        <v>822</v>
      </c>
      <c r="D455" s="226">
        <v>2</v>
      </c>
      <c r="E455" s="226" t="s">
        <v>900</v>
      </c>
    </row>
    <row r="456" spans="1:5" ht="15.75" customHeight="1" x14ac:dyDescent="0.25">
      <c r="A456" s="230" t="s">
        <v>1608</v>
      </c>
      <c r="B456" s="228" t="s">
        <v>1609</v>
      </c>
      <c r="C456" s="226" t="s">
        <v>822</v>
      </c>
      <c r="D456" s="226">
        <v>1</v>
      </c>
      <c r="E456" s="226" t="s">
        <v>900</v>
      </c>
    </row>
    <row r="457" spans="1:5" ht="15.75" customHeight="1" x14ac:dyDescent="0.25">
      <c r="A457" s="230" t="s">
        <v>1610</v>
      </c>
      <c r="B457" s="228" t="s">
        <v>1611</v>
      </c>
      <c r="C457" s="226" t="s">
        <v>822</v>
      </c>
      <c r="D457" s="226">
        <v>2</v>
      </c>
      <c r="E457" s="226" t="s">
        <v>900</v>
      </c>
    </row>
    <row r="458" spans="1:5" ht="15.75" customHeight="1" x14ac:dyDescent="0.25">
      <c r="A458" s="230" t="s">
        <v>1612</v>
      </c>
      <c r="B458" s="228" t="s">
        <v>1613</v>
      </c>
      <c r="C458" s="226" t="s">
        <v>822</v>
      </c>
      <c r="D458" s="226">
        <v>1</v>
      </c>
      <c r="E458" s="226" t="s">
        <v>900</v>
      </c>
    </row>
    <row r="459" spans="1:5" ht="15.75" customHeight="1" x14ac:dyDescent="0.25">
      <c r="A459" s="230" t="s">
        <v>1614</v>
      </c>
      <c r="B459" s="228" t="s">
        <v>1615</v>
      </c>
      <c r="C459" s="226" t="s">
        <v>822</v>
      </c>
      <c r="D459" s="226">
        <v>2</v>
      </c>
      <c r="E459" s="226" t="s">
        <v>900</v>
      </c>
    </row>
    <row r="460" spans="1:5" ht="15.75" customHeight="1" x14ac:dyDescent="0.25">
      <c r="A460" s="230" t="s">
        <v>1616</v>
      </c>
      <c r="B460" s="228" t="s">
        <v>1200</v>
      </c>
      <c r="C460" s="226" t="s">
        <v>822</v>
      </c>
      <c r="D460" s="226">
        <v>1</v>
      </c>
      <c r="E460" s="226" t="s">
        <v>900</v>
      </c>
    </row>
    <row r="461" spans="1:5" ht="15.75" customHeight="1" x14ac:dyDescent="0.25">
      <c r="A461" s="230" t="s">
        <v>1617</v>
      </c>
      <c r="B461" s="228" t="s">
        <v>1198</v>
      </c>
      <c r="C461" s="226" t="s">
        <v>822</v>
      </c>
      <c r="D461" s="226">
        <v>1</v>
      </c>
      <c r="E461" s="226" t="s">
        <v>900</v>
      </c>
    </row>
    <row r="462" spans="1:5" ht="15.75" customHeight="1" x14ac:dyDescent="0.25">
      <c r="A462" s="230" t="s">
        <v>1618</v>
      </c>
      <c r="B462" s="228" t="s">
        <v>1202</v>
      </c>
      <c r="C462" s="226" t="s">
        <v>822</v>
      </c>
      <c r="D462" s="226">
        <v>1</v>
      </c>
      <c r="E462" s="226" t="s">
        <v>900</v>
      </c>
    </row>
    <row r="463" spans="1:5" ht="15.75" customHeight="1" x14ac:dyDescent="0.25">
      <c r="A463" s="230" t="s">
        <v>1619</v>
      </c>
      <c r="B463" s="228" t="s">
        <v>1620</v>
      </c>
      <c r="C463" s="226" t="s">
        <v>822</v>
      </c>
      <c r="D463" s="226">
        <v>2</v>
      </c>
      <c r="E463" s="226" t="s">
        <v>900</v>
      </c>
    </row>
    <row r="464" spans="1:5" ht="15.75" customHeight="1" x14ac:dyDescent="0.25">
      <c r="A464" s="230" t="s">
        <v>1621</v>
      </c>
      <c r="B464" s="228" t="s">
        <v>1622</v>
      </c>
      <c r="C464" s="226" t="s">
        <v>793</v>
      </c>
      <c r="D464" s="226">
        <v>2</v>
      </c>
      <c r="E464" s="226" t="s">
        <v>900</v>
      </c>
    </row>
    <row r="465" spans="1:5" ht="15.75" customHeight="1" x14ac:dyDescent="0.25">
      <c r="A465" s="230" t="s">
        <v>1623</v>
      </c>
      <c r="B465" s="228" t="s">
        <v>1624</v>
      </c>
      <c r="C465" s="226" t="s">
        <v>793</v>
      </c>
      <c r="D465" s="226">
        <v>2</v>
      </c>
      <c r="E465" s="226" t="s">
        <v>900</v>
      </c>
    </row>
    <row r="466" spans="1:5" ht="15.75" customHeight="1" x14ac:dyDescent="0.25">
      <c r="A466" s="230" t="s">
        <v>1625</v>
      </c>
      <c r="B466" s="228" t="s">
        <v>1626</v>
      </c>
      <c r="C466" s="226" t="s">
        <v>793</v>
      </c>
      <c r="D466" s="226">
        <v>2</v>
      </c>
      <c r="E466" s="226" t="s">
        <v>900</v>
      </c>
    </row>
    <row r="467" spans="1:5" ht="15.75" customHeight="1" x14ac:dyDescent="0.25">
      <c r="A467" s="230" t="s">
        <v>1627</v>
      </c>
      <c r="B467" s="228" t="s">
        <v>1628</v>
      </c>
      <c r="C467" s="226" t="s">
        <v>793</v>
      </c>
      <c r="D467" s="226">
        <v>2</v>
      </c>
      <c r="E467" s="226" t="s">
        <v>900</v>
      </c>
    </row>
    <row r="468" spans="1:5" ht="15.75" customHeight="1" x14ac:dyDescent="0.25">
      <c r="A468" s="230" t="s">
        <v>1629</v>
      </c>
      <c r="B468" s="228" t="s">
        <v>1630</v>
      </c>
      <c r="C468" s="226" t="s">
        <v>793</v>
      </c>
      <c r="D468" s="226">
        <v>2</v>
      </c>
      <c r="E468" s="226" t="s">
        <v>900</v>
      </c>
    </row>
    <row r="469" spans="1:5" ht="15.75" customHeight="1" x14ac:dyDescent="0.25">
      <c r="A469" s="230" t="s">
        <v>1631</v>
      </c>
      <c r="B469" s="228" t="s">
        <v>1632</v>
      </c>
      <c r="C469" s="226" t="s">
        <v>822</v>
      </c>
      <c r="D469" s="226">
        <v>2</v>
      </c>
      <c r="E469" s="226" t="s">
        <v>900</v>
      </c>
    </row>
    <row r="470" spans="1:5" ht="15.75" customHeight="1" x14ac:dyDescent="0.25">
      <c r="A470" s="230" t="s">
        <v>1633</v>
      </c>
      <c r="B470" s="228" t="s">
        <v>1634</v>
      </c>
      <c r="C470" s="226" t="s">
        <v>822</v>
      </c>
      <c r="D470" s="226">
        <v>2</v>
      </c>
      <c r="E470" s="226" t="s">
        <v>900</v>
      </c>
    </row>
    <row r="471" spans="1:5" ht="15.75" customHeight="1" x14ac:dyDescent="0.25">
      <c r="A471" s="230" t="s">
        <v>1635</v>
      </c>
      <c r="B471" s="228" t="s">
        <v>1636</v>
      </c>
      <c r="C471" s="226" t="s">
        <v>822</v>
      </c>
      <c r="D471" s="226">
        <v>2</v>
      </c>
      <c r="E471" s="226" t="s">
        <v>900</v>
      </c>
    </row>
    <row r="472" spans="1:5" ht="15.75" customHeight="1" x14ac:dyDescent="0.25">
      <c r="A472" s="230" t="s">
        <v>1637</v>
      </c>
      <c r="B472" s="228" t="s">
        <v>1638</v>
      </c>
      <c r="C472" s="226" t="s">
        <v>822</v>
      </c>
      <c r="D472" s="226">
        <v>2</v>
      </c>
      <c r="E472" s="226" t="s">
        <v>900</v>
      </c>
    </row>
    <row r="473" spans="1:5" ht="15.75" customHeight="1" x14ac:dyDescent="0.25">
      <c r="A473" s="230" t="s">
        <v>1639</v>
      </c>
      <c r="B473" s="228" t="s">
        <v>1640</v>
      </c>
      <c r="C473" s="226" t="s">
        <v>822</v>
      </c>
      <c r="D473" s="226">
        <v>2</v>
      </c>
      <c r="E473" s="226" t="s">
        <v>900</v>
      </c>
    </row>
    <row r="474" spans="1:5" ht="15.75" customHeight="1" x14ac:dyDescent="0.25">
      <c r="A474" s="230" t="s">
        <v>1641</v>
      </c>
      <c r="B474" s="228" t="s">
        <v>1642</v>
      </c>
      <c r="C474" s="226" t="s">
        <v>822</v>
      </c>
      <c r="D474" s="226">
        <v>1</v>
      </c>
      <c r="E474" s="226" t="s">
        <v>900</v>
      </c>
    </row>
    <row r="475" spans="1:5" ht="15.75" customHeight="1" x14ac:dyDescent="0.25">
      <c r="A475" s="230" t="s">
        <v>1643</v>
      </c>
      <c r="B475" s="228" t="s">
        <v>1644</v>
      </c>
      <c r="C475" s="226" t="s">
        <v>822</v>
      </c>
      <c r="D475" s="226">
        <v>1</v>
      </c>
      <c r="E475" s="226" t="s">
        <v>900</v>
      </c>
    </row>
    <row r="476" spans="1:5" ht="15.75" customHeight="1" x14ac:dyDescent="0.25">
      <c r="A476" s="230" t="s">
        <v>1645</v>
      </c>
      <c r="B476" s="228" t="s">
        <v>1646</v>
      </c>
      <c r="C476" s="226" t="s">
        <v>822</v>
      </c>
      <c r="D476" s="226">
        <v>1</v>
      </c>
      <c r="E476" s="226" t="s">
        <v>900</v>
      </c>
    </row>
    <row r="477" spans="1:5" ht="15.75" customHeight="1" x14ac:dyDescent="0.25">
      <c r="A477" s="230" t="s">
        <v>1647</v>
      </c>
      <c r="B477" s="228" t="s">
        <v>1648</v>
      </c>
      <c r="C477" s="226" t="s">
        <v>822</v>
      </c>
      <c r="D477" s="226">
        <v>2</v>
      </c>
      <c r="E477" s="226" t="s">
        <v>900</v>
      </c>
    </row>
    <row r="478" spans="1:5" ht="15.75" customHeight="1" x14ac:dyDescent="0.25">
      <c r="A478" s="230" t="s">
        <v>1649</v>
      </c>
      <c r="B478" s="228" t="s">
        <v>1650</v>
      </c>
      <c r="C478" s="226" t="s">
        <v>822</v>
      </c>
      <c r="D478" s="226">
        <v>2</v>
      </c>
      <c r="E478" s="226" t="s">
        <v>900</v>
      </c>
    </row>
    <row r="479" spans="1:5" ht="15.75" customHeight="1" x14ac:dyDescent="0.25">
      <c r="A479" s="230" t="s">
        <v>1651</v>
      </c>
      <c r="B479" s="228" t="s">
        <v>1652</v>
      </c>
      <c r="C479" s="226" t="s">
        <v>822</v>
      </c>
      <c r="D479" s="226">
        <v>2</v>
      </c>
      <c r="E479" s="226" t="s">
        <v>900</v>
      </c>
    </row>
    <row r="480" spans="1:5" ht="15.75" customHeight="1" x14ac:dyDescent="0.25">
      <c r="A480" s="230" t="s">
        <v>665</v>
      </c>
      <c r="B480" s="228" t="s">
        <v>1653</v>
      </c>
      <c r="C480" s="226" t="s">
        <v>822</v>
      </c>
      <c r="D480" s="226">
        <v>2</v>
      </c>
      <c r="E480" s="226" t="s">
        <v>900</v>
      </c>
    </row>
    <row r="481" spans="1:5" ht="15.75" customHeight="1" x14ac:dyDescent="0.25">
      <c r="A481" s="230" t="s">
        <v>1654</v>
      </c>
      <c r="B481" s="228" t="s">
        <v>1655</v>
      </c>
      <c r="C481" s="226" t="s">
        <v>822</v>
      </c>
      <c r="D481" s="226">
        <v>2</v>
      </c>
      <c r="E481" s="226" t="s">
        <v>900</v>
      </c>
    </row>
    <row r="482" spans="1:5" ht="15.75" customHeight="1" x14ac:dyDescent="0.25">
      <c r="A482" s="230" t="s">
        <v>1656</v>
      </c>
      <c r="B482" s="228" t="s">
        <v>1657</v>
      </c>
      <c r="C482" s="226" t="s">
        <v>822</v>
      </c>
      <c r="D482" s="226">
        <v>2</v>
      </c>
      <c r="E482" s="226" t="s">
        <v>900</v>
      </c>
    </row>
    <row r="483" spans="1:5" ht="15.75" customHeight="1" x14ac:dyDescent="0.25">
      <c r="A483" s="230" t="s">
        <v>1658</v>
      </c>
      <c r="B483" s="228" t="s">
        <v>1659</v>
      </c>
      <c r="C483" s="226" t="s">
        <v>822</v>
      </c>
      <c r="D483" s="226">
        <v>2</v>
      </c>
      <c r="E483" s="226" t="s">
        <v>900</v>
      </c>
    </row>
    <row r="484" spans="1:5" ht="15.75" customHeight="1" x14ac:dyDescent="0.25">
      <c r="A484" s="230" t="s">
        <v>1660</v>
      </c>
      <c r="B484" s="228" t="s">
        <v>1661</v>
      </c>
      <c r="C484" s="226" t="s">
        <v>822</v>
      </c>
      <c r="D484" s="226">
        <v>2</v>
      </c>
      <c r="E484" s="226" t="s">
        <v>900</v>
      </c>
    </row>
    <row r="485" spans="1:5" ht="15.75" customHeight="1" x14ac:dyDescent="0.25">
      <c r="A485" s="230" t="s">
        <v>1662</v>
      </c>
      <c r="B485" s="228" t="s">
        <v>1663</v>
      </c>
      <c r="C485" s="226" t="s">
        <v>822</v>
      </c>
      <c r="D485" s="226">
        <v>2</v>
      </c>
      <c r="E485" s="226" t="s">
        <v>900</v>
      </c>
    </row>
    <row r="486" spans="1:5" ht="15.75" customHeight="1" x14ac:dyDescent="0.25">
      <c r="A486" s="230" t="s">
        <v>1664</v>
      </c>
      <c r="B486" s="228" t="s">
        <v>1665</v>
      </c>
      <c r="C486" s="226" t="s">
        <v>822</v>
      </c>
      <c r="D486" s="226">
        <v>2</v>
      </c>
      <c r="E486" s="226" t="s">
        <v>900</v>
      </c>
    </row>
    <row r="487" spans="1:5" ht="15.75" customHeight="1" x14ac:dyDescent="0.25">
      <c r="A487" s="230" t="s">
        <v>1666</v>
      </c>
      <c r="B487" s="228" t="s">
        <v>1667</v>
      </c>
      <c r="C487" s="226" t="s">
        <v>822</v>
      </c>
      <c r="D487" s="226">
        <v>2</v>
      </c>
      <c r="E487" s="226" t="s">
        <v>900</v>
      </c>
    </row>
    <row r="488" spans="1:5" ht="15.75" customHeight="1" x14ac:dyDescent="0.25">
      <c r="A488" s="230" t="s">
        <v>1668</v>
      </c>
      <c r="B488" s="228" t="s">
        <v>1669</v>
      </c>
      <c r="C488" s="226" t="s">
        <v>822</v>
      </c>
      <c r="D488" s="226">
        <v>2</v>
      </c>
      <c r="E488" s="226" t="s">
        <v>900</v>
      </c>
    </row>
    <row r="489" spans="1:5" ht="15.75" customHeight="1" x14ac:dyDescent="0.25">
      <c r="A489" s="230" t="s">
        <v>666</v>
      </c>
      <c r="B489" s="228" t="s">
        <v>1670</v>
      </c>
      <c r="C489" s="226" t="s">
        <v>822</v>
      </c>
      <c r="D489" s="226">
        <v>1</v>
      </c>
      <c r="E489" s="226" t="s">
        <v>900</v>
      </c>
    </row>
    <row r="490" spans="1:5" ht="15.75" customHeight="1" x14ac:dyDescent="0.25">
      <c r="A490" s="230" t="s">
        <v>1671</v>
      </c>
      <c r="B490" s="228" t="s">
        <v>1672</v>
      </c>
      <c r="C490" s="226" t="s">
        <v>822</v>
      </c>
      <c r="D490" s="226">
        <v>1</v>
      </c>
      <c r="E490" s="226" t="s">
        <v>900</v>
      </c>
    </row>
    <row r="491" spans="1:5" ht="15.75" customHeight="1" x14ac:dyDescent="0.25">
      <c r="A491" s="230" t="s">
        <v>667</v>
      </c>
      <c r="B491" s="228" t="s">
        <v>1673</v>
      </c>
      <c r="C491" s="226" t="s">
        <v>822</v>
      </c>
      <c r="D491" s="226">
        <v>2</v>
      </c>
      <c r="E491" s="226" t="s">
        <v>900</v>
      </c>
    </row>
    <row r="492" spans="1:5" ht="15.75" customHeight="1" x14ac:dyDescent="0.25">
      <c r="A492" s="230" t="s">
        <v>1674</v>
      </c>
      <c r="B492" s="228" t="s">
        <v>1675</v>
      </c>
      <c r="C492" s="226" t="s">
        <v>822</v>
      </c>
      <c r="D492" s="226">
        <v>2</v>
      </c>
      <c r="E492" s="226" t="s">
        <v>900</v>
      </c>
    </row>
    <row r="493" spans="1:5" ht="15.75" customHeight="1" x14ac:dyDescent="0.25">
      <c r="A493" s="230" t="s">
        <v>1676</v>
      </c>
      <c r="B493" s="228" t="s">
        <v>1677</v>
      </c>
      <c r="C493" s="226" t="s">
        <v>822</v>
      </c>
      <c r="D493" s="226">
        <v>2</v>
      </c>
      <c r="E493" s="226" t="s">
        <v>900</v>
      </c>
    </row>
    <row r="494" spans="1:5" ht="15.75" customHeight="1" x14ac:dyDescent="0.25">
      <c r="A494" s="230" t="s">
        <v>1678</v>
      </c>
      <c r="B494" s="228" t="s">
        <v>1679</v>
      </c>
      <c r="C494" s="226" t="s">
        <v>822</v>
      </c>
      <c r="D494" s="226">
        <v>2</v>
      </c>
      <c r="E494" s="226" t="s">
        <v>900</v>
      </c>
    </row>
    <row r="495" spans="1:5" ht="15.75" customHeight="1" x14ac:dyDescent="0.25">
      <c r="A495" s="230" t="s">
        <v>679</v>
      </c>
      <c r="B495" s="228" t="s">
        <v>1680</v>
      </c>
      <c r="C495" s="226" t="s">
        <v>793</v>
      </c>
      <c r="D495" s="226">
        <v>3</v>
      </c>
      <c r="E495" s="226" t="s">
        <v>900</v>
      </c>
    </row>
    <row r="496" spans="1:5" ht="15.75" customHeight="1" x14ac:dyDescent="0.25">
      <c r="A496" s="230" t="s">
        <v>678</v>
      </c>
      <c r="B496" s="228" t="s">
        <v>1681</v>
      </c>
      <c r="C496" s="226" t="s">
        <v>822</v>
      </c>
      <c r="D496" s="226">
        <v>3</v>
      </c>
      <c r="E496" s="226" t="s">
        <v>900</v>
      </c>
    </row>
    <row r="497" spans="1:5" ht="15.75" customHeight="1" x14ac:dyDescent="0.25">
      <c r="A497" s="230" t="s">
        <v>1682</v>
      </c>
      <c r="B497" s="228" t="s">
        <v>1683</v>
      </c>
      <c r="C497" s="226" t="s">
        <v>822</v>
      </c>
      <c r="D497" s="226">
        <v>2</v>
      </c>
      <c r="E497" s="226" t="s">
        <v>900</v>
      </c>
    </row>
    <row r="498" spans="1:5" ht="15.75" customHeight="1" x14ac:dyDescent="0.25">
      <c r="A498" s="230" t="s">
        <v>1684</v>
      </c>
      <c r="B498" s="228" t="s">
        <v>1685</v>
      </c>
      <c r="C498" s="226" t="s">
        <v>822</v>
      </c>
      <c r="D498" s="226">
        <v>2</v>
      </c>
      <c r="E498" s="226" t="s">
        <v>900</v>
      </c>
    </row>
    <row r="499" spans="1:5" ht="15.75" customHeight="1" x14ac:dyDescent="0.25">
      <c r="A499" s="230" t="s">
        <v>1686</v>
      </c>
      <c r="B499" s="228" t="s">
        <v>1687</v>
      </c>
      <c r="C499" s="226" t="s">
        <v>793</v>
      </c>
      <c r="D499" s="226">
        <v>3</v>
      </c>
      <c r="E499" s="226" t="s">
        <v>900</v>
      </c>
    </row>
    <row r="500" spans="1:5" ht="15.75" customHeight="1" x14ac:dyDescent="0.25">
      <c r="A500" s="230" t="s">
        <v>1688</v>
      </c>
      <c r="B500" s="228" t="s">
        <v>1689</v>
      </c>
      <c r="C500" s="226" t="s">
        <v>822</v>
      </c>
      <c r="D500" s="226">
        <v>3</v>
      </c>
      <c r="E500" s="226" t="s">
        <v>900</v>
      </c>
    </row>
    <row r="501" spans="1:5" ht="15.75" customHeight="1" x14ac:dyDescent="0.25">
      <c r="A501" s="230" t="s">
        <v>700</v>
      </c>
      <c r="B501" s="228" t="s">
        <v>1690</v>
      </c>
      <c r="C501" s="226" t="s">
        <v>822</v>
      </c>
      <c r="D501" s="226">
        <v>2</v>
      </c>
      <c r="E501" s="226" t="s">
        <v>900</v>
      </c>
    </row>
    <row r="502" spans="1:5" ht="15.75" customHeight="1" x14ac:dyDescent="0.25">
      <c r="A502" s="230" t="s">
        <v>702</v>
      </c>
      <c r="B502" s="228" t="s">
        <v>1691</v>
      </c>
      <c r="C502" s="226" t="s">
        <v>822</v>
      </c>
      <c r="D502" s="226">
        <v>2</v>
      </c>
      <c r="E502" s="226" t="s">
        <v>900</v>
      </c>
    </row>
    <row r="503" spans="1:5" ht="15.75" customHeight="1" x14ac:dyDescent="0.25">
      <c r="A503" s="230" t="s">
        <v>701</v>
      </c>
      <c r="B503" s="228" t="s">
        <v>1692</v>
      </c>
      <c r="C503" s="226" t="s">
        <v>822</v>
      </c>
      <c r="D503" s="226">
        <v>2</v>
      </c>
      <c r="E503" s="226" t="s">
        <v>900</v>
      </c>
    </row>
    <row r="504" spans="1:5" ht="15.75" customHeight="1" x14ac:dyDescent="0.25">
      <c r="A504" s="230" t="s">
        <v>680</v>
      </c>
      <c r="B504" s="228" t="s">
        <v>1693</v>
      </c>
      <c r="C504" s="226" t="s">
        <v>822</v>
      </c>
      <c r="D504" s="226">
        <v>2</v>
      </c>
      <c r="E504" s="226" t="s">
        <v>900</v>
      </c>
    </row>
    <row r="505" spans="1:5" ht="15.75" customHeight="1" x14ac:dyDescent="0.25">
      <c r="A505" s="230" t="s">
        <v>708</v>
      </c>
      <c r="B505" s="228" t="s">
        <v>1694</v>
      </c>
      <c r="C505" s="226" t="s">
        <v>822</v>
      </c>
      <c r="D505" s="226">
        <v>2</v>
      </c>
      <c r="E505" s="226" t="s">
        <v>900</v>
      </c>
    </row>
    <row r="506" spans="1:5" ht="15.75" customHeight="1" x14ac:dyDescent="0.25">
      <c r="A506" s="230" t="s">
        <v>1695</v>
      </c>
      <c r="B506" s="228" t="s">
        <v>1696</v>
      </c>
      <c r="C506" s="226" t="s">
        <v>822</v>
      </c>
      <c r="D506" s="226">
        <v>2</v>
      </c>
      <c r="E506" s="226" t="s">
        <v>900</v>
      </c>
    </row>
    <row r="507" spans="1:5" ht="15.75" customHeight="1" x14ac:dyDescent="0.25">
      <c r="A507" s="230" t="s">
        <v>1697</v>
      </c>
      <c r="B507" s="228" t="s">
        <v>1698</v>
      </c>
      <c r="C507" s="226" t="s">
        <v>822</v>
      </c>
      <c r="D507" s="226">
        <v>2</v>
      </c>
      <c r="E507" s="226" t="s">
        <v>900</v>
      </c>
    </row>
    <row r="508" spans="1:5" ht="15.75" customHeight="1" x14ac:dyDescent="0.25">
      <c r="A508" s="230" t="s">
        <v>1699</v>
      </c>
      <c r="B508" s="228" t="s">
        <v>1700</v>
      </c>
      <c r="C508" s="226" t="s">
        <v>822</v>
      </c>
      <c r="D508" s="226">
        <v>2</v>
      </c>
      <c r="E508" s="226" t="s">
        <v>900</v>
      </c>
    </row>
    <row r="509" spans="1:5" ht="15.75" customHeight="1" x14ac:dyDescent="0.25">
      <c r="A509" s="230" t="s">
        <v>689</v>
      </c>
      <c r="B509" s="228" t="s">
        <v>1701</v>
      </c>
      <c r="C509" s="226" t="s">
        <v>822</v>
      </c>
      <c r="D509" s="226">
        <v>2</v>
      </c>
      <c r="E509" s="226" t="s">
        <v>900</v>
      </c>
    </row>
    <row r="510" spans="1:5" ht="15.75" customHeight="1" x14ac:dyDescent="0.25">
      <c r="A510" s="230" t="s">
        <v>690</v>
      </c>
      <c r="B510" s="228" t="s">
        <v>1702</v>
      </c>
      <c r="C510" s="226" t="s">
        <v>822</v>
      </c>
      <c r="D510" s="226">
        <v>2</v>
      </c>
      <c r="E510" s="226" t="s">
        <v>900</v>
      </c>
    </row>
    <row r="511" spans="1:5" ht="15.75" customHeight="1" x14ac:dyDescent="0.25">
      <c r="A511" s="230" t="s">
        <v>1703</v>
      </c>
      <c r="B511" s="228" t="s">
        <v>1704</v>
      </c>
      <c r="C511" s="226" t="s">
        <v>822</v>
      </c>
      <c r="D511" s="226">
        <v>2</v>
      </c>
      <c r="E511" s="226" t="s">
        <v>900</v>
      </c>
    </row>
    <row r="512" spans="1:5" ht="15.75" customHeight="1" x14ac:dyDescent="0.25">
      <c r="A512" s="230" t="s">
        <v>1705</v>
      </c>
      <c r="B512" s="228" t="s">
        <v>1706</v>
      </c>
      <c r="C512" s="226" t="s">
        <v>822</v>
      </c>
      <c r="D512" s="226">
        <v>2</v>
      </c>
      <c r="E512" s="226" t="s">
        <v>900</v>
      </c>
    </row>
    <row r="513" spans="1:5" ht="15.75" customHeight="1" x14ac:dyDescent="0.25">
      <c r="A513" s="230" t="s">
        <v>1707</v>
      </c>
      <c r="B513" s="228" t="s">
        <v>1708</v>
      </c>
      <c r="C513" s="226" t="s">
        <v>822</v>
      </c>
      <c r="D513" s="226">
        <v>2</v>
      </c>
      <c r="E513" s="226" t="s">
        <v>900</v>
      </c>
    </row>
    <row r="514" spans="1:5" ht="15.75" customHeight="1" x14ac:dyDescent="0.25">
      <c r="A514" s="230" t="s">
        <v>627</v>
      </c>
      <c r="B514" s="228" t="s">
        <v>1709</v>
      </c>
      <c r="C514" s="226" t="s">
        <v>822</v>
      </c>
      <c r="D514" s="226">
        <v>2</v>
      </c>
      <c r="E514" s="226" t="s">
        <v>900</v>
      </c>
    </row>
    <row r="515" spans="1:5" ht="15.75" customHeight="1" x14ac:dyDescent="0.25">
      <c r="A515" s="230" t="s">
        <v>625</v>
      </c>
      <c r="B515" s="228" t="s">
        <v>1710</v>
      </c>
      <c r="C515" s="226" t="s">
        <v>822</v>
      </c>
      <c r="D515" s="226">
        <v>2</v>
      </c>
      <c r="E515" s="226" t="s">
        <v>900</v>
      </c>
    </row>
    <row r="516" spans="1:5" ht="15.75" customHeight="1" x14ac:dyDescent="0.25">
      <c r="A516" s="230" t="s">
        <v>1711</v>
      </c>
      <c r="B516" s="228" t="s">
        <v>1712</v>
      </c>
      <c r="C516" s="226" t="s">
        <v>822</v>
      </c>
      <c r="D516" s="226">
        <v>2</v>
      </c>
      <c r="E516" s="226" t="s">
        <v>900</v>
      </c>
    </row>
    <row r="517" spans="1:5" ht="15.75" customHeight="1" x14ac:dyDescent="0.25">
      <c r="A517" s="230" t="s">
        <v>1713</v>
      </c>
      <c r="B517" s="228" t="s">
        <v>1714</v>
      </c>
      <c r="C517" s="226" t="s">
        <v>822</v>
      </c>
      <c r="D517" s="226">
        <v>2</v>
      </c>
      <c r="E517" s="226" t="s">
        <v>900</v>
      </c>
    </row>
    <row r="518" spans="1:5" ht="15.75" customHeight="1" x14ac:dyDescent="0.25">
      <c r="A518" s="230" t="s">
        <v>1715</v>
      </c>
      <c r="B518" s="228" t="s">
        <v>1716</v>
      </c>
      <c r="C518" s="226" t="s">
        <v>822</v>
      </c>
      <c r="D518" s="226">
        <v>2</v>
      </c>
      <c r="E518" s="226" t="s">
        <v>900</v>
      </c>
    </row>
    <row r="519" spans="1:5" ht="15.75" customHeight="1" x14ac:dyDescent="0.25">
      <c r="A519" s="230" t="s">
        <v>715</v>
      </c>
      <c r="B519" s="228" t="s">
        <v>1717</v>
      </c>
      <c r="C519" s="226" t="s">
        <v>822</v>
      </c>
      <c r="D519" s="226">
        <v>2</v>
      </c>
      <c r="E519" s="226" t="s">
        <v>900</v>
      </c>
    </row>
    <row r="520" spans="1:5" ht="15.75" customHeight="1" x14ac:dyDescent="0.25">
      <c r="A520" s="230" t="s">
        <v>709</v>
      </c>
      <c r="B520" s="228" t="s">
        <v>1718</v>
      </c>
      <c r="C520" s="226" t="s">
        <v>822</v>
      </c>
      <c r="D520" s="226">
        <v>2</v>
      </c>
      <c r="E520" s="226" t="s">
        <v>900</v>
      </c>
    </row>
    <row r="521" spans="1:5" ht="15.75" customHeight="1" x14ac:dyDescent="0.25">
      <c r="A521" s="230" t="s">
        <v>711</v>
      </c>
      <c r="B521" s="228" t="s">
        <v>1719</v>
      </c>
      <c r="C521" s="226" t="s">
        <v>822</v>
      </c>
      <c r="D521" s="226">
        <v>2</v>
      </c>
      <c r="E521" s="226" t="s">
        <v>900</v>
      </c>
    </row>
    <row r="522" spans="1:5" ht="15.75" customHeight="1" x14ac:dyDescent="0.25">
      <c r="A522" s="230" t="s">
        <v>712</v>
      </c>
      <c r="B522" s="228" t="s">
        <v>1720</v>
      </c>
      <c r="C522" s="226" t="s">
        <v>822</v>
      </c>
      <c r="D522" s="226">
        <v>2</v>
      </c>
      <c r="E522" s="226" t="s">
        <v>900</v>
      </c>
    </row>
    <row r="523" spans="1:5" ht="15.75" customHeight="1" x14ac:dyDescent="0.25">
      <c r="A523" s="230" t="s">
        <v>710</v>
      </c>
      <c r="B523" s="228" t="s">
        <v>1721</v>
      </c>
      <c r="C523" s="226" t="s">
        <v>822</v>
      </c>
      <c r="D523" s="226">
        <v>2</v>
      </c>
      <c r="E523" s="226" t="s">
        <v>900</v>
      </c>
    </row>
    <row r="524" spans="1:5" ht="15.75" customHeight="1" x14ac:dyDescent="0.25">
      <c r="A524" s="230" t="s">
        <v>731</v>
      </c>
      <c r="B524" s="228" t="s">
        <v>1722</v>
      </c>
      <c r="C524" s="226" t="s">
        <v>822</v>
      </c>
      <c r="D524" s="226">
        <v>2</v>
      </c>
      <c r="E524" s="226" t="s">
        <v>900</v>
      </c>
    </row>
    <row r="525" spans="1:5" ht="15.75" customHeight="1" x14ac:dyDescent="0.25">
      <c r="A525" s="230" t="s">
        <v>1723</v>
      </c>
      <c r="B525" s="228" t="s">
        <v>1724</v>
      </c>
      <c r="C525" s="226" t="s">
        <v>822</v>
      </c>
      <c r="D525" s="226">
        <v>2</v>
      </c>
      <c r="E525" s="226" t="s">
        <v>900</v>
      </c>
    </row>
    <row r="526" spans="1:5" ht="15.75" customHeight="1" x14ac:dyDescent="0.25">
      <c r="A526" s="230" t="s">
        <v>1725</v>
      </c>
      <c r="B526" s="228" t="s">
        <v>1726</v>
      </c>
      <c r="C526" s="226" t="s">
        <v>822</v>
      </c>
      <c r="D526" s="226">
        <v>2</v>
      </c>
      <c r="E526" s="226" t="s">
        <v>900</v>
      </c>
    </row>
    <row r="527" spans="1:5" ht="15.75" customHeight="1" x14ac:dyDescent="0.25">
      <c r="A527" s="230" t="s">
        <v>1727</v>
      </c>
      <c r="B527" s="228" t="s">
        <v>1728</v>
      </c>
      <c r="C527" s="226" t="s">
        <v>822</v>
      </c>
      <c r="D527" s="226">
        <v>2</v>
      </c>
      <c r="E527" s="226" t="s">
        <v>900</v>
      </c>
    </row>
    <row r="528" spans="1:5" ht="15.75" customHeight="1" x14ac:dyDescent="0.25">
      <c r="A528" s="230" t="s">
        <v>623</v>
      </c>
      <c r="B528" s="228" t="s">
        <v>1729</v>
      </c>
      <c r="C528" s="226" t="s">
        <v>822</v>
      </c>
      <c r="D528" s="226">
        <v>2</v>
      </c>
      <c r="E528" s="226" t="s">
        <v>900</v>
      </c>
    </row>
    <row r="529" spans="1:5" ht="15.75" customHeight="1" x14ac:dyDescent="0.25">
      <c r="A529" s="230" t="s">
        <v>720</v>
      </c>
      <c r="B529" s="228" t="s">
        <v>1730</v>
      </c>
      <c r="C529" s="226" t="s">
        <v>822</v>
      </c>
      <c r="D529" s="226">
        <v>2</v>
      </c>
      <c r="E529" s="226" t="s">
        <v>900</v>
      </c>
    </row>
    <row r="530" spans="1:5" ht="15.75" customHeight="1" x14ac:dyDescent="0.25">
      <c r="A530" s="230" t="s">
        <v>688</v>
      </c>
      <c r="B530" s="228" t="s">
        <v>1731</v>
      </c>
      <c r="C530" s="226" t="s">
        <v>822</v>
      </c>
      <c r="D530" s="226">
        <v>2</v>
      </c>
      <c r="E530" s="226" t="s">
        <v>900</v>
      </c>
    </row>
    <row r="531" spans="1:5" ht="15.75" customHeight="1" x14ac:dyDescent="0.25">
      <c r="A531" s="230" t="s">
        <v>721</v>
      </c>
      <c r="B531" s="228" t="s">
        <v>1732</v>
      </c>
      <c r="C531" s="226" t="s">
        <v>822</v>
      </c>
      <c r="D531" s="226">
        <v>2</v>
      </c>
      <c r="E531" s="226" t="s">
        <v>900</v>
      </c>
    </row>
    <row r="532" spans="1:5" ht="15.75" customHeight="1" x14ac:dyDescent="0.25">
      <c r="A532" s="230" t="s">
        <v>687</v>
      </c>
      <c r="B532" s="228" t="s">
        <v>1733</v>
      </c>
      <c r="C532" s="226" t="s">
        <v>822</v>
      </c>
      <c r="D532" s="226">
        <v>2</v>
      </c>
      <c r="E532" s="226" t="s">
        <v>900</v>
      </c>
    </row>
    <row r="533" spans="1:5" ht="15.75" customHeight="1" x14ac:dyDescent="0.25">
      <c r="A533" s="230" t="s">
        <v>1734</v>
      </c>
      <c r="B533" s="228" t="s">
        <v>1735</v>
      </c>
      <c r="C533" s="226" t="s">
        <v>822</v>
      </c>
      <c r="D533" s="226">
        <v>2</v>
      </c>
      <c r="E533" s="226" t="s">
        <v>900</v>
      </c>
    </row>
    <row r="534" spans="1:5" ht="15.75" customHeight="1" x14ac:dyDescent="0.25">
      <c r="A534" s="230" t="s">
        <v>722</v>
      </c>
      <c r="B534" s="228" t="s">
        <v>1736</v>
      </c>
      <c r="C534" s="226" t="s">
        <v>822</v>
      </c>
      <c r="D534" s="226">
        <v>2</v>
      </c>
      <c r="E534" s="226" t="s">
        <v>900</v>
      </c>
    </row>
    <row r="535" spans="1:5" ht="15.75" customHeight="1" x14ac:dyDescent="0.25">
      <c r="A535" s="230" t="s">
        <v>726</v>
      </c>
      <c r="B535" s="228" t="s">
        <v>1737</v>
      </c>
      <c r="C535" s="226" t="s">
        <v>822</v>
      </c>
      <c r="D535" s="226">
        <v>2</v>
      </c>
      <c r="E535" s="226" t="s">
        <v>900</v>
      </c>
    </row>
    <row r="536" spans="1:5" ht="15.75" customHeight="1" x14ac:dyDescent="0.25">
      <c r="A536" s="230" t="s">
        <v>728</v>
      </c>
      <c r="B536" s="228" t="s">
        <v>1738</v>
      </c>
      <c r="C536" s="226" t="s">
        <v>822</v>
      </c>
      <c r="D536" s="226">
        <v>2</v>
      </c>
      <c r="E536" s="226" t="s">
        <v>900</v>
      </c>
    </row>
    <row r="537" spans="1:5" ht="15.75" customHeight="1" x14ac:dyDescent="0.25">
      <c r="A537" s="230" t="s">
        <v>727</v>
      </c>
      <c r="B537" s="228" t="s">
        <v>1739</v>
      </c>
      <c r="C537" s="226" t="s">
        <v>822</v>
      </c>
      <c r="D537" s="226">
        <v>2</v>
      </c>
      <c r="E537" s="226" t="s">
        <v>900</v>
      </c>
    </row>
    <row r="538" spans="1:5" ht="15.75" customHeight="1" x14ac:dyDescent="0.25">
      <c r="A538" s="230" t="s">
        <v>724</v>
      </c>
      <c r="B538" s="228" t="s">
        <v>1740</v>
      </c>
      <c r="C538" s="226" t="s">
        <v>822</v>
      </c>
      <c r="D538" s="226">
        <v>2</v>
      </c>
      <c r="E538" s="226" t="s">
        <v>900</v>
      </c>
    </row>
    <row r="539" spans="1:5" ht="15.75" customHeight="1" x14ac:dyDescent="0.25">
      <c r="A539" s="230" t="s">
        <v>725</v>
      </c>
      <c r="B539" s="228" t="s">
        <v>1741</v>
      </c>
      <c r="C539" s="226" t="s">
        <v>822</v>
      </c>
      <c r="D539" s="226">
        <v>2</v>
      </c>
      <c r="E539" s="226" t="s">
        <v>900</v>
      </c>
    </row>
    <row r="540" spans="1:5" ht="15.75" customHeight="1" x14ac:dyDescent="0.25">
      <c r="A540" s="230" t="s">
        <v>723</v>
      </c>
      <c r="B540" s="228" t="s">
        <v>1742</v>
      </c>
      <c r="C540" s="226" t="s">
        <v>822</v>
      </c>
      <c r="D540" s="226">
        <v>2</v>
      </c>
      <c r="E540" s="226" t="s">
        <v>900</v>
      </c>
    </row>
    <row r="541" spans="1:5" ht="15.75" customHeight="1" x14ac:dyDescent="0.25">
      <c r="A541" s="230" t="s">
        <v>1743</v>
      </c>
      <c r="B541" s="228" t="s">
        <v>1744</v>
      </c>
      <c r="C541" s="226" t="s">
        <v>822</v>
      </c>
      <c r="D541" s="226">
        <v>2</v>
      </c>
      <c r="E541" s="226" t="s">
        <v>900</v>
      </c>
    </row>
    <row r="542" spans="1:5" ht="15.75" customHeight="1" x14ac:dyDescent="0.25">
      <c r="A542" s="230" t="s">
        <v>754</v>
      </c>
      <c r="B542" s="228" t="s">
        <v>1745</v>
      </c>
      <c r="C542" s="226" t="s">
        <v>822</v>
      </c>
      <c r="D542" s="226">
        <v>2</v>
      </c>
      <c r="E542" s="226" t="s">
        <v>900</v>
      </c>
    </row>
    <row r="543" spans="1:5" ht="15.75" customHeight="1" x14ac:dyDescent="0.25">
      <c r="A543" s="230" t="s">
        <v>1746</v>
      </c>
      <c r="B543" s="228" t="s">
        <v>1747</v>
      </c>
      <c r="C543" s="226" t="s">
        <v>822</v>
      </c>
      <c r="D543" s="226">
        <v>2</v>
      </c>
      <c r="E543" s="226" t="s">
        <v>900</v>
      </c>
    </row>
    <row r="544" spans="1:5" ht="15.75" customHeight="1" x14ac:dyDescent="0.25">
      <c r="A544" s="230" t="s">
        <v>1748</v>
      </c>
      <c r="B544" s="228" t="s">
        <v>1749</v>
      </c>
      <c r="C544" s="226" t="s">
        <v>822</v>
      </c>
      <c r="D544" s="226">
        <v>2</v>
      </c>
      <c r="E544" s="226" t="s">
        <v>900</v>
      </c>
    </row>
    <row r="545" spans="1:5" ht="15.75" customHeight="1" x14ac:dyDescent="0.25">
      <c r="A545" s="230" t="s">
        <v>1750</v>
      </c>
      <c r="B545" s="228" t="s">
        <v>1751</v>
      </c>
      <c r="C545" s="226" t="s">
        <v>822</v>
      </c>
      <c r="D545" s="226">
        <v>2</v>
      </c>
      <c r="E545" s="226" t="s">
        <v>900</v>
      </c>
    </row>
    <row r="546" spans="1:5" ht="15.75" customHeight="1" x14ac:dyDescent="0.25">
      <c r="A546" s="230" t="s">
        <v>1752</v>
      </c>
      <c r="B546" s="228" t="s">
        <v>1753</v>
      </c>
      <c r="C546" s="226" t="s">
        <v>822</v>
      </c>
      <c r="D546" s="226">
        <v>2</v>
      </c>
      <c r="E546" s="226" t="s">
        <v>900</v>
      </c>
    </row>
    <row r="547" spans="1:5" ht="15.75" customHeight="1" x14ac:dyDescent="0.25">
      <c r="A547" s="230" t="s">
        <v>1754</v>
      </c>
      <c r="B547" s="228" t="s">
        <v>1755</v>
      </c>
      <c r="C547" s="226" t="s">
        <v>822</v>
      </c>
      <c r="D547" s="226">
        <v>2</v>
      </c>
      <c r="E547" s="226" t="s">
        <v>900</v>
      </c>
    </row>
    <row r="548" spans="1:5" ht="15.75" customHeight="1" x14ac:dyDescent="0.25">
      <c r="A548" s="230" t="s">
        <v>1756</v>
      </c>
      <c r="B548" s="228" t="s">
        <v>1757</v>
      </c>
      <c r="C548" s="226" t="s">
        <v>822</v>
      </c>
      <c r="D548" s="226">
        <v>2</v>
      </c>
      <c r="E548" s="226" t="s">
        <v>900</v>
      </c>
    </row>
    <row r="549" spans="1:5" ht="15.75" customHeight="1" x14ac:dyDescent="0.25">
      <c r="A549" s="230" t="s">
        <v>1758</v>
      </c>
      <c r="B549" s="228" t="s">
        <v>1759</v>
      </c>
      <c r="C549" s="226" t="s">
        <v>822</v>
      </c>
      <c r="D549" s="226">
        <v>2</v>
      </c>
      <c r="E549" s="226" t="s">
        <v>900</v>
      </c>
    </row>
    <row r="550" spans="1:5" ht="15.75" customHeight="1" x14ac:dyDescent="0.25">
      <c r="A550" s="230" t="s">
        <v>1760</v>
      </c>
      <c r="B550" s="228" t="s">
        <v>1761</v>
      </c>
      <c r="C550" s="226" t="s">
        <v>822</v>
      </c>
      <c r="D550" s="226">
        <v>2</v>
      </c>
      <c r="E550" s="226" t="s">
        <v>900</v>
      </c>
    </row>
    <row r="551" spans="1:5" ht="15.75" customHeight="1" x14ac:dyDescent="0.25">
      <c r="A551" s="230" t="s">
        <v>1762</v>
      </c>
      <c r="B551" s="228" t="s">
        <v>1763</v>
      </c>
      <c r="C551" s="226" t="s">
        <v>822</v>
      </c>
      <c r="D551" s="226">
        <v>2</v>
      </c>
      <c r="E551" s="226" t="s">
        <v>900</v>
      </c>
    </row>
    <row r="552" spans="1:5" ht="15.75" customHeight="1" x14ac:dyDescent="0.25">
      <c r="A552" s="230" t="s">
        <v>1764</v>
      </c>
      <c r="B552" s="228" t="s">
        <v>1765</v>
      </c>
      <c r="C552" s="226" t="s">
        <v>822</v>
      </c>
      <c r="D552" s="226">
        <v>2</v>
      </c>
      <c r="E552" s="226" t="s">
        <v>900</v>
      </c>
    </row>
    <row r="553" spans="1:5" ht="15.75" customHeight="1" x14ac:dyDescent="0.25">
      <c r="A553" s="230" t="s">
        <v>1766</v>
      </c>
      <c r="B553" s="228" t="s">
        <v>1767</v>
      </c>
      <c r="C553" s="226" t="s">
        <v>822</v>
      </c>
      <c r="D553" s="226">
        <v>2</v>
      </c>
      <c r="E553" s="226" t="s">
        <v>900</v>
      </c>
    </row>
    <row r="554" spans="1:5" ht="15.75" customHeight="1" x14ac:dyDescent="0.25">
      <c r="A554" s="230" t="s">
        <v>1768</v>
      </c>
      <c r="B554" s="228" t="s">
        <v>1769</v>
      </c>
      <c r="C554" s="226" t="s">
        <v>822</v>
      </c>
      <c r="D554" s="226">
        <v>2</v>
      </c>
      <c r="E554" s="226" t="s">
        <v>900</v>
      </c>
    </row>
    <row r="555" spans="1:5" ht="15.75" customHeight="1" x14ac:dyDescent="0.25">
      <c r="A555" s="230" t="s">
        <v>1770</v>
      </c>
      <c r="B555" s="228" t="s">
        <v>757</v>
      </c>
      <c r="C555" s="226" t="s">
        <v>822</v>
      </c>
      <c r="D555" s="226">
        <v>2</v>
      </c>
      <c r="E555" s="226" t="s">
        <v>900</v>
      </c>
    </row>
    <row r="556" spans="1:5" ht="15.75" customHeight="1" x14ac:dyDescent="0.25">
      <c r="A556" s="230" t="s">
        <v>1771</v>
      </c>
      <c r="B556" s="228" t="s">
        <v>1772</v>
      </c>
      <c r="C556" s="226" t="s">
        <v>822</v>
      </c>
      <c r="D556" s="226">
        <v>2</v>
      </c>
      <c r="E556" s="226" t="s">
        <v>900</v>
      </c>
    </row>
    <row r="557" spans="1:5" ht="15.75" customHeight="1" x14ac:dyDescent="0.25">
      <c r="A557" s="230" t="s">
        <v>1773</v>
      </c>
      <c r="B557" s="228" t="s">
        <v>756</v>
      </c>
      <c r="C557" s="226" t="s">
        <v>822</v>
      </c>
      <c r="D557" s="226">
        <v>2</v>
      </c>
      <c r="E557" s="226" t="s">
        <v>900</v>
      </c>
    </row>
    <row r="558" spans="1:5" ht="15.75" customHeight="1" x14ac:dyDescent="0.25">
      <c r="A558" s="230" t="s">
        <v>1774</v>
      </c>
      <c r="B558" s="228" t="s">
        <v>755</v>
      </c>
      <c r="C558" s="226" t="s">
        <v>822</v>
      </c>
      <c r="D558" s="226">
        <v>2</v>
      </c>
      <c r="E558" s="226" t="s">
        <v>900</v>
      </c>
    </row>
    <row r="559" spans="1:5" ht="15.75" customHeight="1" x14ac:dyDescent="0.25">
      <c r="A559" s="230" t="s">
        <v>1775</v>
      </c>
      <c r="B559" s="228" t="s">
        <v>761</v>
      </c>
      <c r="C559" s="226" t="s">
        <v>822</v>
      </c>
      <c r="D559" s="226">
        <v>2</v>
      </c>
      <c r="E559" s="226" t="s">
        <v>900</v>
      </c>
    </row>
    <row r="560" spans="1:5" ht="15.75" customHeight="1" x14ac:dyDescent="0.25">
      <c r="A560" s="230" t="s">
        <v>1776</v>
      </c>
      <c r="B560" s="228" t="s">
        <v>760</v>
      </c>
      <c r="C560" s="226" t="s">
        <v>822</v>
      </c>
      <c r="D560" s="226">
        <v>2</v>
      </c>
      <c r="E560" s="226" t="s">
        <v>900</v>
      </c>
    </row>
    <row r="561" spans="1:5" ht="15.75" customHeight="1" x14ac:dyDescent="0.25">
      <c r="A561" s="230" t="s">
        <v>1777</v>
      </c>
      <c r="B561" s="228" t="s">
        <v>758</v>
      </c>
      <c r="C561" s="226" t="s">
        <v>822</v>
      </c>
      <c r="D561" s="226">
        <v>2</v>
      </c>
      <c r="E561" s="226" t="s">
        <v>900</v>
      </c>
    </row>
    <row r="562" spans="1:5" ht="15.75" customHeight="1" x14ac:dyDescent="0.25">
      <c r="A562" s="230" t="s">
        <v>1778</v>
      </c>
      <c r="B562" s="228" t="s">
        <v>1779</v>
      </c>
      <c r="C562" s="226" t="s">
        <v>822</v>
      </c>
      <c r="D562" s="226">
        <v>2</v>
      </c>
      <c r="E562" s="226" t="s">
        <v>900</v>
      </c>
    </row>
    <row r="563" spans="1:5" ht="15.75" customHeight="1" x14ac:dyDescent="0.25">
      <c r="A563" s="230" t="s">
        <v>1780</v>
      </c>
      <c r="B563" s="228" t="s">
        <v>759</v>
      </c>
      <c r="C563" s="226" t="s">
        <v>822</v>
      </c>
      <c r="D563" s="226">
        <v>2</v>
      </c>
      <c r="E563" s="226" t="s">
        <v>900</v>
      </c>
    </row>
    <row r="564" spans="1:5" ht="15.75" customHeight="1" x14ac:dyDescent="0.25">
      <c r="A564" s="230" t="s">
        <v>1781</v>
      </c>
      <c r="B564" s="228" t="s">
        <v>762</v>
      </c>
      <c r="C564" s="226" t="s">
        <v>822</v>
      </c>
      <c r="D564" s="226">
        <v>2</v>
      </c>
      <c r="E564" s="226" t="s">
        <v>900</v>
      </c>
    </row>
    <row r="565" spans="1:5" ht="15.75" customHeight="1" x14ac:dyDescent="0.25">
      <c r="A565" s="230" t="s">
        <v>1782</v>
      </c>
      <c r="B565" s="228" t="s">
        <v>1783</v>
      </c>
      <c r="C565" s="226" t="s">
        <v>822</v>
      </c>
      <c r="D565" s="226">
        <v>2</v>
      </c>
      <c r="E565" s="226" t="s">
        <v>900</v>
      </c>
    </row>
    <row r="566" spans="1:5" ht="15.75" customHeight="1" x14ac:dyDescent="0.25">
      <c r="A566" s="230" t="s">
        <v>683</v>
      </c>
      <c r="B566" s="228" t="s">
        <v>1784</v>
      </c>
      <c r="C566" s="226" t="s">
        <v>822</v>
      </c>
      <c r="D566" s="226">
        <v>2</v>
      </c>
      <c r="E566" s="226" t="s">
        <v>900</v>
      </c>
    </row>
    <row r="567" spans="1:5" ht="15.75" customHeight="1" x14ac:dyDescent="0.25">
      <c r="A567" s="230" t="s">
        <v>682</v>
      </c>
      <c r="B567" s="228" t="s">
        <v>1785</v>
      </c>
      <c r="C567" s="226" t="s">
        <v>822</v>
      </c>
      <c r="D567" s="226">
        <v>2</v>
      </c>
      <c r="E567" s="226" t="s">
        <v>900</v>
      </c>
    </row>
    <row r="568" spans="1:5" ht="15.75" customHeight="1" x14ac:dyDescent="0.25">
      <c r="A568" s="230" t="s">
        <v>681</v>
      </c>
      <c r="B568" s="228" t="s">
        <v>1786</v>
      </c>
      <c r="C568" s="226" t="s">
        <v>822</v>
      </c>
      <c r="D568" s="226">
        <v>2</v>
      </c>
      <c r="E568" s="226" t="s">
        <v>900</v>
      </c>
    </row>
    <row r="569" spans="1:5" ht="15.75" customHeight="1" x14ac:dyDescent="0.25">
      <c r="A569" s="230" t="s">
        <v>692</v>
      </c>
      <c r="B569" s="228" t="s">
        <v>1787</v>
      </c>
      <c r="C569" s="226" t="s">
        <v>822</v>
      </c>
      <c r="D569" s="226">
        <v>2</v>
      </c>
      <c r="E569" s="226" t="s">
        <v>900</v>
      </c>
    </row>
    <row r="570" spans="1:5" ht="15.75" customHeight="1" x14ac:dyDescent="0.25">
      <c r="A570" s="230" t="s">
        <v>693</v>
      </c>
      <c r="B570" s="228" t="s">
        <v>1788</v>
      </c>
      <c r="C570" s="226" t="s">
        <v>822</v>
      </c>
      <c r="D570" s="226">
        <v>2</v>
      </c>
      <c r="E570" s="226" t="s">
        <v>900</v>
      </c>
    </row>
    <row r="571" spans="1:5" ht="15.75" customHeight="1" x14ac:dyDescent="0.25">
      <c r="A571" s="230" t="s">
        <v>675</v>
      </c>
      <c r="B571" s="228" t="s">
        <v>1789</v>
      </c>
      <c r="C571" s="226" t="s">
        <v>822</v>
      </c>
      <c r="D571" s="226">
        <v>2</v>
      </c>
      <c r="E571" s="226" t="s">
        <v>900</v>
      </c>
    </row>
    <row r="572" spans="1:5" ht="15.75" customHeight="1" x14ac:dyDescent="0.25">
      <c r="A572" s="230" t="s">
        <v>706</v>
      </c>
      <c r="B572" s="228" t="s">
        <v>1790</v>
      </c>
      <c r="C572" s="226" t="s">
        <v>822</v>
      </c>
      <c r="D572" s="226">
        <v>2</v>
      </c>
      <c r="E572" s="226" t="s">
        <v>900</v>
      </c>
    </row>
    <row r="573" spans="1:5" ht="15.75" customHeight="1" x14ac:dyDescent="0.25">
      <c r="A573" s="230" t="s">
        <v>705</v>
      </c>
      <c r="B573" s="228" t="s">
        <v>1791</v>
      </c>
      <c r="C573" s="226" t="s">
        <v>822</v>
      </c>
      <c r="D573" s="226">
        <v>2</v>
      </c>
      <c r="E573" s="226" t="s">
        <v>900</v>
      </c>
    </row>
    <row r="574" spans="1:5" ht="15.75" customHeight="1" x14ac:dyDescent="0.25">
      <c r="A574" s="230" t="s">
        <v>703</v>
      </c>
      <c r="B574" s="228" t="s">
        <v>1792</v>
      </c>
      <c r="C574" s="226" t="s">
        <v>822</v>
      </c>
      <c r="D574" s="226">
        <v>2</v>
      </c>
      <c r="E574" s="226" t="s">
        <v>900</v>
      </c>
    </row>
    <row r="575" spans="1:5" ht="15.75" customHeight="1" x14ac:dyDescent="0.25">
      <c r="A575" s="230" t="s">
        <v>704</v>
      </c>
      <c r="B575" s="228" t="s">
        <v>1793</v>
      </c>
      <c r="C575" s="226" t="s">
        <v>822</v>
      </c>
      <c r="D575" s="226">
        <v>2</v>
      </c>
      <c r="E575" s="226" t="s">
        <v>900</v>
      </c>
    </row>
    <row r="576" spans="1:5" ht="15.75" customHeight="1" x14ac:dyDescent="0.25">
      <c r="A576" s="230" t="s">
        <v>707</v>
      </c>
      <c r="B576" s="228" t="s">
        <v>1794</v>
      </c>
      <c r="C576" s="226" t="s">
        <v>822</v>
      </c>
      <c r="D576" s="226">
        <v>2</v>
      </c>
      <c r="E576" s="226" t="s">
        <v>900</v>
      </c>
    </row>
    <row r="577" spans="1:5" ht="15.75" customHeight="1" x14ac:dyDescent="0.25">
      <c r="A577" s="230" t="s">
        <v>694</v>
      </c>
      <c r="B577" s="228" t="s">
        <v>1795</v>
      </c>
      <c r="C577" s="226" t="s">
        <v>822</v>
      </c>
      <c r="D577" s="226">
        <v>2</v>
      </c>
      <c r="E577" s="226" t="s">
        <v>900</v>
      </c>
    </row>
    <row r="578" spans="1:5" ht="15.75" customHeight="1" x14ac:dyDescent="0.25">
      <c r="A578" s="230" t="s">
        <v>697</v>
      </c>
      <c r="B578" s="228" t="s">
        <v>1796</v>
      </c>
      <c r="C578" s="226" t="s">
        <v>822</v>
      </c>
      <c r="D578" s="226">
        <v>2</v>
      </c>
      <c r="E578" s="226" t="s">
        <v>900</v>
      </c>
    </row>
    <row r="579" spans="1:5" ht="15.75" customHeight="1" x14ac:dyDescent="0.25">
      <c r="A579" s="230" t="s">
        <v>696</v>
      </c>
      <c r="B579" s="228" t="s">
        <v>1797</v>
      </c>
      <c r="C579" s="226" t="s">
        <v>822</v>
      </c>
      <c r="D579" s="226">
        <v>2</v>
      </c>
      <c r="E579" s="226" t="s">
        <v>900</v>
      </c>
    </row>
    <row r="580" spans="1:5" ht="15.75" customHeight="1" x14ac:dyDescent="0.25">
      <c r="A580" s="230" t="s">
        <v>695</v>
      </c>
      <c r="B580" s="228" t="s">
        <v>1798</v>
      </c>
      <c r="C580" s="226" t="s">
        <v>822</v>
      </c>
      <c r="D580" s="226">
        <v>2</v>
      </c>
      <c r="E580" s="226" t="s">
        <v>900</v>
      </c>
    </row>
    <row r="581" spans="1:5" ht="15.75" customHeight="1" x14ac:dyDescent="0.25">
      <c r="A581" s="230" t="s">
        <v>730</v>
      </c>
      <c r="B581" s="228" t="s">
        <v>1799</v>
      </c>
      <c r="C581" s="226" t="s">
        <v>822</v>
      </c>
      <c r="D581" s="226">
        <v>2</v>
      </c>
      <c r="E581" s="226" t="s">
        <v>900</v>
      </c>
    </row>
    <row r="582" spans="1:5" ht="15.75" customHeight="1" x14ac:dyDescent="0.25">
      <c r="A582" s="230" t="s">
        <v>729</v>
      </c>
      <c r="B582" s="228" t="s">
        <v>1800</v>
      </c>
      <c r="C582" s="226" t="s">
        <v>822</v>
      </c>
      <c r="D582" s="226">
        <v>2</v>
      </c>
      <c r="E582" s="226" t="s">
        <v>900</v>
      </c>
    </row>
    <row r="583" spans="1:5" ht="15.75" customHeight="1" x14ac:dyDescent="0.25">
      <c r="A583" s="230" t="s">
        <v>1801</v>
      </c>
      <c r="B583" s="228" t="s">
        <v>1802</v>
      </c>
      <c r="C583" s="226" t="s">
        <v>822</v>
      </c>
      <c r="D583" s="226">
        <v>2</v>
      </c>
      <c r="E583" s="226" t="s">
        <v>900</v>
      </c>
    </row>
    <row r="584" spans="1:5" ht="15.75" customHeight="1" x14ac:dyDescent="0.25">
      <c r="A584" s="230" t="s">
        <v>1803</v>
      </c>
      <c r="B584" s="228" t="s">
        <v>1804</v>
      </c>
      <c r="C584" s="226" t="s">
        <v>822</v>
      </c>
      <c r="D584" s="226">
        <v>2</v>
      </c>
      <c r="E584" s="226" t="s">
        <v>900</v>
      </c>
    </row>
    <row r="585" spans="1:5" ht="15.75" customHeight="1" x14ac:dyDescent="0.25">
      <c r="A585" s="230" t="s">
        <v>1805</v>
      </c>
      <c r="B585" s="228" t="s">
        <v>1806</v>
      </c>
      <c r="C585" s="226" t="s">
        <v>822</v>
      </c>
      <c r="D585" s="226">
        <v>2</v>
      </c>
      <c r="E585" s="226" t="s">
        <v>900</v>
      </c>
    </row>
    <row r="586" spans="1:5" ht="15.75" customHeight="1" x14ac:dyDescent="0.25">
      <c r="A586" s="230" t="s">
        <v>1807</v>
      </c>
      <c r="B586" s="228" t="s">
        <v>1808</v>
      </c>
      <c r="C586" s="226" t="s">
        <v>822</v>
      </c>
      <c r="D586" s="226">
        <v>2</v>
      </c>
      <c r="E586" s="226" t="s">
        <v>900</v>
      </c>
    </row>
    <row r="587" spans="1:5" ht="15.75" customHeight="1" x14ac:dyDescent="0.25">
      <c r="A587" s="230" t="s">
        <v>1809</v>
      </c>
      <c r="B587" s="228" t="s">
        <v>1810</v>
      </c>
      <c r="C587" s="226" t="s">
        <v>822</v>
      </c>
      <c r="D587" s="226">
        <v>2</v>
      </c>
      <c r="E587" s="226" t="s">
        <v>900</v>
      </c>
    </row>
    <row r="588" spans="1:5" ht="15.75" customHeight="1" x14ac:dyDescent="0.25">
      <c r="A588" s="230" t="s">
        <v>1811</v>
      </c>
      <c r="B588" s="228" t="s">
        <v>1812</v>
      </c>
      <c r="C588" s="226" t="s">
        <v>822</v>
      </c>
      <c r="D588" s="226">
        <v>2</v>
      </c>
      <c r="E588" s="226" t="s">
        <v>900</v>
      </c>
    </row>
    <row r="589" spans="1:5" ht="15.75" customHeight="1" x14ac:dyDescent="0.25">
      <c r="A589" s="230" t="s">
        <v>1813</v>
      </c>
      <c r="B589" s="228" t="s">
        <v>1814</v>
      </c>
      <c r="C589" s="226" t="s">
        <v>822</v>
      </c>
      <c r="D589" s="226">
        <v>2</v>
      </c>
      <c r="E589" s="226" t="s">
        <v>900</v>
      </c>
    </row>
    <row r="590" spans="1:5" ht="15.75" customHeight="1" x14ac:dyDescent="0.25">
      <c r="A590" s="230" t="s">
        <v>1551</v>
      </c>
      <c r="B590" s="228" t="s">
        <v>1815</v>
      </c>
      <c r="C590" s="226" t="s">
        <v>822</v>
      </c>
      <c r="D590" s="226">
        <v>2</v>
      </c>
      <c r="E590" s="226" t="s">
        <v>900</v>
      </c>
    </row>
    <row r="591" spans="1:5" ht="15.75" customHeight="1" x14ac:dyDescent="0.25">
      <c r="A591" s="230" t="s">
        <v>1816</v>
      </c>
      <c r="B591" s="228" t="s">
        <v>1817</v>
      </c>
      <c r="C591" s="226" t="s">
        <v>822</v>
      </c>
      <c r="D591" s="226">
        <v>2</v>
      </c>
      <c r="E591" s="226" t="s">
        <v>900</v>
      </c>
    </row>
    <row r="592" spans="1:5" ht="15.75" customHeight="1" x14ac:dyDescent="0.25">
      <c r="A592" s="230" t="s">
        <v>1818</v>
      </c>
      <c r="B592" s="228" t="s">
        <v>1819</v>
      </c>
      <c r="C592" s="226" t="s">
        <v>822</v>
      </c>
      <c r="D592" s="226">
        <v>2</v>
      </c>
      <c r="E592" s="226" t="s">
        <v>900</v>
      </c>
    </row>
    <row r="593" spans="1:5" ht="15.75" customHeight="1" x14ac:dyDescent="0.25">
      <c r="A593" s="230" t="s">
        <v>1820</v>
      </c>
      <c r="B593" s="228" t="s">
        <v>1821</v>
      </c>
      <c r="C593" s="226" t="s">
        <v>822</v>
      </c>
      <c r="D593" s="226">
        <v>2</v>
      </c>
      <c r="E593" s="226" t="s">
        <v>900</v>
      </c>
    </row>
    <row r="594" spans="1:5" ht="15.75" customHeight="1" x14ac:dyDescent="0.25">
      <c r="A594" s="230" t="s">
        <v>1822</v>
      </c>
      <c r="B594" s="228" t="s">
        <v>1823</v>
      </c>
      <c r="C594" s="226" t="s">
        <v>822</v>
      </c>
      <c r="D594" s="226">
        <v>2</v>
      </c>
      <c r="E594" s="226" t="s">
        <v>900</v>
      </c>
    </row>
    <row r="595" spans="1:5" ht="15.75" customHeight="1" x14ac:dyDescent="0.25">
      <c r="A595" s="230" t="s">
        <v>1824</v>
      </c>
      <c r="B595" s="228" t="s">
        <v>1825</v>
      </c>
      <c r="C595" s="226" t="s">
        <v>822</v>
      </c>
      <c r="D595" s="226">
        <v>2</v>
      </c>
      <c r="E595" s="226" t="s">
        <v>900</v>
      </c>
    </row>
    <row r="596" spans="1:5" ht="15.75" customHeight="1" x14ac:dyDescent="0.25">
      <c r="A596" s="230" t="s">
        <v>1826</v>
      </c>
      <c r="B596" s="228" t="s">
        <v>1827</v>
      </c>
      <c r="C596" s="226" t="s">
        <v>822</v>
      </c>
      <c r="D596" s="226">
        <v>2</v>
      </c>
      <c r="E596" s="226" t="s">
        <v>900</v>
      </c>
    </row>
    <row r="597" spans="1:5" ht="15.75" customHeight="1" x14ac:dyDescent="0.25">
      <c r="A597" s="230" t="s">
        <v>677</v>
      </c>
      <c r="B597" s="228" t="s">
        <v>1828</v>
      </c>
      <c r="C597" s="226" t="s">
        <v>822</v>
      </c>
      <c r="D597" s="226">
        <v>2</v>
      </c>
      <c r="E597" s="226" t="s">
        <v>900</v>
      </c>
    </row>
    <row r="598" spans="1:5" ht="15.75" customHeight="1" x14ac:dyDescent="0.25">
      <c r="A598" s="230" t="s">
        <v>676</v>
      </c>
      <c r="B598" s="228" t="s">
        <v>1829</v>
      </c>
      <c r="C598" s="226" t="s">
        <v>822</v>
      </c>
      <c r="D598" s="226">
        <v>2</v>
      </c>
      <c r="E598" s="226" t="s">
        <v>900</v>
      </c>
    </row>
    <row r="599" spans="1:5" ht="15.75" customHeight="1" x14ac:dyDescent="0.25">
      <c r="A599" s="230" t="s">
        <v>674</v>
      </c>
      <c r="B599" s="228" t="s">
        <v>1830</v>
      </c>
      <c r="C599" s="226" t="s">
        <v>822</v>
      </c>
      <c r="D599" s="226">
        <v>2</v>
      </c>
      <c r="E599" s="226" t="s">
        <v>900</v>
      </c>
    </row>
    <row r="600" spans="1:5" ht="15.75" customHeight="1" x14ac:dyDescent="0.25">
      <c r="A600" s="230" t="s">
        <v>1831</v>
      </c>
      <c r="B600" s="228" t="s">
        <v>1832</v>
      </c>
      <c r="C600" s="226" t="s">
        <v>822</v>
      </c>
      <c r="D600" s="226">
        <v>2</v>
      </c>
      <c r="E600" s="226" t="s">
        <v>900</v>
      </c>
    </row>
    <row r="601" spans="1:5" ht="15.75" customHeight="1" x14ac:dyDescent="0.25">
      <c r="A601" s="230" t="s">
        <v>1833</v>
      </c>
      <c r="B601" s="228" t="s">
        <v>1834</v>
      </c>
      <c r="C601" s="226" t="s">
        <v>822</v>
      </c>
      <c r="D601" s="226">
        <v>2</v>
      </c>
      <c r="E601" s="226" t="s">
        <v>900</v>
      </c>
    </row>
    <row r="602" spans="1:5" ht="15.75" customHeight="1" x14ac:dyDescent="0.25">
      <c r="A602" s="230" t="s">
        <v>1835</v>
      </c>
      <c r="B602" s="228" t="s">
        <v>1836</v>
      </c>
      <c r="C602" s="226" t="s">
        <v>822</v>
      </c>
      <c r="D602" s="226">
        <v>2</v>
      </c>
      <c r="E602" s="226" t="s">
        <v>900</v>
      </c>
    </row>
    <row r="603" spans="1:5" ht="15.75" customHeight="1" x14ac:dyDescent="0.25">
      <c r="A603" s="230" t="s">
        <v>746</v>
      </c>
      <c r="B603" s="228" t="s">
        <v>1837</v>
      </c>
      <c r="C603" s="226" t="s">
        <v>822</v>
      </c>
      <c r="D603" s="226">
        <v>2</v>
      </c>
      <c r="E603" s="226" t="s">
        <v>900</v>
      </c>
    </row>
    <row r="604" spans="1:5" ht="15.75" customHeight="1" x14ac:dyDescent="0.25">
      <c r="A604" s="230" t="s">
        <v>732</v>
      </c>
      <c r="B604" s="228" t="s">
        <v>1838</v>
      </c>
      <c r="C604" s="226" t="s">
        <v>822</v>
      </c>
      <c r="D604" s="226">
        <v>2</v>
      </c>
      <c r="E604" s="226" t="s">
        <v>900</v>
      </c>
    </row>
    <row r="605" spans="1:5" ht="15.75" customHeight="1" x14ac:dyDescent="0.25">
      <c r="A605" s="230" t="s">
        <v>740</v>
      </c>
      <c r="B605" s="228" t="s">
        <v>1839</v>
      </c>
      <c r="C605" s="226" t="s">
        <v>822</v>
      </c>
      <c r="D605" s="226">
        <v>2</v>
      </c>
      <c r="E605" s="226" t="s">
        <v>900</v>
      </c>
    </row>
    <row r="606" spans="1:5" ht="15.75" customHeight="1" x14ac:dyDescent="0.25">
      <c r="A606" s="230" t="s">
        <v>749</v>
      </c>
      <c r="B606" s="228" t="s">
        <v>1840</v>
      </c>
      <c r="C606" s="226" t="s">
        <v>822</v>
      </c>
      <c r="D606" s="226">
        <v>2</v>
      </c>
      <c r="E606" s="226" t="s">
        <v>900</v>
      </c>
    </row>
    <row r="607" spans="1:5" ht="15.75" customHeight="1" x14ac:dyDescent="0.25">
      <c r="A607" s="230" t="s">
        <v>743</v>
      </c>
      <c r="B607" s="228" t="s">
        <v>1841</v>
      </c>
      <c r="C607" s="226" t="s">
        <v>822</v>
      </c>
      <c r="D607" s="226">
        <v>2</v>
      </c>
      <c r="E607" s="226" t="s">
        <v>900</v>
      </c>
    </row>
    <row r="608" spans="1:5" ht="15.75" customHeight="1" x14ac:dyDescent="0.25">
      <c r="A608" s="230" t="s">
        <v>733</v>
      </c>
      <c r="B608" s="228" t="s">
        <v>1842</v>
      </c>
      <c r="C608" s="226" t="s">
        <v>822</v>
      </c>
      <c r="D608" s="226">
        <v>2</v>
      </c>
      <c r="E608" s="226" t="s">
        <v>900</v>
      </c>
    </row>
    <row r="609" spans="1:5" ht="15.75" customHeight="1" x14ac:dyDescent="0.25">
      <c r="A609" s="230" t="s">
        <v>1843</v>
      </c>
      <c r="B609" s="228" t="s">
        <v>1844</v>
      </c>
      <c r="C609" s="226" t="s">
        <v>822</v>
      </c>
      <c r="D609" s="226">
        <v>2</v>
      </c>
      <c r="E609" s="226" t="s">
        <v>900</v>
      </c>
    </row>
    <row r="610" spans="1:5" ht="15.75" customHeight="1" x14ac:dyDescent="0.25">
      <c r="A610" s="230" t="s">
        <v>751</v>
      </c>
      <c r="B610" s="228" t="s">
        <v>1845</v>
      </c>
      <c r="C610" s="226" t="s">
        <v>822</v>
      </c>
      <c r="D610" s="226">
        <v>2</v>
      </c>
      <c r="E610" s="226" t="s">
        <v>900</v>
      </c>
    </row>
    <row r="611" spans="1:5" ht="15.75" customHeight="1" x14ac:dyDescent="0.25">
      <c r="A611" s="230" t="s">
        <v>745</v>
      </c>
      <c r="B611" s="228" t="s">
        <v>1846</v>
      </c>
      <c r="C611" s="226" t="s">
        <v>822</v>
      </c>
      <c r="D611" s="226">
        <v>2</v>
      </c>
      <c r="E611" s="226" t="s">
        <v>900</v>
      </c>
    </row>
    <row r="612" spans="1:5" ht="15.75" customHeight="1" x14ac:dyDescent="0.25">
      <c r="A612" s="230" t="s">
        <v>744</v>
      </c>
      <c r="B612" s="228" t="s">
        <v>1847</v>
      </c>
      <c r="C612" s="226" t="s">
        <v>822</v>
      </c>
      <c r="D612" s="226">
        <v>2</v>
      </c>
      <c r="E612" s="226" t="s">
        <v>900</v>
      </c>
    </row>
    <row r="613" spans="1:5" ht="15.75" customHeight="1" x14ac:dyDescent="0.25">
      <c r="A613" s="230" t="s">
        <v>750</v>
      </c>
      <c r="B613" s="228" t="s">
        <v>1848</v>
      </c>
      <c r="C613" s="226" t="s">
        <v>822</v>
      </c>
      <c r="D613" s="226">
        <v>2</v>
      </c>
      <c r="E613" s="226" t="s">
        <v>900</v>
      </c>
    </row>
    <row r="614" spans="1:5" ht="15.75" customHeight="1" x14ac:dyDescent="0.25">
      <c r="A614" s="230" t="s">
        <v>752</v>
      </c>
      <c r="B614" s="228" t="s">
        <v>1849</v>
      </c>
      <c r="C614" s="226" t="s">
        <v>822</v>
      </c>
      <c r="D614" s="226">
        <v>2</v>
      </c>
      <c r="E614" s="226" t="s">
        <v>900</v>
      </c>
    </row>
    <row r="615" spans="1:5" ht="15.75" customHeight="1" x14ac:dyDescent="0.25">
      <c r="A615" s="230" t="s">
        <v>739</v>
      </c>
      <c r="B615" s="228" t="s">
        <v>1850</v>
      </c>
      <c r="C615" s="226" t="s">
        <v>822</v>
      </c>
      <c r="D615" s="226">
        <v>2</v>
      </c>
      <c r="E615" s="226" t="s">
        <v>900</v>
      </c>
    </row>
    <row r="616" spans="1:5" ht="15.75" customHeight="1" x14ac:dyDescent="0.25">
      <c r="A616" s="230" t="s">
        <v>742</v>
      </c>
      <c r="B616" s="228" t="s">
        <v>1851</v>
      </c>
      <c r="C616" s="226" t="s">
        <v>822</v>
      </c>
      <c r="D616" s="226">
        <v>2</v>
      </c>
      <c r="E616" s="226" t="s">
        <v>900</v>
      </c>
    </row>
    <row r="617" spans="1:5" ht="15.75" customHeight="1" x14ac:dyDescent="0.25">
      <c r="A617" s="230" t="s">
        <v>747</v>
      </c>
      <c r="B617" s="228" t="s">
        <v>1852</v>
      </c>
      <c r="C617" s="226" t="s">
        <v>822</v>
      </c>
      <c r="D617" s="226">
        <v>2</v>
      </c>
      <c r="E617" s="226" t="s">
        <v>900</v>
      </c>
    </row>
    <row r="618" spans="1:5" ht="15.75" customHeight="1" x14ac:dyDescent="0.25">
      <c r="A618" s="230" t="s">
        <v>738</v>
      </c>
      <c r="B618" s="228" t="s">
        <v>1853</v>
      </c>
      <c r="C618" s="226" t="s">
        <v>822</v>
      </c>
      <c r="D618" s="226">
        <v>2</v>
      </c>
      <c r="E618" s="226" t="s">
        <v>900</v>
      </c>
    </row>
    <row r="619" spans="1:5" ht="15.75" customHeight="1" x14ac:dyDescent="0.25">
      <c r="A619" s="230" t="s">
        <v>741</v>
      </c>
      <c r="B619" s="228" t="s">
        <v>1854</v>
      </c>
      <c r="C619" s="226" t="s">
        <v>822</v>
      </c>
      <c r="D619" s="226">
        <v>2</v>
      </c>
      <c r="E619" s="226" t="s">
        <v>900</v>
      </c>
    </row>
    <row r="620" spans="1:5" ht="15.75" customHeight="1" x14ac:dyDescent="0.25">
      <c r="A620" s="230" t="s">
        <v>737</v>
      </c>
      <c r="B620" s="228" t="s">
        <v>1855</v>
      </c>
      <c r="C620" s="226" t="s">
        <v>822</v>
      </c>
      <c r="D620" s="226">
        <v>2</v>
      </c>
      <c r="E620" s="226" t="s">
        <v>900</v>
      </c>
    </row>
    <row r="621" spans="1:5" ht="15.75" customHeight="1" x14ac:dyDescent="0.25">
      <c r="A621" s="230" t="s">
        <v>748</v>
      </c>
      <c r="B621" s="228" t="s">
        <v>1856</v>
      </c>
      <c r="C621" s="226" t="s">
        <v>822</v>
      </c>
      <c r="D621" s="226">
        <v>2</v>
      </c>
      <c r="E621" s="226" t="s">
        <v>900</v>
      </c>
    </row>
    <row r="622" spans="1:5" ht="15.75" customHeight="1" x14ac:dyDescent="0.25">
      <c r="A622" s="230" t="s">
        <v>735</v>
      </c>
      <c r="B622" s="228" t="s">
        <v>1857</v>
      </c>
      <c r="C622" s="226" t="s">
        <v>822</v>
      </c>
      <c r="D622" s="226">
        <v>2</v>
      </c>
      <c r="E622" s="226" t="s">
        <v>900</v>
      </c>
    </row>
    <row r="623" spans="1:5" ht="15.75" customHeight="1" x14ac:dyDescent="0.25">
      <c r="A623" s="230" t="s">
        <v>736</v>
      </c>
      <c r="B623" s="228" t="s">
        <v>1858</v>
      </c>
      <c r="C623" s="226" t="s">
        <v>822</v>
      </c>
      <c r="D623" s="226">
        <v>2</v>
      </c>
      <c r="E623" s="226" t="s">
        <v>900</v>
      </c>
    </row>
    <row r="624" spans="1:5" ht="15.75" customHeight="1" x14ac:dyDescent="0.25">
      <c r="A624" s="230" t="s">
        <v>734</v>
      </c>
      <c r="B624" s="228" t="s">
        <v>1859</v>
      </c>
      <c r="C624" s="226" t="s">
        <v>822</v>
      </c>
      <c r="D624" s="226">
        <v>2</v>
      </c>
      <c r="E624" s="226" t="s">
        <v>900</v>
      </c>
    </row>
    <row r="625" spans="1:5" ht="15.75" customHeight="1" x14ac:dyDescent="0.25">
      <c r="A625" s="230" t="s">
        <v>1860</v>
      </c>
      <c r="B625" s="228" t="s">
        <v>1861</v>
      </c>
      <c r="C625" s="226" t="s">
        <v>822</v>
      </c>
      <c r="D625" s="226">
        <v>2</v>
      </c>
      <c r="E625" s="226" t="s">
        <v>900</v>
      </c>
    </row>
    <row r="626" spans="1:5" ht="15.75" customHeight="1" x14ac:dyDescent="0.25">
      <c r="A626" s="230" t="s">
        <v>1862</v>
      </c>
      <c r="B626" s="228" t="s">
        <v>1863</v>
      </c>
      <c r="C626" s="226" t="s">
        <v>822</v>
      </c>
      <c r="D626" s="226">
        <v>2</v>
      </c>
      <c r="E626" s="226" t="s">
        <v>900</v>
      </c>
    </row>
    <row r="627" spans="1:5" ht="15.75" customHeight="1" x14ac:dyDescent="0.25">
      <c r="A627" s="230" t="s">
        <v>1864</v>
      </c>
      <c r="B627" s="228" t="s">
        <v>1865</v>
      </c>
      <c r="C627" s="226" t="s">
        <v>822</v>
      </c>
      <c r="D627" s="226">
        <v>2</v>
      </c>
      <c r="E627" s="226" t="s">
        <v>900</v>
      </c>
    </row>
    <row r="628" spans="1:5" ht="15.75" customHeight="1" x14ac:dyDescent="0.25">
      <c r="A628" s="230" t="s">
        <v>1866</v>
      </c>
      <c r="B628" s="228" t="s">
        <v>1867</v>
      </c>
      <c r="C628" s="226" t="s">
        <v>822</v>
      </c>
      <c r="D628" s="226">
        <v>2</v>
      </c>
      <c r="E628" s="226" t="s">
        <v>900</v>
      </c>
    </row>
    <row r="629" spans="1:5" ht="15.75" customHeight="1" x14ac:dyDescent="0.25">
      <c r="A629" s="230" t="s">
        <v>1868</v>
      </c>
      <c r="B629" s="228" t="s">
        <v>1869</v>
      </c>
      <c r="C629" s="226" t="s">
        <v>822</v>
      </c>
      <c r="D629" s="226">
        <v>2</v>
      </c>
      <c r="E629" s="226" t="s">
        <v>900</v>
      </c>
    </row>
    <row r="630" spans="1:5" ht="15.75" customHeight="1" x14ac:dyDescent="0.25">
      <c r="A630" s="230" t="s">
        <v>1870</v>
      </c>
      <c r="B630" s="228" t="s">
        <v>1871</v>
      </c>
      <c r="C630" s="226" t="s">
        <v>822</v>
      </c>
      <c r="D630" s="226">
        <v>2</v>
      </c>
      <c r="E630" s="226" t="s">
        <v>900</v>
      </c>
    </row>
    <row r="631" spans="1:5" ht="15.75" customHeight="1" x14ac:dyDescent="0.25">
      <c r="A631" s="230" t="s">
        <v>1872</v>
      </c>
      <c r="B631" s="228" t="s">
        <v>1873</v>
      </c>
      <c r="C631" s="226" t="s">
        <v>822</v>
      </c>
      <c r="D631" s="226">
        <v>2</v>
      </c>
      <c r="E631" s="226" t="s">
        <v>900</v>
      </c>
    </row>
    <row r="632" spans="1:5" ht="15.75" customHeight="1" x14ac:dyDescent="0.25">
      <c r="A632" s="230" t="s">
        <v>1874</v>
      </c>
      <c r="B632" s="228" t="s">
        <v>1875</v>
      </c>
      <c r="C632" s="226" t="s">
        <v>822</v>
      </c>
      <c r="D632" s="226">
        <v>2</v>
      </c>
      <c r="E632" s="226" t="s">
        <v>900</v>
      </c>
    </row>
    <row r="633" spans="1:5" ht="15.75" customHeight="1" x14ac:dyDescent="0.25">
      <c r="A633" s="230" t="s">
        <v>1876</v>
      </c>
      <c r="B633" s="228" t="s">
        <v>1877</v>
      </c>
      <c r="C633" s="226" t="s">
        <v>822</v>
      </c>
      <c r="D633" s="226">
        <v>2</v>
      </c>
      <c r="E633" s="226" t="s">
        <v>900</v>
      </c>
    </row>
    <row r="634" spans="1:5" ht="15.75" customHeight="1" x14ac:dyDescent="0.25">
      <c r="A634" s="230" t="s">
        <v>1878</v>
      </c>
      <c r="B634" s="228" t="s">
        <v>1879</v>
      </c>
      <c r="C634" s="226" t="s">
        <v>822</v>
      </c>
      <c r="D634" s="226">
        <v>2</v>
      </c>
      <c r="E634" s="226" t="s">
        <v>900</v>
      </c>
    </row>
    <row r="635" spans="1:5" ht="15.75" customHeight="1" x14ac:dyDescent="0.25">
      <c r="A635" s="230" t="s">
        <v>1880</v>
      </c>
      <c r="B635" s="228" t="s">
        <v>1881</v>
      </c>
      <c r="C635" s="226" t="s">
        <v>822</v>
      </c>
      <c r="D635" s="226">
        <v>2</v>
      </c>
      <c r="E635" s="226" t="s">
        <v>900</v>
      </c>
    </row>
    <row r="636" spans="1:5" ht="15.75" customHeight="1" x14ac:dyDescent="0.25">
      <c r="A636" s="230" t="s">
        <v>1882</v>
      </c>
      <c r="B636" s="228" t="s">
        <v>1883</v>
      </c>
      <c r="C636" s="226" t="s">
        <v>822</v>
      </c>
      <c r="D636" s="226">
        <v>2</v>
      </c>
      <c r="E636" s="226" t="s">
        <v>900</v>
      </c>
    </row>
    <row r="637" spans="1:5" ht="15.75" customHeight="1" x14ac:dyDescent="0.25">
      <c r="A637" s="230" t="s">
        <v>1884</v>
      </c>
      <c r="B637" s="228" t="s">
        <v>1885</v>
      </c>
      <c r="C637" s="226" t="s">
        <v>822</v>
      </c>
      <c r="D637" s="226">
        <v>2</v>
      </c>
      <c r="E637" s="226" t="s">
        <v>900</v>
      </c>
    </row>
    <row r="638" spans="1:5" ht="15.75" customHeight="1" x14ac:dyDescent="0.25">
      <c r="A638" s="230" t="s">
        <v>1886</v>
      </c>
      <c r="B638" s="228" t="s">
        <v>1887</v>
      </c>
      <c r="C638" s="226" t="s">
        <v>822</v>
      </c>
      <c r="D638" s="226">
        <v>2</v>
      </c>
      <c r="E638" s="226" t="s">
        <v>900</v>
      </c>
    </row>
    <row r="639" spans="1:5" ht="15.75" customHeight="1" x14ac:dyDescent="0.25">
      <c r="A639" s="230" t="s">
        <v>1888</v>
      </c>
      <c r="B639" s="228" t="s">
        <v>1889</v>
      </c>
      <c r="C639" s="226" t="s">
        <v>822</v>
      </c>
      <c r="D639" s="226">
        <v>2</v>
      </c>
      <c r="E639" s="226" t="s">
        <v>900</v>
      </c>
    </row>
    <row r="640" spans="1:5" ht="15.75" customHeight="1" x14ac:dyDescent="0.25">
      <c r="A640" s="230" t="s">
        <v>1890</v>
      </c>
      <c r="B640" s="228" t="s">
        <v>1891</v>
      </c>
      <c r="C640" s="226" t="s">
        <v>822</v>
      </c>
      <c r="D640" s="226">
        <v>2</v>
      </c>
      <c r="E640" s="226" t="s">
        <v>900</v>
      </c>
    </row>
    <row r="641" spans="1:5" ht="15.75" customHeight="1" x14ac:dyDescent="0.25">
      <c r="A641" s="230" t="s">
        <v>1892</v>
      </c>
      <c r="B641" s="228" t="s">
        <v>1893</v>
      </c>
      <c r="C641" s="226" t="s">
        <v>822</v>
      </c>
      <c r="D641" s="226">
        <v>2</v>
      </c>
      <c r="E641" s="226" t="s">
        <v>900</v>
      </c>
    </row>
    <row r="642" spans="1:5" ht="15.75" customHeight="1" x14ac:dyDescent="0.25">
      <c r="A642" s="230" t="s">
        <v>1894</v>
      </c>
      <c r="B642" s="228" t="s">
        <v>1895</v>
      </c>
      <c r="C642" s="226" t="s">
        <v>822</v>
      </c>
      <c r="D642" s="226">
        <v>2</v>
      </c>
      <c r="E642" s="226" t="s">
        <v>900</v>
      </c>
    </row>
    <row r="643" spans="1:5" ht="15.75" customHeight="1" x14ac:dyDescent="0.25">
      <c r="A643" s="230" t="s">
        <v>1896</v>
      </c>
      <c r="B643" s="228" t="s">
        <v>1897</v>
      </c>
      <c r="C643" s="226" t="s">
        <v>822</v>
      </c>
      <c r="D643" s="226">
        <v>2</v>
      </c>
      <c r="E643" s="226" t="s">
        <v>900</v>
      </c>
    </row>
    <row r="644" spans="1:5" ht="15.75" customHeight="1" x14ac:dyDescent="0.25">
      <c r="A644" s="230" t="s">
        <v>753</v>
      </c>
      <c r="B644" s="228" t="s">
        <v>1898</v>
      </c>
      <c r="C644" s="226" t="s">
        <v>822</v>
      </c>
      <c r="D644" s="226">
        <v>2</v>
      </c>
      <c r="E644" s="226" t="s">
        <v>900</v>
      </c>
    </row>
    <row r="645" spans="1:5" ht="15.75" customHeight="1" x14ac:dyDescent="0.25">
      <c r="A645" s="230" t="s">
        <v>1899</v>
      </c>
      <c r="B645" s="228" t="s">
        <v>1900</v>
      </c>
      <c r="C645" s="226" t="s">
        <v>822</v>
      </c>
      <c r="D645" s="226">
        <v>2</v>
      </c>
      <c r="E645" s="226" t="s">
        <v>900</v>
      </c>
    </row>
    <row r="646" spans="1:5" ht="15.75" customHeight="1" x14ac:dyDescent="0.25">
      <c r="A646" s="230" t="s">
        <v>1901</v>
      </c>
      <c r="B646" s="228" t="s">
        <v>1902</v>
      </c>
      <c r="C646" s="226" t="s">
        <v>822</v>
      </c>
      <c r="D646" s="226">
        <v>2</v>
      </c>
      <c r="E646" s="226" t="s">
        <v>900</v>
      </c>
    </row>
    <row r="647" spans="1:5" ht="15.75" customHeight="1" x14ac:dyDescent="0.25">
      <c r="A647" s="230" t="s">
        <v>1903</v>
      </c>
      <c r="B647" s="228" t="s">
        <v>1904</v>
      </c>
      <c r="C647" s="226" t="s">
        <v>822</v>
      </c>
      <c r="D647" s="226">
        <v>2</v>
      </c>
      <c r="E647" s="226" t="s">
        <v>900</v>
      </c>
    </row>
    <row r="648" spans="1:5" ht="15.75" customHeight="1" x14ac:dyDescent="0.25">
      <c r="A648" s="230" t="s">
        <v>1905</v>
      </c>
      <c r="B648" s="228" t="s">
        <v>1906</v>
      </c>
      <c r="C648" s="226" t="s">
        <v>822</v>
      </c>
      <c r="D648" s="226">
        <v>2</v>
      </c>
      <c r="E648" s="226" t="s">
        <v>900</v>
      </c>
    </row>
    <row r="649" spans="1:5" ht="15.75" customHeight="1" x14ac:dyDescent="0.25">
      <c r="A649" s="230" t="s">
        <v>1907</v>
      </c>
      <c r="B649" s="228" t="s">
        <v>1908</v>
      </c>
      <c r="C649" s="226" t="s">
        <v>822</v>
      </c>
      <c r="D649" s="226">
        <v>2</v>
      </c>
      <c r="E649" s="226" t="s">
        <v>900</v>
      </c>
    </row>
    <row r="650" spans="1:5" ht="15.75" customHeight="1" x14ac:dyDescent="0.25">
      <c r="A650" s="230" t="s">
        <v>1909</v>
      </c>
      <c r="B650" s="228" t="s">
        <v>1910</v>
      </c>
      <c r="C650" s="226" t="s">
        <v>822</v>
      </c>
      <c r="D650" s="226">
        <v>2</v>
      </c>
      <c r="E650" s="226" t="s">
        <v>900</v>
      </c>
    </row>
    <row r="651" spans="1:5" ht="15.75" customHeight="1" x14ac:dyDescent="0.25">
      <c r="A651" s="230" t="s">
        <v>1911</v>
      </c>
      <c r="B651" s="228" t="s">
        <v>1912</v>
      </c>
      <c r="C651" s="226" t="s">
        <v>822</v>
      </c>
      <c r="D651" s="226">
        <v>2</v>
      </c>
      <c r="E651" s="226" t="s">
        <v>900</v>
      </c>
    </row>
    <row r="652" spans="1:5" ht="15.75" customHeight="1" x14ac:dyDescent="0.25">
      <c r="A652" s="230" t="s">
        <v>1913</v>
      </c>
      <c r="B652" s="228" t="s">
        <v>1914</v>
      </c>
      <c r="C652" s="226" t="s">
        <v>822</v>
      </c>
      <c r="D652" s="226">
        <v>2</v>
      </c>
      <c r="E652" s="226" t="s">
        <v>900</v>
      </c>
    </row>
    <row r="653" spans="1:5" ht="15.75" customHeight="1" x14ac:dyDescent="0.25">
      <c r="A653" s="230" t="s">
        <v>1915</v>
      </c>
      <c r="B653" s="228" t="s">
        <v>1916</v>
      </c>
      <c r="C653" s="226" t="s">
        <v>822</v>
      </c>
      <c r="D653" s="226">
        <v>2</v>
      </c>
      <c r="E653" s="226" t="s">
        <v>900</v>
      </c>
    </row>
    <row r="654" spans="1:5" ht="15.75" customHeight="1" x14ac:dyDescent="0.25">
      <c r="A654" s="230" t="s">
        <v>1917</v>
      </c>
      <c r="B654" s="228" t="s">
        <v>1202</v>
      </c>
      <c r="C654" s="226" t="s">
        <v>822</v>
      </c>
      <c r="D654" s="226">
        <v>2</v>
      </c>
      <c r="E654" s="226" t="s">
        <v>900</v>
      </c>
    </row>
    <row r="655" spans="1:5" ht="15.75" customHeight="1" x14ac:dyDescent="0.25">
      <c r="A655" s="230" t="s">
        <v>1918</v>
      </c>
      <c r="B655" s="228" t="s">
        <v>1200</v>
      </c>
      <c r="C655" s="226" t="s">
        <v>822</v>
      </c>
      <c r="D655" s="226">
        <v>2</v>
      </c>
      <c r="E655" s="226" t="s">
        <v>900</v>
      </c>
    </row>
    <row r="656" spans="1:5" ht="15.75" customHeight="1" x14ac:dyDescent="0.25">
      <c r="A656" s="230" t="s">
        <v>1919</v>
      </c>
      <c r="B656" s="228" t="s">
        <v>1920</v>
      </c>
      <c r="C656" s="226" t="s">
        <v>822</v>
      </c>
      <c r="D656" s="226">
        <v>2</v>
      </c>
      <c r="E656" s="226" t="s">
        <v>900</v>
      </c>
    </row>
    <row r="657" spans="1:5" ht="15.75" customHeight="1" x14ac:dyDescent="0.25">
      <c r="A657" s="230" t="s">
        <v>1921</v>
      </c>
      <c r="B657" s="228" t="s">
        <v>1922</v>
      </c>
      <c r="C657" s="226" t="s">
        <v>822</v>
      </c>
      <c r="D657" s="226">
        <v>2</v>
      </c>
      <c r="E657" s="226" t="s">
        <v>900</v>
      </c>
    </row>
    <row r="658" spans="1:5" ht="15.75" customHeight="1" x14ac:dyDescent="0.25">
      <c r="A658" s="230" t="s">
        <v>1923</v>
      </c>
      <c r="B658" s="228" t="s">
        <v>1924</v>
      </c>
      <c r="C658" s="226" t="s">
        <v>822</v>
      </c>
      <c r="D658" s="226">
        <v>2</v>
      </c>
      <c r="E658" s="226" t="s">
        <v>900</v>
      </c>
    </row>
    <row r="659" spans="1:5" ht="15.75" customHeight="1" x14ac:dyDescent="0.25">
      <c r="A659" s="230" t="s">
        <v>1925</v>
      </c>
      <c r="B659" s="228" t="s">
        <v>1926</v>
      </c>
      <c r="C659" s="226" t="s">
        <v>825</v>
      </c>
      <c r="D659" s="226">
        <v>2</v>
      </c>
      <c r="E659" s="226" t="s">
        <v>900</v>
      </c>
    </row>
    <row r="660" spans="1:5" ht="15.75" customHeight="1" x14ac:dyDescent="0.25">
      <c r="A660" s="230" t="s">
        <v>1927</v>
      </c>
      <c r="B660" s="228" t="s">
        <v>1928</v>
      </c>
      <c r="C660" s="226" t="s">
        <v>822</v>
      </c>
      <c r="D660" s="226">
        <v>2</v>
      </c>
      <c r="E660" s="226" t="s">
        <v>900</v>
      </c>
    </row>
    <row r="661" spans="1:5" ht="15.75" customHeight="1" x14ac:dyDescent="0.25">
      <c r="A661" s="230" t="s">
        <v>1929</v>
      </c>
      <c r="B661" s="228" t="s">
        <v>1930</v>
      </c>
      <c r="C661" s="226" t="s">
        <v>822</v>
      </c>
      <c r="D661" s="226">
        <v>2</v>
      </c>
      <c r="E661" s="226" t="s">
        <v>900</v>
      </c>
    </row>
    <row r="662" spans="1:5" ht="15.75" customHeight="1" x14ac:dyDescent="0.25">
      <c r="A662" s="230" t="s">
        <v>1931</v>
      </c>
      <c r="B662" s="228" t="s">
        <v>1932</v>
      </c>
      <c r="C662" s="226" t="s">
        <v>822</v>
      </c>
      <c r="D662" s="226">
        <v>1</v>
      </c>
      <c r="E662" s="226" t="s">
        <v>900</v>
      </c>
    </row>
    <row r="663" spans="1:5" ht="15.75" customHeight="1" x14ac:dyDescent="0.25">
      <c r="A663" s="230" t="s">
        <v>1933</v>
      </c>
      <c r="B663" s="228" t="s">
        <v>1934</v>
      </c>
      <c r="C663" s="226" t="s">
        <v>822</v>
      </c>
      <c r="D663" s="226">
        <v>1</v>
      </c>
      <c r="E663" s="226" t="s">
        <v>900</v>
      </c>
    </row>
    <row r="664" spans="1:5" ht="15.75" customHeight="1" x14ac:dyDescent="0.25">
      <c r="A664" s="230" t="s">
        <v>1935</v>
      </c>
      <c r="B664" s="228" t="s">
        <v>1936</v>
      </c>
      <c r="C664" s="226" t="s">
        <v>822</v>
      </c>
      <c r="D664" s="226">
        <v>1</v>
      </c>
      <c r="E664" s="226" t="s">
        <v>900</v>
      </c>
    </row>
    <row r="665" spans="1:5" ht="15.75" customHeight="1" x14ac:dyDescent="0.25">
      <c r="A665" s="230" t="s">
        <v>1937</v>
      </c>
      <c r="B665" s="228" t="s">
        <v>1938</v>
      </c>
      <c r="C665" s="226" t="s">
        <v>822</v>
      </c>
      <c r="D665" s="226">
        <v>1</v>
      </c>
      <c r="E665" s="226" t="s">
        <v>900</v>
      </c>
    </row>
    <row r="666" spans="1:5" ht="15.75" customHeight="1" x14ac:dyDescent="0.25">
      <c r="A666" s="230" t="s">
        <v>1939</v>
      </c>
      <c r="B666" s="228" t="s">
        <v>1940</v>
      </c>
      <c r="C666" s="226" t="s">
        <v>822</v>
      </c>
      <c r="D666" s="226">
        <v>2</v>
      </c>
      <c r="E666" s="226" t="s">
        <v>900</v>
      </c>
    </row>
    <row r="667" spans="1:5" ht="15.75" customHeight="1" x14ac:dyDescent="0.25">
      <c r="A667" s="230" t="s">
        <v>1941</v>
      </c>
      <c r="B667" s="228" t="s">
        <v>1942</v>
      </c>
      <c r="C667" s="226" t="s">
        <v>822</v>
      </c>
      <c r="D667" s="226">
        <v>1</v>
      </c>
      <c r="E667" s="226" t="s">
        <v>900</v>
      </c>
    </row>
    <row r="668" spans="1:5" ht="15.75" customHeight="1" x14ac:dyDescent="0.25">
      <c r="A668" s="230" t="s">
        <v>1943</v>
      </c>
      <c r="B668" s="228" t="s">
        <v>1944</v>
      </c>
      <c r="C668" s="226" t="s">
        <v>822</v>
      </c>
      <c r="D668" s="226">
        <v>1</v>
      </c>
      <c r="E668" s="226" t="s">
        <v>900</v>
      </c>
    </row>
    <row r="669" spans="1:5" ht="15.75" customHeight="1" x14ac:dyDescent="0.25">
      <c r="A669" s="230" t="s">
        <v>1945</v>
      </c>
      <c r="B669" s="228" t="s">
        <v>1946</v>
      </c>
      <c r="C669" s="226" t="s">
        <v>822</v>
      </c>
      <c r="D669" s="226">
        <v>1</v>
      </c>
      <c r="E669" s="226" t="s">
        <v>900</v>
      </c>
    </row>
    <row r="670" spans="1:5" ht="15.75" customHeight="1" x14ac:dyDescent="0.25">
      <c r="A670" s="230" t="s">
        <v>1947</v>
      </c>
      <c r="B670" s="228" t="s">
        <v>1948</v>
      </c>
      <c r="C670" s="226" t="s">
        <v>822</v>
      </c>
      <c r="D670" s="226">
        <v>2</v>
      </c>
      <c r="E670" s="226" t="s">
        <v>900</v>
      </c>
    </row>
    <row r="671" spans="1:5" ht="15.75" customHeight="1" x14ac:dyDescent="0.25">
      <c r="A671" s="230" t="s">
        <v>1949</v>
      </c>
      <c r="B671" s="228" t="s">
        <v>1950</v>
      </c>
      <c r="C671" s="226" t="s">
        <v>822</v>
      </c>
      <c r="D671" s="226">
        <v>2</v>
      </c>
      <c r="E671" s="226" t="s">
        <v>900</v>
      </c>
    </row>
    <row r="672" spans="1:5" ht="15.75" customHeight="1" x14ac:dyDescent="0.25">
      <c r="A672" s="230" t="s">
        <v>1951</v>
      </c>
      <c r="B672" s="228" t="s">
        <v>1952</v>
      </c>
      <c r="C672" s="226" t="s">
        <v>822</v>
      </c>
      <c r="D672" s="226">
        <v>2</v>
      </c>
      <c r="E672" s="226" t="s">
        <v>900</v>
      </c>
    </row>
    <row r="673" spans="1:5" ht="15.75" customHeight="1" x14ac:dyDescent="0.25">
      <c r="A673" s="230" t="s">
        <v>1953</v>
      </c>
      <c r="B673" s="228" t="s">
        <v>1954</v>
      </c>
      <c r="C673" s="226" t="s">
        <v>822</v>
      </c>
      <c r="D673" s="226">
        <v>2</v>
      </c>
      <c r="E673" s="226" t="s">
        <v>900</v>
      </c>
    </row>
    <row r="674" spans="1:5" ht="15.75" customHeight="1" x14ac:dyDescent="0.25">
      <c r="A674" s="230" t="s">
        <v>1955</v>
      </c>
      <c r="B674" s="228" t="s">
        <v>1956</v>
      </c>
      <c r="C674" s="226" t="s">
        <v>822</v>
      </c>
      <c r="D674" s="226">
        <v>2</v>
      </c>
      <c r="E674" s="226" t="s">
        <v>900</v>
      </c>
    </row>
    <row r="675" spans="1:5" ht="15.75" customHeight="1" x14ac:dyDescent="0.25">
      <c r="A675" s="230" t="s">
        <v>1957</v>
      </c>
      <c r="B675" s="228" t="s">
        <v>1958</v>
      </c>
      <c r="C675" s="226" t="s">
        <v>822</v>
      </c>
      <c r="D675" s="226">
        <v>2</v>
      </c>
      <c r="E675" s="226" t="s">
        <v>900</v>
      </c>
    </row>
    <row r="676" spans="1:5" ht="15.75" customHeight="1" x14ac:dyDescent="0.25">
      <c r="A676" s="230" t="s">
        <v>1959</v>
      </c>
      <c r="B676" s="228" t="s">
        <v>1960</v>
      </c>
      <c r="C676" s="226" t="s">
        <v>822</v>
      </c>
      <c r="D676" s="226">
        <v>2</v>
      </c>
      <c r="E676" s="226" t="s">
        <v>900</v>
      </c>
    </row>
    <row r="677" spans="1:5" ht="15.75" customHeight="1" x14ac:dyDescent="0.25">
      <c r="A677" s="230" t="s">
        <v>1961</v>
      </c>
      <c r="B677" s="228" t="s">
        <v>1962</v>
      </c>
      <c r="C677" s="226" t="s">
        <v>822</v>
      </c>
      <c r="D677" s="226">
        <v>2</v>
      </c>
      <c r="E677" s="226" t="s">
        <v>900</v>
      </c>
    </row>
    <row r="678" spans="1:5" ht="15.75" customHeight="1" x14ac:dyDescent="0.25">
      <c r="A678" s="230" t="s">
        <v>1963</v>
      </c>
      <c r="B678" s="228" t="s">
        <v>1964</v>
      </c>
      <c r="C678" s="226" t="s">
        <v>822</v>
      </c>
      <c r="D678" s="226">
        <v>2</v>
      </c>
      <c r="E678" s="226" t="s">
        <v>900</v>
      </c>
    </row>
    <row r="679" spans="1:5" ht="15.75" customHeight="1" x14ac:dyDescent="0.25">
      <c r="A679" s="230" t="s">
        <v>1965</v>
      </c>
      <c r="B679" s="228" t="s">
        <v>1966</v>
      </c>
      <c r="C679" s="226" t="s">
        <v>822</v>
      </c>
      <c r="D679" s="226">
        <v>2</v>
      </c>
      <c r="E679" s="226" t="s">
        <v>900</v>
      </c>
    </row>
    <row r="680" spans="1:5" ht="15.75" customHeight="1" x14ac:dyDescent="0.25">
      <c r="A680" s="230" t="s">
        <v>1967</v>
      </c>
      <c r="B680" s="228" t="s">
        <v>1968</v>
      </c>
      <c r="C680" s="226" t="s">
        <v>822</v>
      </c>
      <c r="D680" s="226">
        <v>2</v>
      </c>
      <c r="E680" s="226" t="s">
        <v>900</v>
      </c>
    </row>
    <row r="681" spans="1:5" ht="15.75" customHeight="1" x14ac:dyDescent="0.25">
      <c r="A681" s="230" t="s">
        <v>1969</v>
      </c>
      <c r="B681" s="228" t="s">
        <v>1970</v>
      </c>
      <c r="C681" s="226" t="s">
        <v>822</v>
      </c>
      <c r="D681" s="226">
        <v>2</v>
      </c>
      <c r="E681" s="226" t="s">
        <v>900</v>
      </c>
    </row>
    <row r="682" spans="1:5" ht="15.75" customHeight="1" x14ac:dyDescent="0.25">
      <c r="A682" s="230" t="s">
        <v>1971</v>
      </c>
      <c r="B682" s="228" t="s">
        <v>1972</v>
      </c>
      <c r="C682" s="226" t="s">
        <v>822</v>
      </c>
      <c r="D682" s="226">
        <v>2</v>
      </c>
      <c r="E682" s="226" t="s">
        <v>900</v>
      </c>
    </row>
    <row r="683" spans="1:5" ht="15.75" customHeight="1" x14ac:dyDescent="0.25">
      <c r="A683" s="230" t="s">
        <v>1973</v>
      </c>
      <c r="B683" s="228" t="s">
        <v>1974</v>
      </c>
      <c r="C683" s="226" t="s">
        <v>822</v>
      </c>
      <c r="D683" s="226">
        <v>2</v>
      </c>
      <c r="E683" s="226" t="s">
        <v>900</v>
      </c>
    </row>
    <row r="684" spans="1:5" ht="15.75" customHeight="1" x14ac:dyDescent="0.25">
      <c r="A684" s="230" t="s">
        <v>1975</v>
      </c>
      <c r="B684" s="228" t="s">
        <v>1976</v>
      </c>
      <c r="C684" s="226" t="s">
        <v>822</v>
      </c>
      <c r="D684" s="226">
        <v>2</v>
      </c>
      <c r="E684" s="226" t="s">
        <v>900</v>
      </c>
    </row>
    <row r="685" spans="1:5" ht="15.75" customHeight="1" x14ac:dyDescent="0.25">
      <c r="A685" s="230" t="s">
        <v>1977</v>
      </c>
      <c r="B685" s="228" t="s">
        <v>1978</v>
      </c>
      <c r="C685" s="226" t="s">
        <v>822</v>
      </c>
      <c r="D685" s="226">
        <v>2</v>
      </c>
      <c r="E685" s="226" t="s">
        <v>900</v>
      </c>
    </row>
    <row r="686" spans="1:5" ht="15.75" customHeight="1" x14ac:dyDescent="0.25">
      <c r="A686" s="230" t="s">
        <v>1979</v>
      </c>
      <c r="B686" s="228" t="s">
        <v>1980</v>
      </c>
      <c r="C686" s="226" t="s">
        <v>822</v>
      </c>
      <c r="D686" s="226">
        <v>2</v>
      </c>
      <c r="E686" s="226" t="s">
        <v>900</v>
      </c>
    </row>
    <row r="687" spans="1:5" ht="15.75" customHeight="1" x14ac:dyDescent="0.25">
      <c r="A687" s="230" t="s">
        <v>1981</v>
      </c>
      <c r="B687" s="228" t="s">
        <v>1982</v>
      </c>
      <c r="C687" s="226" t="s">
        <v>822</v>
      </c>
      <c r="D687" s="226">
        <v>2</v>
      </c>
      <c r="E687" s="226" t="s">
        <v>900</v>
      </c>
    </row>
    <row r="688" spans="1:5" ht="15.75" customHeight="1" x14ac:dyDescent="0.25">
      <c r="A688" s="230" t="s">
        <v>1983</v>
      </c>
      <c r="B688" s="228" t="s">
        <v>1984</v>
      </c>
      <c r="C688" s="226" t="s">
        <v>822</v>
      </c>
      <c r="D688" s="226">
        <v>2</v>
      </c>
      <c r="E688" s="226" t="s">
        <v>900</v>
      </c>
    </row>
    <row r="689" spans="1:5" ht="15.75" customHeight="1" x14ac:dyDescent="0.25">
      <c r="A689" s="230" t="s">
        <v>1985</v>
      </c>
      <c r="B689" s="228" t="s">
        <v>1986</v>
      </c>
      <c r="C689" s="226" t="s">
        <v>822</v>
      </c>
      <c r="D689" s="226">
        <v>2</v>
      </c>
      <c r="E689" s="226" t="s">
        <v>900</v>
      </c>
    </row>
    <row r="690" spans="1:5" ht="15.75" customHeight="1" x14ac:dyDescent="0.25">
      <c r="A690" s="230" t="s">
        <v>1987</v>
      </c>
      <c r="B690" s="228" t="s">
        <v>1988</v>
      </c>
      <c r="C690" s="226" t="s">
        <v>822</v>
      </c>
      <c r="D690" s="226">
        <v>2</v>
      </c>
      <c r="E690" s="226" t="s">
        <v>900</v>
      </c>
    </row>
    <row r="691" spans="1:5" ht="15.75" customHeight="1" x14ac:dyDescent="0.25">
      <c r="A691" s="230" t="s">
        <v>1989</v>
      </c>
      <c r="B691" s="228" t="s">
        <v>1990</v>
      </c>
      <c r="C691" s="226" t="s">
        <v>822</v>
      </c>
      <c r="D691" s="226">
        <v>2</v>
      </c>
      <c r="E691" s="226" t="s">
        <v>900</v>
      </c>
    </row>
    <row r="692" spans="1:5" ht="15.75" customHeight="1" x14ac:dyDescent="0.25">
      <c r="A692" s="230" t="s">
        <v>1991</v>
      </c>
      <c r="B692" s="228" t="s">
        <v>1992</v>
      </c>
      <c r="C692" s="226" t="s">
        <v>822</v>
      </c>
      <c r="D692" s="226">
        <v>2</v>
      </c>
      <c r="E692" s="226" t="s">
        <v>900</v>
      </c>
    </row>
    <row r="693" spans="1:5" ht="15.75" customHeight="1" x14ac:dyDescent="0.25">
      <c r="A693" s="230" t="s">
        <v>1993</v>
      </c>
      <c r="B693" s="228" t="s">
        <v>1994</v>
      </c>
      <c r="C693" s="226" t="s">
        <v>822</v>
      </c>
      <c r="D693" s="226">
        <v>2</v>
      </c>
      <c r="E693" s="226" t="s">
        <v>900</v>
      </c>
    </row>
    <row r="694" spans="1:5" ht="15.75" customHeight="1" x14ac:dyDescent="0.25">
      <c r="A694" s="230" t="s">
        <v>1995</v>
      </c>
      <c r="B694" s="228" t="s">
        <v>1996</v>
      </c>
      <c r="C694" s="226" t="s">
        <v>822</v>
      </c>
      <c r="D694" s="226">
        <v>2</v>
      </c>
      <c r="E694" s="226" t="s">
        <v>900</v>
      </c>
    </row>
    <row r="695" spans="1:5" ht="15.75" customHeight="1" x14ac:dyDescent="0.25">
      <c r="A695" s="230" t="s">
        <v>1997</v>
      </c>
      <c r="B695" s="228" t="s">
        <v>1998</v>
      </c>
      <c r="C695" s="226" t="s">
        <v>822</v>
      </c>
      <c r="D695" s="226">
        <v>2</v>
      </c>
      <c r="E695" s="226" t="s">
        <v>900</v>
      </c>
    </row>
    <row r="696" spans="1:5" ht="15.75" customHeight="1" x14ac:dyDescent="0.25">
      <c r="A696" s="230" t="s">
        <v>1999</v>
      </c>
      <c r="B696" s="228" t="s">
        <v>2000</v>
      </c>
      <c r="C696" s="226" t="s">
        <v>822</v>
      </c>
      <c r="D696" s="226">
        <v>2</v>
      </c>
      <c r="E696" s="226" t="s">
        <v>900</v>
      </c>
    </row>
    <row r="697" spans="1:5" ht="15.75" customHeight="1" x14ac:dyDescent="0.25">
      <c r="A697" s="230" t="s">
        <v>2001</v>
      </c>
      <c r="B697" s="228" t="s">
        <v>2002</v>
      </c>
      <c r="C697" s="226" t="s">
        <v>822</v>
      </c>
      <c r="D697" s="226">
        <v>2</v>
      </c>
      <c r="E697" s="226" t="s">
        <v>900</v>
      </c>
    </row>
    <row r="698" spans="1:5" ht="15.75" customHeight="1" x14ac:dyDescent="0.25">
      <c r="A698" s="230" t="s">
        <v>2003</v>
      </c>
      <c r="B698" s="228" t="s">
        <v>2004</v>
      </c>
      <c r="C698" s="226" t="s">
        <v>822</v>
      </c>
      <c r="D698" s="226">
        <v>2</v>
      </c>
      <c r="E698" s="226" t="s">
        <v>900</v>
      </c>
    </row>
    <row r="699" spans="1:5" ht="15.75" customHeight="1" x14ac:dyDescent="0.25">
      <c r="A699" s="230" t="s">
        <v>2005</v>
      </c>
      <c r="B699" s="228" t="s">
        <v>2006</v>
      </c>
      <c r="C699" s="226" t="s">
        <v>822</v>
      </c>
      <c r="D699" s="226">
        <v>2</v>
      </c>
      <c r="E699" s="226" t="s">
        <v>900</v>
      </c>
    </row>
    <row r="700" spans="1:5" ht="15.75" customHeight="1" x14ac:dyDescent="0.25">
      <c r="A700" s="230" t="s">
        <v>2007</v>
      </c>
      <c r="B700" s="228" t="s">
        <v>2008</v>
      </c>
      <c r="C700" s="226" t="s">
        <v>822</v>
      </c>
      <c r="D700" s="226">
        <v>2</v>
      </c>
      <c r="E700" s="226" t="s">
        <v>900</v>
      </c>
    </row>
    <row r="701" spans="1:5" ht="15.75" customHeight="1" x14ac:dyDescent="0.25">
      <c r="A701" s="230" t="s">
        <v>2009</v>
      </c>
      <c r="B701" s="228" t="s">
        <v>2010</v>
      </c>
      <c r="C701" s="226" t="s">
        <v>822</v>
      </c>
      <c r="D701" s="226">
        <v>2</v>
      </c>
      <c r="E701" s="226" t="s">
        <v>900</v>
      </c>
    </row>
    <row r="702" spans="1:5" ht="15.75" customHeight="1" x14ac:dyDescent="0.25">
      <c r="A702" s="230" t="s">
        <v>2011</v>
      </c>
      <c r="B702" s="228" t="s">
        <v>2012</v>
      </c>
      <c r="C702" s="226" t="s">
        <v>822</v>
      </c>
      <c r="D702" s="226">
        <v>2</v>
      </c>
      <c r="E702" s="226" t="s">
        <v>900</v>
      </c>
    </row>
    <row r="703" spans="1:5" ht="15.75" customHeight="1" x14ac:dyDescent="0.25">
      <c r="A703" s="230" t="s">
        <v>2013</v>
      </c>
      <c r="B703" s="228" t="s">
        <v>2014</v>
      </c>
      <c r="C703" s="226" t="s">
        <v>822</v>
      </c>
      <c r="D703" s="226">
        <v>2</v>
      </c>
      <c r="E703" s="226" t="s">
        <v>900</v>
      </c>
    </row>
    <row r="704" spans="1:5" ht="15.75" customHeight="1" x14ac:dyDescent="0.25">
      <c r="A704" s="230" t="s">
        <v>2015</v>
      </c>
      <c r="B704" s="228" t="s">
        <v>2016</v>
      </c>
      <c r="C704" s="226" t="s">
        <v>822</v>
      </c>
      <c r="D704" s="226">
        <v>2</v>
      </c>
      <c r="E704" s="226" t="s">
        <v>900</v>
      </c>
    </row>
    <row r="705" spans="1:5" ht="15.75" customHeight="1" x14ac:dyDescent="0.25">
      <c r="A705" s="230" t="s">
        <v>2017</v>
      </c>
      <c r="B705" s="228" t="s">
        <v>2018</v>
      </c>
      <c r="C705" s="226" t="s">
        <v>822</v>
      </c>
      <c r="D705" s="226">
        <v>2</v>
      </c>
      <c r="E705" s="226" t="s">
        <v>900</v>
      </c>
    </row>
    <row r="706" spans="1:5" ht="15.75" customHeight="1" x14ac:dyDescent="0.25">
      <c r="A706" s="230" t="s">
        <v>2019</v>
      </c>
      <c r="B706" s="228" t="s">
        <v>2020</v>
      </c>
      <c r="C706" s="226" t="s">
        <v>822</v>
      </c>
      <c r="D706" s="226">
        <v>2</v>
      </c>
      <c r="E706" s="226" t="s">
        <v>900</v>
      </c>
    </row>
    <row r="707" spans="1:5" ht="15.75" customHeight="1" x14ac:dyDescent="0.25">
      <c r="A707" s="230" t="s">
        <v>2021</v>
      </c>
      <c r="B707" s="228" t="s">
        <v>2022</v>
      </c>
      <c r="C707" s="226" t="s">
        <v>822</v>
      </c>
      <c r="D707" s="226">
        <v>2</v>
      </c>
      <c r="E707" s="226" t="s">
        <v>900</v>
      </c>
    </row>
    <row r="708" spans="1:5" ht="15.75" customHeight="1" x14ac:dyDescent="0.25">
      <c r="A708" s="230" t="s">
        <v>2023</v>
      </c>
      <c r="B708" s="228" t="s">
        <v>2024</v>
      </c>
      <c r="C708" s="226" t="s">
        <v>822</v>
      </c>
      <c r="D708" s="226">
        <v>2</v>
      </c>
      <c r="E708" s="226" t="s">
        <v>900</v>
      </c>
    </row>
    <row r="709" spans="1:5" ht="15.75" customHeight="1" x14ac:dyDescent="0.25">
      <c r="A709" s="230" t="s">
        <v>2025</v>
      </c>
      <c r="B709" s="228" t="s">
        <v>2026</v>
      </c>
      <c r="C709" s="226" t="s">
        <v>822</v>
      </c>
      <c r="D709" s="226">
        <v>2</v>
      </c>
      <c r="E709" s="226" t="s">
        <v>900</v>
      </c>
    </row>
    <row r="710" spans="1:5" ht="15.75" customHeight="1" x14ac:dyDescent="0.25">
      <c r="A710" s="230" t="s">
        <v>2027</v>
      </c>
      <c r="B710" s="228" t="s">
        <v>2028</v>
      </c>
      <c r="C710" s="226" t="s">
        <v>822</v>
      </c>
      <c r="D710" s="226">
        <v>2</v>
      </c>
      <c r="E710" s="226" t="s">
        <v>900</v>
      </c>
    </row>
    <row r="711" spans="1:5" ht="15.75" customHeight="1" x14ac:dyDescent="0.25">
      <c r="A711" s="230" t="s">
        <v>2029</v>
      </c>
      <c r="B711" s="228" t="s">
        <v>2030</v>
      </c>
      <c r="C711" s="226" t="s">
        <v>822</v>
      </c>
      <c r="D711" s="226">
        <v>2</v>
      </c>
      <c r="E711" s="226" t="s">
        <v>900</v>
      </c>
    </row>
    <row r="712" spans="1:5" ht="15.75" customHeight="1" x14ac:dyDescent="0.25">
      <c r="A712" s="230" t="s">
        <v>2031</v>
      </c>
      <c r="B712" s="228" t="s">
        <v>2032</v>
      </c>
      <c r="C712" s="226" t="s">
        <v>822</v>
      </c>
      <c r="D712" s="226">
        <v>2</v>
      </c>
      <c r="E712" s="226" t="s">
        <v>900</v>
      </c>
    </row>
    <row r="713" spans="1:5" ht="15.75" customHeight="1" x14ac:dyDescent="0.25">
      <c r="A713" s="230" t="s">
        <v>2033</v>
      </c>
      <c r="B713" s="228" t="s">
        <v>2034</v>
      </c>
      <c r="C713" s="226" t="s">
        <v>822</v>
      </c>
      <c r="D713" s="226">
        <v>2</v>
      </c>
      <c r="E713" s="226" t="s">
        <v>900</v>
      </c>
    </row>
    <row r="714" spans="1:5" ht="15.75" customHeight="1" x14ac:dyDescent="0.25">
      <c r="A714" s="230" t="s">
        <v>2035</v>
      </c>
      <c r="B714" s="228" t="s">
        <v>2036</v>
      </c>
      <c r="C714" s="226" t="s">
        <v>822</v>
      </c>
      <c r="D714" s="226">
        <v>2</v>
      </c>
      <c r="E714" s="226" t="s">
        <v>900</v>
      </c>
    </row>
    <row r="715" spans="1:5" ht="15.75" customHeight="1" x14ac:dyDescent="0.25">
      <c r="A715" s="230" t="s">
        <v>2037</v>
      </c>
      <c r="B715" s="228" t="s">
        <v>2038</v>
      </c>
      <c r="C715" s="226" t="s">
        <v>822</v>
      </c>
      <c r="D715" s="226">
        <v>2</v>
      </c>
      <c r="E715" s="226" t="s">
        <v>900</v>
      </c>
    </row>
    <row r="716" spans="1:5" ht="15.75" customHeight="1" x14ac:dyDescent="0.25">
      <c r="A716" s="230" t="s">
        <v>2039</v>
      </c>
      <c r="B716" s="228" t="s">
        <v>2040</v>
      </c>
      <c r="C716" s="226" t="s">
        <v>822</v>
      </c>
      <c r="D716" s="226">
        <v>1</v>
      </c>
      <c r="E716" s="226" t="s">
        <v>900</v>
      </c>
    </row>
    <row r="717" spans="1:5" ht="15.75" customHeight="1" x14ac:dyDescent="0.25">
      <c r="A717" s="230" t="s">
        <v>2041</v>
      </c>
      <c r="B717" s="228" t="s">
        <v>2042</v>
      </c>
      <c r="C717" s="226" t="s">
        <v>822</v>
      </c>
      <c r="D717" s="226">
        <v>1</v>
      </c>
      <c r="E717" s="226" t="s">
        <v>900</v>
      </c>
    </row>
    <row r="718" spans="1:5" ht="15.75" customHeight="1" x14ac:dyDescent="0.25">
      <c r="A718" s="230" t="s">
        <v>2043</v>
      </c>
      <c r="B718" s="228" t="s">
        <v>2044</v>
      </c>
      <c r="C718" s="226" t="s">
        <v>822</v>
      </c>
      <c r="D718" s="226">
        <v>1</v>
      </c>
      <c r="E718" s="226" t="s">
        <v>900</v>
      </c>
    </row>
    <row r="719" spans="1:5" ht="15.75" customHeight="1" x14ac:dyDescent="0.25">
      <c r="A719" s="230" t="s">
        <v>2045</v>
      </c>
      <c r="B719" s="228" t="s">
        <v>2046</v>
      </c>
      <c r="C719" s="226" t="s">
        <v>822</v>
      </c>
      <c r="D719" s="226">
        <v>1</v>
      </c>
      <c r="E719" s="226" t="s">
        <v>900</v>
      </c>
    </row>
    <row r="720" spans="1:5" ht="15.75" customHeight="1" x14ac:dyDescent="0.25">
      <c r="A720" s="230" t="s">
        <v>2047</v>
      </c>
      <c r="B720" s="228" t="s">
        <v>2048</v>
      </c>
      <c r="C720" s="226" t="s">
        <v>822</v>
      </c>
      <c r="D720" s="226">
        <v>2</v>
      </c>
      <c r="E720" s="226" t="s">
        <v>900</v>
      </c>
    </row>
    <row r="721" spans="1:5" ht="15.75" customHeight="1" x14ac:dyDescent="0.25">
      <c r="A721" s="230" t="s">
        <v>2049</v>
      </c>
      <c r="B721" s="228" t="s">
        <v>2050</v>
      </c>
      <c r="C721" s="226" t="s">
        <v>822</v>
      </c>
      <c r="D721" s="226">
        <v>2</v>
      </c>
      <c r="E721" s="226" t="s">
        <v>900</v>
      </c>
    </row>
    <row r="722" spans="1:5" ht="15.75" customHeight="1" x14ac:dyDescent="0.25">
      <c r="A722" s="230" t="s">
        <v>2051</v>
      </c>
      <c r="B722" s="228" t="s">
        <v>2052</v>
      </c>
      <c r="C722" s="226" t="s">
        <v>822</v>
      </c>
      <c r="D722" s="226">
        <v>2</v>
      </c>
      <c r="E722" s="226" t="s">
        <v>900</v>
      </c>
    </row>
    <row r="723" spans="1:5" ht="15.75" customHeight="1" x14ac:dyDescent="0.25">
      <c r="A723" s="230" t="s">
        <v>2053</v>
      </c>
      <c r="B723" s="228" t="s">
        <v>2054</v>
      </c>
      <c r="C723" s="226" t="s">
        <v>822</v>
      </c>
      <c r="D723" s="226">
        <v>2</v>
      </c>
      <c r="E723" s="226" t="s">
        <v>900</v>
      </c>
    </row>
    <row r="724" spans="1:5" ht="15.75" customHeight="1" x14ac:dyDescent="0.25">
      <c r="A724" s="230" t="s">
        <v>2055</v>
      </c>
      <c r="B724" s="228" t="s">
        <v>2056</v>
      </c>
      <c r="C724" s="226" t="s">
        <v>822</v>
      </c>
      <c r="D724" s="226">
        <v>2</v>
      </c>
      <c r="E724" s="226" t="s">
        <v>900</v>
      </c>
    </row>
    <row r="725" spans="1:5" ht="15.75" customHeight="1" x14ac:dyDescent="0.25">
      <c r="A725" s="230" t="s">
        <v>2057</v>
      </c>
      <c r="B725" s="228" t="s">
        <v>2058</v>
      </c>
      <c r="C725" s="226" t="s">
        <v>822</v>
      </c>
      <c r="D725" s="226">
        <v>2</v>
      </c>
      <c r="E725" s="226" t="s">
        <v>900</v>
      </c>
    </row>
    <row r="726" spans="1:5" ht="15.75" customHeight="1" x14ac:dyDescent="0.25">
      <c r="A726" s="230" t="s">
        <v>2059</v>
      </c>
      <c r="B726" s="228" t="s">
        <v>2060</v>
      </c>
      <c r="C726" s="226" t="s">
        <v>822</v>
      </c>
      <c r="D726" s="226">
        <v>2</v>
      </c>
      <c r="E726" s="226" t="s">
        <v>900</v>
      </c>
    </row>
    <row r="727" spans="1:5" ht="15.75" customHeight="1" x14ac:dyDescent="0.25">
      <c r="A727" s="230" t="s">
        <v>2061</v>
      </c>
      <c r="B727" s="228" t="s">
        <v>2062</v>
      </c>
      <c r="C727" s="226" t="s">
        <v>822</v>
      </c>
      <c r="D727" s="226">
        <v>2</v>
      </c>
      <c r="E727" s="226" t="s">
        <v>900</v>
      </c>
    </row>
    <row r="728" spans="1:5" ht="15.75" customHeight="1" x14ac:dyDescent="0.25">
      <c r="A728" s="230" t="s">
        <v>2063</v>
      </c>
      <c r="B728" s="228" t="s">
        <v>2064</v>
      </c>
      <c r="C728" s="226" t="s">
        <v>822</v>
      </c>
      <c r="D728" s="226">
        <v>2</v>
      </c>
      <c r="E728" s="226" t="s">
        <v>900</v>
      </c>
    </row>
    <row r="729" spans="1:5" ht="15.75" customHeight="1" x14ac:dyDescent="0.25">
      <c r="A729" s="230" t="s">
        <v>2065</v>
      </c>
      <c r="B729" s="228" t="s">
        <v>2066</v>
      </c>
      <c r="C729" s="226" t="s">
        <v>822</v>
      </c>
      <c r="D729" s="226">
        <v>2</v>
      </c>
      <c r="E729" s="226" t="s">
        <v>900</v>
      </c>
    </row>
    <row r="730" spans="1:5" ht="15.75" customHeight="1" x14ac:dyDescent="0.25">
      <c r="A730" s="230" t="s">
        <v>2067</v>
      </c>
      <c r="B730" s="228" t="s">
        <v>2068</v>
      </c>
      <c r="C730" s="226" t="s">
        <v>822</v>
      </c>
      <c r="D730" s="226">
        <v>2</v>
      </c>
      <c r="E730" s="226" t="s">
        <v>900</v>
      </c>
    </row>
    <row r="731" spans="1:5" ht="15.75" customHeight="1" x14ac:dyDescent="0.25">
      <c r="A731" s="230" t="s">
        <v>2069</v>
      </c>
      <c r="B731" s="228" t="s">
        <v>2070</v>
      </c>
      <c r="C731" s="226" t="s">
        <v>822</v>
      </c>
      <c r="D731" s="226">
        <v>2</v>
      </c>
      <c r="E731" s="226" t="s">
        <v>900</v>
      </c>
    </row>
    <row r="732" spans="1:5" ht="15.75" customHeight="1" x14ac:dyDescent="0.25">
      <c r="A732" s="230" t="s">
        <v>2071</v>
      </c>
      <c r="B732" s="228" t="s">
        <v>2072</v>
      </c>
      <c r="C732" s="226" t="s">
        <v>822</v>
      </c>
      <c r="D732" s="226">
        <v>2</v>
      </c>
      <c r="E732" s="226" t="s">
        <v>900</v>
      </c>
    </row>
    <row r="733" spans="1:5" ht="15.75" customHeight="1" x14ac:dyDescent="0.25">
      <c r="A733" s="230" t="s">
        <v>2073</v>
      </c>
      <c r="B733" s="228" t="s">
        <v>2074</v>
      </c>
      <c r="C733" s="226" t="s">
        <v>822</v>
      </c>
      <c r="D733" s="226">
        <v>2</v>
      </c>
      <c r="E733" s="226" t="s">
        <v>900</v>
      </c>
    </row>
    <row r="734" spans="1:5" ht="15.75" customHeight="1" x14ac:dyDescent="0.25">
      <c r="A734" s="230" t="s">
        <v>2075</v>
      </c>
      <c r="B734" s="228" t="s">
        <v>2076</v>
      </c>
      <c r="C734" s="226" t="s">
        <v>822</v>
      </c>
      <c r="D734" s="226">
        <v>2</v>
      </c>
      <c r="E734" s="226" t="s">
        <v>900</v>
      </c>
    </row>
    <row r="735" spans="1:5" ht="15.75" customHeight="1" x14ac:dyDescent="0.25">
      <c r="A735" s="230" t="s">
        <v>2077</v>
      </c>
      <c r="B735" s="228" t="s">
        <v>2078</v>
      </c>
      <c r="C735" s="226" t="s">
        <v>822</v>
      </c>
      <c r="D735" s="226">
        <v>2</v>
      </c>
      <c r="E735" s="226" t="s">
        <v>900</v>
      </c>
    </row>
    <row r="736" spans="1:5" ht="15.75" customHeight="1" x14ac:dyDescent="0.25">
      <c r="A736" s="230" t="s">
        <v>2079</v>
      </c>
      <c r="B736" s="228" t="s">
        <v>2080</v>
      </c>
      <c r="C736" s="226" t="s">
        <v>822</v>
      </c>
      <c r="D736" s="226">
        <v>2</v>
      </c>
      <c r="E736" s="226" t="s">
        <v>900</v>
      </c>
    </row>
    <row r="737" spans="1:5" ht="15.75" customHeight="1" x14ac:dyDescent="0.25">
      <c r="A737" s="230" t="s">
        <v>2081</v>
      </c>
      <c r="B737" s="228" t="s">
        <v>2082</v>
      </c>
      <c r="C737" s="226" t="s">
        <v>822</v>
      </c>
      <c r="D737" s="226">
        <v>2</v>
      </c>
      <c r="E737" s="226" t="s">
        <v>900</v>
      </c>
    </row>
    <row r="738" spans="1:5" ht="15.75" customHeight="1" x14ac:dyDescent="0.25">
      <c r="A738" s="230" t="s">
        <v>2083</v>
      </c>
      <c r="B738" s="228" t="s">
        <v>2084</v>
      </c>
      <c r="C738" s="226" t="s">
        <v>822</v>
      </c>
      <c r="D738" s="226">
        <v>2</v>
      </c>
      <c r="E738" s="226" t="s">
        <v>900</v>
      </c>
    </row>
    <row r="739" spans="1:5" ht="15.75" customHeight="1" x14ac:dyDescent="0.25">
      <c r="A739" s="230" t="s">
        <v>2085</v>
      </c>
      <c r="B739" s="228" t="s">
        <v>2086</v>
      </c>
      <c r="C739" s="226" t="s">
        <v>822</v>
      </c>
      <c r="D739" s="226">
        <v>2</v>
      </c>
      <c r="E739" s="226" t="s">
        <v>900</v>
      </c>
    </row>
    <row r="740" spans="1:5" ht="15.75" customHeight="1" x14ac:dyDescent="0.25">
      <c r="A740" s="230" t="s">
        <v>2087</v>
      </c>
      <c r="B740" s="228" t="s">
        <v>2088</v>
      </c>
      <c r="C740" s="226" t="s">
        <v>822</v>
      </c>
      <c r="D740" s="226">
        <v>1</v>
      </c>
      <c r="E740" s="226" t="s">
        <v>900</v>
      </c>
    </row>
    <row r="741" spans="1:5" ht="15.75" customHeight="1" x14ac:dyDescent="0.25">
      <c r="A741" s="230" t="s">
        <v>2089</v>
      </c>
      <c r="B741" s="228" t="s">
        <v>2090</v>
      </c>
      <c r="C741" s="226" t="s">
        <v>822</v>
      </c>
      <c r="D741" s="226">
        <v>1</v>
      </c>
      <c r="E741" s="226" t="s">
        <v>900</v>
      </c>
    </row>
    <row r="742" spans="1:5" ht="15.75" customHeight="1" x14ac:dyDescent="0.25">
      <c r="A742" s="230" t="s">
        <v>2091</v>
      </c>
      <c r="B742" s="228" t="s">
        <v>2092</v>
      </c>
      <c r="C742" s="226" t="s">
        <v>822</v>
      </c>
      <c r="D742" s="226">
        <v>1</v>
      </c>
      <c r="E742" s="226" t="s">
        <v>900</v>
      </c>
    </row>
    <row r="743" spans="1:5" ht="15.75" customHeight="1" x14ac:dyDescent="0.25">
      <c r="A743" s="230" t="s">
        <v>2093</v>
      </c>
      <c r="B743" s="228" t="s">
        <v>2094</v>
      </c>
      <c r="C743" s="226" t="s">
        <v>822</v>
      </c>
      <c r="D743" s="226">
        <v>2</v>
      </c>
      <c r="E743" s="226" t="s">
        <v>900</v>
      </c>
    </row>
    <row r="744" spans="1:5" ht="15.75" customHeight="1" x14ac:dyDescent="0.25">
      <c r="A744" s="230" t="s">
        <v>2095</v>
      </c>
      <c r="B744" s="228" t="s">
        <v>2096</v>
      </c>
      <c r="C744" s="226" t="s">
        <v>822</v>
      </c>
      <c r="D744" s="226">
        <v>2</v>
      </c>
      <c r="E744" s="226" t="s">
        <v>900</v>
      </c>
    </row>
    <row r="745" spans="1:5" ht="15.75" customHeight="1" x14ac:dyDescent="0.25">
      <c r="A745" s="230" t="s">
        <v>2097</v>
      </c>
      <c r="B745" s="228" t="s">
        <v>2098</v>
      </c>
      <c r="C745" s="226" t="s">
        <v>822</v>
      </c>
      <c r="D745" s="226">
        <v>2</v>
      </c>
      <c r="E745" s="226" t="s">
        <v>900</v>
      </c>
    </row>
    <row r="746" spans="1:5" ht="15.75" customHeight="1" x14ac:dyDescent="0.25">
      <c r="A746" s="230" t="s">
        <v>2099</v>
      </c>
      <c r="B746" s="228" t="s">
        <v>2100</v>
      </c>
      <c r="C746" s="226" t="s">
        <v>822</v>
      </c>
      <c r="D746" s="226">
        <v>2</v>
      </c>
      <c r="E746" s="226" t="s">
        <v>900</v>
      </c>
    </row>
    <row r="747" spans="1:5" ht="15.75" customHeight="1" x14ac:dyDescent="0.25">
      <c r="A747" s="230" t="s">
        <v>2101</v>
      </c>
      <c r="B747" s="228" t="s">
        <v>2102</v>
      </c>
      <c r="C747" s="226" t="s">
        <v>822</v>
      </c>
      <c r="D747" s="226">
        <v>2</v>
      </c>
      <c r="E747" s="226" t="s">
        <v>900</v>
      </c>
    </row>
    <row r="748" spans="1:5" ht="15.75" customHeight="1" x14ac:dyDescent="0.25">
      <c r="A748" s="230" t="s">
        <v>2103</v>
      </c>
      <c r="B748" s="228" t="s">
        <v>2104</v>
      </c>
      <c r="C748" s="226" t="s">
        <v>822</v>
      </c>
      <c r="D748" s="226">
        <v>1</v>
      </c>
      <c r="E748" s="226" t="s">
        <v>900</v>
      </c>
    </row>
    <row r="749" spans="1:5" ht="15.75" customHeight="1" x14ac:dyDescent="0.25">
      <c r="A749" s="230" t="s">
        <v>2105</v>
      </c>
      <c r="B749" s="228" t="s">
        <v>2106</v>
      </c>
      <c r="C749" s="226" t="s">
        <v>822</v>
      </c>
      <c r="D749" s="226">
        <v>1</v>
      </c>
      <c r="E749" s="226" t="s">
        <v>900</v>
      </c>
    </row>
    <row r="750" spans="1:5" ht="15.75" customHeight="1" x14ac:dyDescent="0.25">
      <c r="A750" s="230" t="s">
        <v>2107</v>
      </c>
      <c r="B750" s="228" t="s">
        <v>2108</v>
      </c>
      <c r="C750" s="226" t="s">
        <v>822</v>
      </c>
      <c r="D750" s="226">
        <v>1</v>
      </c>
      <c r="E750" s="226" t="s">
        <v>900</v>
      </c>
    </row>
    <row r="751" spans="1:5" ht="15.75" customHeight="1" x14ac:dyDescent="0.25">
      <c r="A751" s="230" t="s">
        <v>2109</v>
      </c>
      <c r="B751" s="228" t="s">
        <v>2110</v>
      </c>
      <c r="C751" s="226" t="s">
        <v>822</v>
      </c>
      <c r="D751" s="226">
        <v>1</v>
      </c>
      <c r="E751" s="226" t="s">
        <v>900</v>
      </c>
    </row>
    <row r="752" spans="1:5" ht="15.75" customHeight="1" x14ac:dyDescent="0.25">
      <c r="A752" s="230" t="s">
        <v>2111</v>
      </c>
      <c r="B752" s="228" t="s">
        <v>2112</v>
      </c>
      <c r="C752" s="226" t="s">
        <v>822</v>
      </c>
      <c r="D752" s="226">
        <v>1</v>
      </c>
      <c r="E752" s="226" t="s">
        <v>900</v>
      </c>
    </row>
    <row r="753" spans="1:5" ht="15.75" customHeight="1" x14ac:dyDescent="0.25">
      <c r="A753" s="230" t="s">
        <v>2113</v>
      </c>
      <c r="B753" s="228" t="s">
        <v>2114</v>
      </c>
      <c r="C753" s="226" t="s">
        <v>822</v>
      </c>
      <c r="D753" s="226">
        <v>1</v>
      </c>
      <c r="E753" s="226" t="s">
        <v>900</v>
      </c>
    </row>
    <row r="754" spans="1:5" ht="15.75" customHeight="1" x14ac:dyDescent="0.25">
      <c r="A754" s="230" t="s">
        <v>2115</v>
      </c>
      <c r="B754" s="228" t="s">
        <v>2116</v>
      </c>
      <c r="C754" s="226" t="s">
        <v>822</v>
      </c>
      <c r="D754" s="226">
        <v>2</v>
      </c>
      <c r="E754" s="226" t="s">
        <v>900</v>
      </c>
    </row>
    <row r="755" spans="1:5" ht="15.75" customHeight="1" x14ac:dyDescent="0.25">
      <c r="A755" s="230" t="s">
        <v>2117</v>
      </c>
      <c r="B755" s="228" t="s">
        <v>2118</v>
      </c>
      <c r="C755" s="226" t="s">
        <v>822</v>
      </c>
      <c r="D755" s="226">
        <v>2</v>
      </c>
      <c r="E755" s="226" t="s">
        <v>900</v>
      </c>
    </row>
    <row r="756" spans="1:5" ht="15.75" customHeight="1" x14ac:dyDescent="0.25">
      <c r="A756" s="230" t="s">
        <v>2119</v>
      </c>
      <c r="B756" s="228" t="s">
        <v>2120</v>
      </c>
      <c r="C756" s="226" t="s">
        <v>822</v>
      </c>
      <c r="D756" s="226">
        <v>2</v>
      </c>
      <c r="E756" s="226" t="s">
        <v>900</v>
      </c>
    </row>
    <row r="757" spans="1:5" ht="15.75" customHeight="1" x14ac:dyDescent="0.25">
      <c r="A757" s="230" t="s">
        <v>2121</v>
      </c>
      <c r="B757" s="228" t="s">
        <v>2122</v>
      </c>
      <c r="C757" s="226" t="s">
        <v>822</v>
      </c>
      <c r="D757" s="226">
        <v>2</v>
      </c>
      <c r="E757" s="226" t="s">
        <v>900</v>
      </c>
    </row>
    <row r="758" spans="1:5" ht="15.75" customHeight="1" x14ac:dyDescent="0.25">
      <c r="A758" s="230" t="s">
        <v>2123</v>
      </c>
      <c r="B758" s="228" t="s">
        <v>2124</v>
      </c>
      <c r="C758" s="226" t="s">
        <v>822</v>
      </c>
      <c r="D758" s="226">
        <v>2</v>
      </c>
      <c r="E758" s="226" t="s">
        <v>900</v>
      </c>
    </row>
    <row r="759" spans="1:5" ht="15.75" customHeight="1" x14ac:dyDescent="0.25">
      <c r="A759" s="230" t="s">
        <v>2125</v>
      </c>
      <c r="B759" s="228" t="s">
        <v>2126</v>
      </c>
      <c r="C759" s="226" t="s">
        <v>822</v>
      </c>
      <c r="D759" s="226">
        <v>2</v>
      </c>
      <c r="E759" s="226" t="s">
        <v>900</v>
      </c>
    </row>
    <row r="760" spans="1:5" ht="15.75" customHeight="1" x14ac:dyDescent="0.25">
      <c r="A760" s="230" t="s">
        <v>2127</v>
      </c>
      <c r="B760" s="228" t="s">
        <v>2128</v>
      </c>
      <c r="C760" s="226" t="s">
        <v>822</v>
      </c>
      <c r="D760" s="226">
        <v>2</v>
      </c>
      <c r="E760" s="226" t="s">
        <v>900</v>
      </c>
    </row>
    <row r="761" spans="1:5" ht="15.75" customHeight="1" x14ac:dyDescent="0.25">
      <c r="A761" s="230" t="s">
        <v>2129</v>
      </c>
      <c r="B761" s="228" t="s">
        <v>2130</v>
      </c>
      <c r="C761" s="226" t="s">
        <v>822</v>
      </c>
      <c r="D761" s="226">
        <v>2</v>
      </c>
      <c r="E761" s="226" t="s">
        <v>900</v>
      </c>
    </row>
    <row r="762" spans="1:5" ht="15.75" customHeight="1" x14ac:dyDescent="0.25">
      <c r="A762" s="230" t="s">
        <v>2131</v>
      </c>
      <c r="B762" s="228" t="s">
        <v>2132</v>
      </c>
      <c r="C762" s="226" t="s">
        <v>822</v>
      </c>
      <c r="D762" s="226">
        <v>2</v>
      </c>
      <c r="E762" s="226" t="s">
        <v>900</v>
      </c>
    </row>
    <row r="763" spans="1:5" ht="15.75" customHeight="1" x14ac:dyDescent="0.25">
      <c r="A763" s="230" t="s">
        <v>2133</v>
      </c>
      <c r="B763" s="228" t="s">
        <v>2134</v>
      </c>
      <c r="C763" s="226" t="s">
        <v>822</v>
      </c>
      <c r="D763" s="226">
        <v>2</v>
      </c>
      <c r="E763" s="226" t="s">
        <v>900</v>
      </c>
    </row>
    <row r="764" spans="1:5" ht="15.75" customHeight="1" x14ac:dyDescent="0.25">
      <c r="A764" s="230" t="s">
        <v>2135</v>
      </c>
      <c r="B764" s="228" t="s">
        <v>2136</v>
      </c>
      <c r="C764" s="226" t="s">
        <v>822</v>
      </c>
      <c r="D764" s="226">
        <v>2</v>
      </c>
      <c r="E764" s="226" t="s">
        <v>900</v>
      </c>
    </row>
    <row r="765" spans="1:5" ht="15.75" customHeight="1" x14ac:dyDescent="0.25">
      <c r="A765" s="230" t="s">
        <v>2137</v>
      </c>
      <c r="B765" s="228" t="s">
        <v>2138</v>
      </c>
      <c r="C765" s="226" t="s">
        <v>822</v>
      </c>
      <c r="D765" s="226">
        <v>2</v>
      </c>
      <c r="E765" s="226" t="s">
        <v>900</v>
      </c>
    </row>
    <row r="766" spans="1:5" ht="15.75" customHeight="1" x14ac:dyDescent="0.25">
      <c r="A766" s="230" t="s">
        <v>2139</v>
      </c>
      <c r="B766" s="228" t="s">
        <v>2140</v>
      </c>
      <c r="C766" s="226" t="s">
        <v>822</v>
      </c>
      <c r="D766" s="226">
        <v>2</v>
      </c>
      <c r="E766" s="226" t="s">
        <v>900</v>
      </c>
    </row>
    <row r="767" spans="1:5" ht="15.75" customHeight="1" x14ac:dyDescent="0.25">
      <c r="A767" s="230" t="s">
        <v>2141</v>
      </c>
      <c r="B767" s="228" t="s">
        <v>2142</v>
      </c>
      <c r="C767" s="226" t="s">
        <v>822</v>
      </c>
      <c r="D767" s="226">
        <v>2</v>
      </c>
      <c r="E767" s="226" t="s">
        <v>900</v>
      </c>
    </row>
    <row r="768" spans="1:5" ht="15.75" customHeight="1" x14ac:dyDescent="0.25">
      <c r="A768" s="230" t="s">
        <v>2143</v>
      </c>
      <c r="B768" s="228" t="s">
        <v>2144</v>
      </c>
      <c r="C768" s="226" t="s">
        <v>822</v>
      </c>
      <c r="D768" s="226">
        <v>2</v>
      </c>
      <c r="E768" s="226" t="s">
        <v>900</v>
      </c>
    </row>
    <row r="769" spans="1:5" ht="15.75" customHeight="1" x14ac:dyDescent="0.25">
      <c r="A769" s="230" t="s">
        <v>2145</v>
      </c>
      <c r="B769" s="228" t="s">
        <v>2146</v>
      </c>
      <c r="C769" s="226" t="s">
        <v>822</v>
      </c>
      <c r="D769" s="226">
        <v>1</v>
      </c>
      <c r="E769" s="226" t="s">
        <v>900</v>
      </c>
    </row>
    <row r="770" spans="1:5" ht="15.75" customHeight="1" x14ac:dyDescent="0.25">
      <c r="A770" s="230" t="s">
        <v>2147</v>
      </c>
      <c r="B770" s="228" t="s">
        <v>2148</v>
      </c>
      <c r="C770" s="226" t="s">
        <v>822</v>
      </c>
      <c r="D770" s="226">
        <v>1</v>
      </c>
      <c r="E770" s="226" t="s">
        <v>900</v>
      </c>
    </row>
    <row r="771" spans="1:5" ht="15.75" customHeight="1" x14ac:dyDescent="0.25">
      <c r="A771" s="230" t="s">
        <v>2149</v>
      </c>
      <c r="B771" s="228" t="s">
        <v>2150</v>
      </c>
      <c r="C771" s="226" t="s">
        <v>822</v>
      </c>
      <c r="D771" s="226">
        <v>2</v>
      </c>
      <c r="E771" s="226" t="s">
        <v>900</v>
      </c>
    </row>
    <row r="772" spans="1:5" ht="15.75" customHeight="1" x14ac:dyDescent="0.25">
      <c r="A772" s="230" t="s">
        <v>2151</v>
      </c>
      <c r="B772" s="228" t="s">
        <v>2152</v>
      </c>
      <c r="C772" s="226" t="s">
        <v>822</v>
      </c>
      <c r="D772" s="226">
        <v>2</v>
      </c>
      <c r="E772" s="226" t="s">
        <v>900</v>
      </c>
    </row>
    <row r="773" spans="1:5" ht="15.75" customHeight="1" x14ac:dyDescent="0.25">
      <c r="A773" s="230" t="s">
        <v>2153</v>
      </c>
      <c r="B773" s="228" t="s">
        <v>2154</v>
      </c>
      <c r="C773" s="226" t="s">
        <v>822</v>
      </c>
      <c r="D773" s="226">
        <v>1</v>
      </c>
      <c r="E773" s="226" t="s">
        <v>900</v>
      </c>
    </row>
    <row r="774" spans="1:5" ht="15.75" customHeight="1" x14ac:dyDescent="0.25">
      <c r="A774" s="230" t="s">
        <v>2155</v>
      </c>
      <c r="B774" s="228" t="s">
        <v>2156</v>
      </c>
      <c r="C774" s="226" t="s">
        <v>822</v>
      </c>
      <c r="D774" s="226">
        <v>1</v>
      </c>
      <c r="E774" s="226" t="s">
        <v>900</v>
      </c>
    </row>
    <row r="775" spans="1:5" ht="15.75" customHeight="1" x14ac:dyDescent="0.25">
      <c r="A775" s="230" t="s">
        <v>2157</v>
      </c>
      <c r="B775" s="228" t="s">
        <v>2158</v>
      </c>
      <c r="C775" s="226" t="s">
        <v>822</v>
      </c>
      <c r="D775" s="226">
        <v>2</v>
      </c>
      <c r="E775" s="226" t="s">
        <v>900</v>
      </c>
    </row>
    <row r="776" spans="1:5" ht="15.75" customHeight="1" x14ac:dyDescent="0.25">
      <c r="A776" s="230" t="s">
        <v>2159</v>
      </c>
      <c r="B776" s="228" t="s">
        <v>2160</v>
      </c>
      <c r="C776" s="226" t="s">
        <v>822</v>
      </c>
      <c r="D776" s="226">
        <v>2</v>
      </c>
      <c r="E776" s="226" t="s">
        <v>900</v>
      </c>
    </row>
    <row r="777" spans="1:5" ht="15.75" customHeight="1" x14ac:dyDescent="0.25">
      <c r="A777" s="230" t="s">
        <v>2161</v>
      </c>
      <c r="B777" s="228" t="s">
        <v>2162</v>
      </c>
      <c r="C777" s="226" t="s">
        <v>822</v>
      </c>
      <c r="D777" s="226">
        <v>2</v>
      </c>
      <c r="E777" s="226" t="s">
        <v>900</v>
      </c>
    </row>
    <row r="778" spans="1:5" ht="15.75" customHeight="1" x14ac:dyDescent="0.25">
      <c r="A778" s="230" t="s">
        <v>2163</v>
      </c>
      <c r="B778" s="228" t="s">
        <v>2164</v>
      </c>
      <c r="C778" s="226" t="s">
        <v>822</v>
      </c>
      <c r="D778" s="226">
        <v>2</v>
      </c>
      <c r="E778" s="226" t="s">
        <v>900</v>
      </c>
    </row>
    <row r="779" spans="1:5" ht="15.75" customHeight="1" x14ac:dyDescent="0.25">
      <c r="A779" s="230" t="s">
        <v>2165</v>
      </c>
      <c r="B779" s="228" t="s">
        <v>2166</v>
      </c>
      <c r="C779" s="226" t="s">
        <v>822</v>
      </c>
      <c r="D779" s="226">
        <v>2</v>
      </c>
      <c r="E779" s="226" t="s">
        <v>900</v>
      </c>
    </row>
    <row r="780" spans="1:5" ht="15.75" customHeight="1" x14ac:dyDescent="0.25">
      <c r="A780" s="230" t="s">
        <v>2167</v>
      </c>
      <c r="B780" s="228" t="s">
        <v>2168</v>
      </c>
      <c r="C780" s="226" t="s">
        <v>822</v>
      </c>
      <c r="D780" s="226">
        <v>2</v>
      </c>
      <c r="E780" s="226" t="s">
        <v>900</v>
      </c>
    </row>
    <row r="781" spans="1:5" ht="15.75" customHeight="1" x14ac:dyDescent="0.25">
      <c r="A781" s="230" t="s">
        <v>2169</v>
      </c>
      <c r="B781" s="228" t="s">
        <v>2170</v>
      </c>
      <c r="C781" s="226" t="s">
        <v>822</v>
      </c>
      <c r="D781" s="226">
        <v>2</v>
      </c>
      <c r="E781" s="226" t="s">
        <v>900</v>
      </c>
    </row>
    <row r="782" spans="1:5" ht="15.75" customHeight="1" x14ac:dyDescent="0.25">
      <c r="A782" s="229" t="s">
        <v>2171</v>
      </c>
      <c r="B782" s="234" t="s">
        <v>2172</v>
      </c>
      <c r="C782" s="228" t="s">
        <v>793</v>
      </c>
      <c r="D782" s="228">
        <v>2</v>
      </c>
      <c r="E782" s="228" t="s">
        <v>2173</v>
      </c>
    </row>
    <row r="783" spans="1:5" ht="15.75" customHeight="1" x14ac:dyDescent="0.25">
      <c r="A783" s="229" t="s">
        <v>2174</v>
      </c>
      <c r="B783" s="234" t="s">
        <v>2175</v>
      </c>
      <c r="C783" s="228" t="s">
        <v>793</v>
      </c>
      <c r="D783" s="228">
        <v>2</v>
      </c>
      <c r="E783" s="228" t="s">
        <v>2173</v>
      </c>
    </row>
    <row r="784" spans="1:5" ht="15.75" customHeight="1" x14ac:dyDescent="0.25">
      <c r="A784" s="229" t="s">
        <v>2176</v>
      </c>
      <c r="B784" s="234" t="s">
        <v>2177</v>
      </c>
      <c r="C784" s="228" t="s">
        <v>793</v>
      </c>
      <c r="D784" s="228">
        <v>2</v>
      </c>
      <c r="E784" s="228" t="s">
        <v>2173</v>
      </c>
    </row>
    <row r="785" spans="1:5" ht="15.75" customHeight="1" x14ac:dyDescent="0.25">
      <c r="A785" s="229" t="s">
        <v>2178</v>
      </c>
      <c r="B785" s="234" t="s">
        <v>2179</v>
      </c>
      <c r="C785" s="228" t="s">
        <v>793</v>
      </c>
      <c r="D785" s="228">
        <v>2</v>
      </c>
      <c r="E785" s="228" t="s">
        <v>2173</v>
      </c>
    </row>
    <row r="786" spans="1:5" ht="15.75" customHeight="1" x14ac:dyDescent="0.25">
      <c r="A786" s="229" t="s">
        <v>2180</v>
      </c>
      <c r="B786" s="234" t="s">
        <v>2181</v>
      </c>
      <c r="C786" s="228" t="s">
        <v>793</v>
      </c>
      <c r="D786" s="228">
        <v>2</v>
      </c>
      <c r="E786" s="228" t="s">
        <v>2173</v>
      </c>
    </row>
    <row r="787" spans="1:5" ht="15.75" customHeight="1" x14ac:dyDescent="0.25">
      <c r="A787" s="229" t="s">
        <v>2182</v>
      </c>
      <c r="B787" s="234" t="s">
        <v>2183</v>
      </c>
      <c r="C787" s="228" t="s">
        <v>793</v>
      </c>
      <c r="D787" s="228">
        <v>2</v>
      </c>
      <c r="E787" s="228" t="s">
        <v>2173</v>
      </c>
    </row>
    <row r="788" spans="1:5" ht="15.75" customHeight="1" x14ac:dyDescent="0.25">
      <c r="A788" s="229" t="s">
        <v>2184</v>
      </c>
      <c r="B788" s="234" t="s">
        <v>2185</v>
      </c>
      <c r="C788" s="228" t="s">
        <v>793</v>
      </c>
      <c r="D788" s="228">
        <v>2</v>
      </c>
      <c r="E788" s="228" t="s">
        <v>2173</v>
      </c>
    </row>
    <row r="789" spans="1:5" ht="15.75" customHeight="1" x14ac:dyDescent="0.25">
      <c r="A789" s="229" t="s">
        <v>2186</v>
      </c>
      <c r="B789" s="234" t="s">
        <v>2187</v>
      </c>
      <c r="C789" s="228" t="s">
        <v>793</v>
      </c>
      <c r="D789" s="228">
        <v>2</v>
      </c>
      <c r="E789" s="228" t="s">
        <v>2173</v>
      </c>
    </row>
    <row r="790" spans="1:5" ht="15.75" customHeight="1" x14ac:dyDescent="0.25">
      <c r="A790" s="229" t="s">
        <v>2188</v>
      </c>
      <c r="B790" s="234" t="s">
        <v>2189</v>
      </c>
      <c r="C790" s="228" t="s">
        <v>793</v>
      </c>
      <c r="D790" s="228">
        <v>2</v>
      </c>
      <c r="E790" s="228" t="s">
        <v>2173</v>
      </c>
    </row>
    <row r="791" spans="1:5" ht="15.75" customHeight="1" x14ac:dyDescent="0.25">
      <c r="A791" s="229" t="s">
        <v>2190</v>
      </c>
      <c r="B791" s="234" t="s">
        <v>2191</v>
      </c>
      <c r="C791" s="228" t="s">
        <v>793</v>
      </c>
      <c r="D791" s="228">
        <v>2</v>
      </c>
      <c r="E791" s="228" t="s">
        <v>2173</v>
      </c>
    </row>
    <row r="792" spans="1:5" ht="15.75" customHeight="1" x14ac:dyDescent="0.25">
      <c r="A792" s="229" t="s">
        <v>2192</v>
      </c>
      <c r="B792" s="234" t="s">
        <v>2193</v>
      </c>
      <c r="C792" s="228" t="s">
        <v>793</v>
      </c>
      <c r="D792" s="228">
        <v>2</v>
      </c>
      <c r="E792" s="228" t="s">
        <v>2173</v>
      </c>
    </row>
    <row r="793" spans="1:5" ht="15.75" customHeight="1" x14ac:dyDescent="0.25">
      <c r="A793" s="229" t="s">
        <v>2194</v>
      </c>
      <c r="B793" s="234" t="s">
        <v>2195</v>
      </c>
      <c r="C793" s="228" t="s">
        <v>793</v>
      </c>
      <c r="D793" s="228">
        <v>2</v>
      </c>
      <c r="E793" s="228" t="s">
        <v>2173</v>
      </c>
    </row>
    <row r="794" spans="1:5" ht="15.75" customHeight="1" x14ac:dyDescent="0.25">
      <c r="A794" s="229" t="s">
        <v>2196</v>
      </c>
      <c r="B794" s="234" t="s">
        <v>2197</v>
      </c>
      <c r="C794" s="228" t="s">
        <v>793</v>
      </c>
      <c r="D794" s="228">
        <v>2</v>
      </c>
      <c r="E794" s="228" t="s">
        <v>2173</v>
      </c>
    </row>
    <row r="795" spans="1:5" ht="15.75" customHeight="1" x14ac:dyDescent="0.25">
      <c r="A795" s="229" t="s">
        <v>2198</v>
      </c>
      <c r="B795" s="228" t="s">
        <v>1374</v>
      </c>
      <c r="C795" s="228" t="s">
        <v>793</v>
      </c>
      <c r="D795" s="228">
        <v>2</v>
      </c>
      <c r="E795" s="228" t="s">
        <v>2173</v>
      </c>
    </row>
    <row r="796" spans="1:5" ht="15.75" customHeight="1" x14ac:dyDescent="0.25">
      <c r="A796" s="229" t="s">
        <v>2199</v>
      </c>
      <c r="B796" s="228" t="s">
        <v>1374</v>
      </c>
      <c r="C796" s="228" t="s">
        <v>793</v>
      </c>
      <c r="D796" s="228">
        <v>2</v>
      </c>
      <c r="E796" s="228" t="s">
        <v>2173</v>
      </c>
    </row>
    <row r="797" spans="1:5" ht="15.75" customHeight="1" x14ac:dyDescent="0.25">
      <c r="A797" s="229" t="s">
        <v>2200</v>
      </c>
      <c r="B797" s="228" t="s">
        <v>1374</v>
      </c>
      <c r="C797" s="228" t="s">
        <v>793</v>
      </c>
      <c r="D797" s="228">
        <v>2</v>
      </c>
      <c r="E797" s="228" t="s">
        <v>2173</v>
      </c>
    </row>
    <row r="798" spans="1:5" ht="15.75" customHeight="1" x14ac:dyDescent="0.25">
      <c r="A798" s="229" t="s">
        <v>2201</v>
      </c>
      <c r="B798" s="228" t="s">
        <v>2202</v>
      </c>
      <c r="C798" s="228" t="s">
        <v>793</v>
      </c>
      <c r="D798" s="228">
        <v>2</v>
      </c>
      <c r="E798" s="228" t="s">
        <v>2173</v>
      </c>
    </row>
    <row r="799" spans="1:5" ht="15.75" customHeight="1" x14ac:dyDescent="0.25">
      <c r="A799" s="229" t="s">
        <v>2203</v>
      </c>
      <c r="B799" s="228" t="s">
        <v>2204</v>
      </c>
      <c r="C799" s="228" t="s">
        <v>793</v>
      </c>
      <c r="D799" s="228">
        <v>2</v>
      </c>
      <c r="E799" s="228" t="s">
        <v>2173</v>
      </c>
    </row>
    <row r="800" spans="1:5" ht="15.75" customHeight="1" x14ac:dyDescent="0.25">
      <c r="A800" s="229" t="s">
        <v>2205</v>
      </c>
      <c r="B800" s="228" t="s">
        <v>2206</v>
      </c>
      <c r="C800" s="228" t="s">
        <v>793</v>
      </c>
      <c r="D800" s="228">
        <v>2</v>
      </c>
      <c r="E800" s="228" t="s">
        <v>2173</v>
      </c>
    </row>
    <row r="801" spans="1:5" ht="15.75" customHeight="1" x14ac:dyDescent="0.25">
      <c r="A801" s="229" t="s">
        <v>2207</v>
      </c>
      <c r="B801" s="228" t="s">
        <v>2208</v>
      </c>
      <c r="C801" s="228" t="s">
        <v>793</v>
      </c>
      <c r="D801" s="228">
        <v>2</v>
      </c>
      <c r="E801" s="228" t="s">
        <v>2173</v>
      </c>
    </row>
    <row r="802" spans="1:5" ht="15.75" customHeight="1" x14ac:dyDescent="0.25">
      <c r="A802" s="229" t="s">
        <v>2209</v>
      </c>
      <c r="B802" s="228" t="s">
        <v>2210</v>
      </c>
      <c r="C802" s="228" t="s">
        <v>793</v>
      </c>
      <c r="D802" s="228">
        <v>2</v>
      </c>
      <c r="E802" s="228" t="s">
        <v>2173</v>
      </c>
    </row>
    <row r="803" spans="1:5" ht="15.75" customHeight="1" x14ac:dyDescent="0.25">
      <c r="A803" s="229" t="s">
        <v>2211</v>
      </c>
      <c r="B803" s="228" t="s">
        <v>2212</v>
      </c>
      <c r="C803" s="228" t="s">
        <v>793</v>
      </c>
      <c r="D803" s="228">
        <v>2</v>
      </c>
      <c r="E803" s="228" t="s">
        <v>2173</v>
      </c>
    </row>
    <row r="804" spans="1:5" ht="15.75" customHeight="1" x14ac:dyDescent="0.25">
      <c r="A804" s="229" t="s">
        <v>2213</v>
      </c>
      <c r="B804" s="228" t="s">
        <v>2214</v>
      </c>
      <c r="C804" s="228" t="s">
        <v>793</v>
      </c>
      <c r="D804" s="228">
        <v>2</v>
      </c>
      <c r="E804" s="228" t="s">
        <v>2173</v>
      </c>
    </row>
    <row r="805" spans="1:5" ht="15.75" customHeight="1" x14ac:dyDescent="0.25">
      <c r="A805" s="229" t="s">
        <v>2215</v>
      </c>
      <c r="B805" s="228" t="s">
        <v>2216</v>
      </c>
      <c r="C805" s="228" t="s">
        <v>793</v>
      </c>
      <c r="D805" s="228">
        <v>2</v>
      </c>
      <c r="E805" s="228" t="s">
        <v>2173</v>
      </c>
    </row>
    <row r="806" spans="1:5" ht="15.75" customHeight="1" x14ac:dyDescent="0.25">
      <c r="A806" s="229" t="s">
        <v>2217</v>
      </c>
      <c r="B806" s="228" t="s">
        <v>2218</v>
      </c>
      <c r="C806" s="228" t="s">
        <v>793</v>
      </c>
      <c r="D806" s="228">
        <v>2</v>
      </c>
      <c r="E806" s="228" t="s">
        <v>2173</v>
      </c>
    </row>
    <row r="807" spans="1:5" ht="15.75" customHeight="1" x14ac:dyDescent="0.25">
      <c r="A807" s="229" t="s">
        <v>2219</v>
      </c>
      <c r="B807" s="228" t="s">
        <v>1391</v>
      </c>
      <c r="C807" s="228" t="s">
        <v>793</v>
      </c>
      <c r="D807" s="228">
        <v>2</v>
      </c>
      <c r="E807" s="228" t="s">
        <v>2173</v>
      </c>
    </row>
    <row r="808" spans="1:5" ht="15.75" customHeight="1" x14ac:dyDescent="0.25">
      <c r="A808" s="229" t="s">
        <v>818</v>
      </c>
      <c r="B808" s="228" t="s">
        <v>2220</v>
      </c>
      <c r="C808" s="228" t="s">
        <v>793</v>
      </c>
      <c r="D808" s="228">
        <v>2</v>
      </c>
      <c r="E808" s="228" t="s">
        <v>2173</v>
      </c>
    </row>
    <row r="809" spans="1:5" ht="15.75" customHeight="1" x14ac:dyDescent="0.25">
      <c r="A809" s="229" t="s">
        <v>2221</v>
      </c>
      <c r="B809" s="228" t="s">
        <v>2222</v>
      </c>
      <c r="C809" s="228" t="s">
        <v>793</v>
      </c>
      <c r="D809" s="228">
        <v>2</v>
      </c>
      <c r="E809" s="228" t="s">
        <v>2173</v>
      </c>
    </row>
    <row r="810" spans="1:5" ht="15.75" customHeight="1" x14ac:dyDescent="0.25">
      <c r="A810" s="229" t="s">
        <v>2223</v>
      </c>
      <c r="B810" s="228" t="s">
        <v>2224</v>
      </c>
      <c r="C810" s="228" t="s">
        <v>793</v>
      </c>
      <c r="D810" s="228">
        <v>2</v>
      </c>
      <c r="E810" s="228" t="s">
        <v>2173</v>
      </c>
    </row>
    <row r="811" spans="1:5" ht="15.75" customHeight="1" x14ac:dyDescent="0.25">
      <c r="A811" s="229" t="s">
        <v>2225</v>
      </c>
      <c r="B811" s="228" t="s">
        <v>2226</v>
      </c>
      <c r="C811" s="228" t="s">
        <v>793</v>
      </c>
      <c r="D811" s="228">
        <v>2</v>
      </c>
      <c r="E811" s="228" t="s">
        <v>2173</v>
      </c>
    </row>
    <row r="812" spans="1:5" ht="15.75" customHeight="1" x14ac:dyDescent="0.25">
      <c r="A812" s="229" t="s">
        <v>2227</v>
      </c>
      <c r="B812" s="228" t="s">
        <v>2228</v>
      </c>
      <c r="C812" s="228" t="s">
        <v>793</v>
      </c>
      <c r="D812" s="228">
        <v>2</v>
      </c>
      <c r="E812" s="228" t="s">
        <v>2173</v>
      </c>
    </row>
    <row r="813" spans="1:5" ht="15.75" customHeight="1" x14ac:dyDescent="0.25">
      <c r="A813" s="229" t="s">
        <v>2229</v>
      </c>
      <c r="B813" s="234" t="s">
        <v>2230</v>
      </c>
      <c r="C813" s="228" t="s">
        <v>793</v>
      </c>
      <c r="D813" s="228">
        <v>2</v>
      </c>
      <c r="E813" s="228" t="s">
        <v>2173</v>
      </c>
    </row>
    <row r="814" spans="1:5" ht="15.75" customHeight="1" x14ac:dyDescent="0.25">
      <c r="A814" s="229" t="s">
        <v>2231</v>
      </c>
      <c r="B814" s="234" t="s">
        <v>2232</v>
      </c>
      <c r="C814" s="228" t="s">
        <v>793</v>
      </c>
      <c r="D814" s="228">
        <v>2</v>
      </c>
      <c r="E814" s="228" t="s">
        <v>2173</v>
      </c>
    </row>
    <row r="815" spans="1:5" ht="15.75" customHeight="1" x14ac:dyDescent="0.25">
      <c r="A815" s="229" t="s">
        <v>2233</v>
      </c>
      <c r="B815" s="234" t="s">
        <v>2234</v>
      </c>
      <c r="C815" s="228" t="s">
        <v>793</v>
      </c>
      <c r="D815" s="228">
        <v>2</v>
      </c>
      <c r="E815" s="228" t="s">
        <v>2173</v>
      </c>
    </row>
    <row r="816" spans="1:5" ht="15.75" customHeight="1" x14ac:dyDescent="0.25">
      <c r="A816" s="229" t="s">
        <v>2235</v>
      </c>
      <c r="B816" s="234" t="s">
        <v>2236</v>
      </c>
      <c r="C816" s="228" t="s">
        <v>793</v>
      </c>
      <c r="D816" s="228">
        <v>2</v>
      </c>
      <c r="E816" s="228" t="s">
        <v>2173</v>
      </c>
    </row>
    <row r="817" spans="1:5" ht="15.75" customHeight="1" x14ac:dyDescent="0.25">
      <c r="A817" s="229" t="s">
        <v>2237</v>
      </c>
      <c r="B817" s="234" t="s">
        <v>2238</v>
      </c>
      <c r="C817" s="228" t="s">
        <v>793</v>
      </c>
      <c r="D817" s="228">
        <v>2</v>
      </c>
      <c r="E817" s="228" t="s">
        <v>2173</v>
      </c>
    </row>
    <row r="818" spans="1:5" ht="15.75" customHeight="1" x14ac:dyDescent="0.25">
      <c r="A818" s="229" t="s">
        <v>2239</v>
      </c>
      <c r="B818" s="234" t="s">
        <v>2240</v>
      </c>
      <c r="C818" s="228" t="s">
        <v>793</v>
      </c>
      <c r="D818" s="228">
        <v>2</v>
      </c>
      <c r="E818" s="228" t="s">
        <v>2173</v>
      </c>
    </row>
    <row r="819" spans="1:5" ht="15.75" customHeight="1" x14ac:dyDescent="0.25">
      <c r="A819" s="229" t="s">
        <v>2241</v>
      </c>
      <c r="B819" s="234" t="s">
        <v>2242</v>
      </c>
      <c r="C819" s="228" t="s">
        <v>793</v>
      </c>
      <c r="D819" s="228">
        <v>2</v>
      </c>
      <c r="E819" s="228" t="s">
        <v>2173</v>
      </c>
    </row>
    <row r="820" spans="1:5" ht="15.75" customHeight="1" x14ac:dyDescent="0.25">
      <c r="A820" s="229" t="s">
        <v>2243</v>
      </c>
      <c r="B820" s="228" t="s">
        <v>2244</v>
      </c>
      <c r="C820" s="228" t="s">
        <v>793</v>
      </c>
      <c r="D820" s="228">
        <v>2</v>
      </c>
      <c r="E820" s="228" t="s">
        <v>2173</v>
      </c>
    </row>
    <row r="821" spans="1:5" ht="15.75" customHeight="1" x14ac:dyDescent="0.25">
      <c r="A821" s="229" t="s">
        <v>2245</v>
      </c>
      <c r="B821" s="228" t="s">
        <v>2246</v>
      </c>
      <c r="C821" s="228" t="s">
        <v>793</v>
      </c>
      <c r="D821" s="228">
        <v>2</v>
      </c>
      <c r="E821" s="228" t="s">
        <v>2173</v>
      </c>
    </row>
    <row r="822" spans="1:5" ht="15.75" customHeight="1" x14ac:dyDescent="0.25">
      <c r="A822" s="229" t="s">
        <v>2247</v>
      </c>
      <c r="B822" s="228" t="s">
        <v>2248</v>
      </c>
      <c r="C822" s="228" t="s">
        <v>793</v>
      </c>
      <c r="D822" s="228">
        <v>2</v>
      </c>
      <c r="E822" s="228" t="s">
        <v>2173</v>
      </c>
    </row>
    <row r="823" spans="1:5" ht="15.75" customHeight="1" x14ac:dyDescent="0.25">
      <c r="A823" s="229" t="s">
        <v>2249</v>
      </c>
      <c r="B823" s="228" t="s">
        <v>2250</v>
      </c>
      <c r="C823" s="228" t="s">
        <v>793</v>
      </c>
      <c r="D823" s="228">
        <v>2</v>
      </c>
      <c r="E823" s="228" t="s">
        <v>2173</v>
      </c>
    </row>
    <row r="824" spans="1:5" ht="15.75" customHeight="1" x14ac:dyDescent="0.25">
      <c r="A824" s="229" t="s">
        <v>558</v>
      </c>
      <c r="B824" s="228" t="s">
        <v>2251</v>
      </c>
      <c r="C824" s="228" t="s">
        <v>793</v>
      </c>
      <c r="D824" s="228">
        <v>2</v>
      </c>
      <c r="E824" s="228" t="s">
        <v>2173</v>
      </c>
    </row>
    <row r="825" spans="1:5" ht="15.75" customHeight="1" x14ac:dyDescent="0.25">
      <c r="A825" s="229" t="s">
        <v>2252</v>
      </c>
      <c r="B825" s="228" t="s">
        <v>2253</v>
      </c>
      <c r="C825" s="228" t="s">
        <v>793</v>
      </c>
      <c r="D825" s="228">
        <v>2</v>
      </c>
      <c r="E825" s="228" t="s">
        <v>2173</v>
      </c>
    </row>
    <row r="826" spans="1:5" ht="15.75" customHeight="1" x14ac:dyDescent="0.25">
      <c r="A826" s="229" t="s">
        <v>563</v>
      </c>
      <c r="B826" s="228" t="s">
        <v>2254</v>
      </c>
      <c r="C826" s="228" t="s">
        <v>793</v>
      </c>
      <c r="D826" s="228">
        <v>2</v>
      </c>
      <c r="E826" s="228" t="s">
        <v>2173</v>
      </c>
    </row>
    <row r="827" spans="1:5" ht="15.75" customHeight="1" x14ac:dyDescent="0.25">
      <c r="A827" s="229" t="s">
        <v>2255</v>
      </c>
      <c r="B827" s="228" t="s">
        <v>2256</v>
      </c>
      <c r="C827" s="228" t="s">
        <v>793</v>
      </c>
      <c r="D827" s="228">
        <v>2</v>
      </c>
      <c r="E827" s="228" t="s">
        <v>2173</v>
      </c>
    </row>
    <row r="828" spans="1:5" ht="15.75" customHeight="1" x14ac:dyDescent="0.25">
      <c r="A828" s="229" t="s">
        <v>2257</v>
      </c>
      <c r="B828" s="228" t="s">
        <v>2258</v>
      </c>
      <c r="C828" s="228" t="s">
        <v>793</v>
      </c>
      <c r="D828" s="228">
        <v>2</v>
      </c>
      <c r="E828" s="228" t="s">
        <v>2173</v>
      </c>
    </row>
    <row r="829" spans="1:5" ht="15.75" customHeight="1" x14ac:dyDescent="0.25">
      <c r="A829" s="229" t="s">
        <v>2259</v>
      </c>
      <c r="B829" s="228" t="s">
        <v>2260</v>
      </c>
      <c r="C829" s="228" t="s">
        <v>793</v>
      </c>
      <c r="D829" s="228">
        <v>2</v>
      </c>
      <c r="E829" s="228" t="s">
        <v>2173</v>
      </c>
    </row>
    <row r="830" spans="1:5" ht="15.75" customHeight="1" x14ac:dyDescent="0.25">
      <c r="A830" s="229" t="s">
        <v>2261</v>
      </c>
      <c r="B830" s="228" t="s">
        <v>2262</v>
      </c>
      <c r="C830" s="228" t="s">
        <v>793</v>
      </c>
      <c r="D830" s="228">
        <v>2</v>
      </c>
      <c r="E830" s="228" t="s">
        <v>2173</v>
      </c>
    </row>
    <row r="831" spans="1:5" ht="15.75" customHeight="1" x14ac:dyDescent="0.25">
      <c r="A831" s="229" t="s">
        <v>2263</v>
      </c>
      <c r="B831" s="228" t="s">
        <v>2264</v>
      </c>
      <c r="C831" s="228" t="s">
        <v>793</v>
      </c>
      <c r="D831" s="228">
        <v>2</v>
      </c>
      <c r="E831" s="228" t="s">
        <v>2173</v>
      </c>
    </row>
    <row r="832" spans="1:5" ht="15.75" customHeight="1" x14ac:dyDescent="0.25">
      <c r="A832" s="229" t="s">
        <v>2265</v>
      </c>
      <c r="B832" s="228" t="s">
        <v>2266</v>
      </c>
      <c r="C832" s="228" t="s">
        <v>793</v>
      </c>
      <c r="D832" s="228">
        <v>2</v>
      </c>
      <c r="E832" s="228" t="s">
        <v>2173</v>
      </c>
    </row>
    <row r="833" spans="1:5" ht="15.75" customHeight="1" x14ac:dyDescent="0.25">
      <c r="A833" s="229" t="s">
        <v>2267</v>
      </c>
      <c r="B833" s="228" t="s">
        <v>2268</v>
      </c>
      <c r="C833" s="228" t="s">
        <v>793</v>
      </c>
      <c r="D833" s="228">
        <v>2</v>
      </c>
      <c r="E833" s="228" t="s">
        <v>2173</v>
      </c>
    </row>
    <row r="834" spans="1:5" ht="15.75" customHeight="1" x14ac:dyDescent="0.25">
      <c r="A834" s="229" t="s">
        <v>2269</v>
      </c>
      <c r="B834" s="228" t="s">
        <v>2270</v>
      </c>
      <c r="C834" s="228" t="s">
        <v>793</v>
      </c>
      <c r="D834" s="228">
        <v>2</v>
      </c>
      <c r="E834" s="228" t="s">
        <v>2173</v>
      </c>
    </row>
    <row r="835" spans="1:5" ht="15.75" customHeight="1" x14ac:dyDescent="0.25">
      <c r="A835" s="229" t="s">
        <v>2271</v>
      </c>
      <c r="B835" s="228" t="s">
        <v>2272</v>
      </c>
      <c r="C835" s="228" t="s">
        <v>793</v>
      </c>
      <c r="D835" s="228">
        <v>2</v>
      </c>
      <c r="E835" s="228" t="s">
        <v>2173</v>
      </c>
    </row>
    <row r="836" spans="1:5" ht="15.75" customHeight="1" x14ac:dyDescent="0.25">
      <c r="A836" s="229" t="s">
        <v>2273</v>
      </c>
      <c r="B836" s="228" t="s">
        <v>2274</v>
      </c>
      <c r="C836" s="228" t="s">
        <v>793</v>
      </c>
      <c r="D836" s="228">
        <v>2</v>
      </c>
      <c r="E836" s="228" t="s">
        <v>2173</v>
      </c>
    </row>
    <row r="837" spans="1:5" ht="15.75" customHeight="1" x14ac:dyDescent="0.25">
      <c r="A837" s="229" t="s">
        <v>2275</v>
      </c>
      <c r="B837" s="228" t="s">
        <v>2276</v>
      </c>
      <c r="C837" s="228" t="s">
        <v>793</v>
      </c>
      <c r="D837" s="228">
        <v>2</v>
      </c>
      <c r="E837" s="228" t="s">
        <v>2173</v>
      </c>
    </row>
    <row r="838" spans="1:5" ht="15.75" customHeight="1" x14ac:dyDescent="0.25">
      <c r="A838" s="229" t="s">
        <v>2277</v>
      </c>
      <c r="B838" s="228" t="s">
        <v>2278</v>
      </c>
      <c r="C838" s="228" t="s">
        <v>793</v>
      </c>
      <c r="D838" s="228">
        <v>2</v>
      </c>
      <c r="E838" s="228" t="s">
        <v>2173</v>
      </c>
    </row>
    <row r="839" spans="1:5" ht="15.75" customHeight="1" x14ac:dyDescent="0.25">
      <c r="A839" s="229" t="s">
        <v>2279</v>
      </c>
      <c r="B839" s="228" t="s">
        <v>2280</v>
      </c>
      <c r="C839" s="228" t="s">
        <v>793</v>
      </c>
      <c r="D839" s="228">
        <v>2</v>
      </c>
      <c r="E839" s="228" t="s">
        <v>2173</v>
      </c>
    </row>
    <row r="840" spans="1:5" ht="15.75" customHeight="1" x14ac:dyDescent="0.25">
      <c r="A840" s="229" t="s">
        <v>2281</v>
      </c>
      <c r="B840" s="228" t="s">
        <v>2282</v>
      </c>
      <c r="C840" s="228" t="s">
        <v>793</v>
      </c>
      <c r="D840" s="228">
        <v>2</v>
      </c>
      <c r="E840" s="228" t="s">
        <v>2173</v>
      </c>
    </row>
    <row r="841" spans="1:5" ht="15.75" customHeight="1" x14ac:dyDescent="0.25">
      <c r="A841" s="229" t="s">
        <v>2283</v>
      </c>
      <c r="B841" s="228" t="s">
        <v>2284</v>
      </c>
      <c r="C841" s="228" t="s">
        <v>793</v>
      </c>
      <c r="D841" s="228">
        <v>2</v>
      </c>
      <c r="E841" s="228" t="s">
        <v>2173</v>
      </c>
    </row>
    <row r="842" spans="1:5" ht="15.75" customHeight="1" x14ac:dyDescent="0.25">
      <c r="A842" s="229" t="s">
        <v>2285</v>
      </c>
      <c r="B842" s="228" t="s">
        <v>2286</v>
      </c>
      <c r="C842" s="228" t="s">
        <v>793</v>
      </c>
      <c r="D842" s="228">
        <v>2</v>
      </c>
      <c r="E842" s="228" t="s">
        <v>2173</v>
      </c>
    </row>
    <row r="843" spans="1:5" ht="15.75" customHeight="1" x14ac:dyDescent="0.25">
      <c r="A843" s="229" t="s">
        <v>2287</v>
      </c>
      <c r="B843" s="228" t="s">
        <v>2288</v>
      </c>
      <c r="C843" s="228" t="s">
        <v>793</v>
      </c>
      <c r="D843" s="228">
        <v>2</v>
      </c>
      <c r="E843" s="228" t="s">
        <v>2173</v>
      </c>
    </row>
    <row r="844" spans="1:5" ht="15.75" customHeight="1" x14ac:dyDescent="0.25">
      <c r="A844" s="229" t="s">
        <v>2289</v>
      </c>
      <c r="B844" s="228" t="s">
        <v>2290</v>
      </c>
      <c r="C844" s="226" t="s">
        <v>825</v>
      </c>
      <c r="D844" s="228">
        <v>3</v>
      </c>
      <c r="E844" s="228" t="s">
        <v>2173</v>
      </c>
    </row>
    <row r="845" spans="1:5" ht="15.75" customHeight="1" x14ac:dyDescent="0.25">
      <c r="A845" s="229" t="s">
        <v>2291</v>
      </c>
      <c r="B845" s="228" t="s">
        <v>2292</v>
      </c>
      <c r="C845" s="226" t="s">
        <v>825</v>
      </c>
      <c r="D845" s="228">
        <v>3</v>
      </c>
      <c r="E845" s="228" t="s">
        <v>2173</v>
      </c>
    </row>
    <row r="846" spans="1:5" ht="15.75" customHeight="1" x14ac:dyDescent="0.25">
      <c r="A846" s="229" t="s">
        <v>2293</v>
      </c>
      <c r="B846" s="228" t="s">
        <v>2294</v>
      </c>
      <c r="C846" s="228" t="s">
        <v>793</v>
      </c>
      <c r="D846" s="228">
        <v>2</v>
      </c>
      <c r="E846" s="228" t="s">
        <v>2173</v>
      </c>
    </row>
    <row r="847" spans="1:5" ht="15.75" customHeight="1" x14ac:dyDescent="0.25">
      <c r="A847" s="229" t="s">
        <v>2295</v>
      </c>
      <c r="B847" s="228" t="s">
        <v>1683</v>
      </c>
      <c r="C847" s="228" t="s">
        <v>793</v>
      </c>
      <c r="D847" s="228">
        <v>2</v>
      </c>
      <c r="E847" s="228" t="s">
        <v>2173</v>
      </c>
    </row>
    <row r="848" spans="1:5" ht="15.75" customHeight="1" x14ac:dyDescent="0.25">
      <c r="A848" s="229" t="s">
        <v>2296</v>
      </c>
      <c r="B848" s="228" t="s">
        <v>2297</v>
      </c>
      <c r="C848" s="228" t="s">
        <v>793</v>
      </c>
      <c r="D848" s="228">
        <v>3</v>
      </c>
      <c r="E848" s="228" t="s">
        <v>2173</v>
      </c>
    </row>
    <row r="849" spans="1:5" ht="15.75" customHeight="1" x14ac:dyDescent="0.25">
      <c r="A849" s="229" t="s">
        <v>2298</v>
      </c>
      <c r="B849" s="228" t="s">
        <v>2299</v>
      </c>
      <c r="C849" s="228" t="s">
        <v>793</v>
      </c>
      <c r="D849" s="228">
        <v>3</v>
      </c>
      <c r="E849" s="228" t="s">
        <v>2173</v>
      </c>
    </row>
    <row r="850" spans="1:5" ht="15.75" customHeight="1" x14ac:dyDescent="0.25">
      <c r="A850" s="229" t="s">
        <v>2300</v>
      </c>
      <c r="B850" s="234" t="s">
        <v>2301</v>
      </c>
      <c r="C850" s="228" t="s">
        <v>822</v>
      </c>
      <c r="D850" s="228">
        <v>1</v>
      </c>
      <c r="E850" s="228" t="s">
        <v>2173</v>
      </c>
    </row>
    <row r="851" spans="1:5" ht="15.75" customHeight="1" x14ac:dyDescent="0.25">
      <c r="A851" s="229" t="s">
        <v>2302</v>
      </c>
      <c r="B851" s="234" t="s">
        <v>2303</v>
      </c>
      <c r="C851" s="228" t="s">
        <v>822</v>
      </c>
      <c r="D851" s="228">
        <v>1</v>
      </c>
      <c r="E851" s="228" t="s">
        <v>2173</v>
      </c>
    </row>
    <row r="852" spans="1:5" ht="15.75" customHeight="1" x14ac:dyDescent="0.25">
      <c r="A852" s="229" t="s">
        <v>2304</v>
      </c>
      <c r="B852" s="234" t="s">
        <v>2305</v>
      </c>
      <c r="C852" s="228" t="s">
        <v>822</v>
      </c>
      <c r="D852" s="228">
        <v>1</v>
      </c>
      <c r="E852" s="228" t="s">
        <v>2173</v>
      </c>
    </row>
    <row r="853" spans="1:5" ht="15.75" customHeight="1" x14ac:dyDescent="0.25">
      <c r="A853" s="229" t="s">
        <v>2306</v>
      </c>
      <c r="B853" s="234" t="s">
        <v>2307</v>
      </c>
      <c r="C853" s="228" t="s">
        <v>822</v>
      </c>
      <c r="D853" s="228">
        <v>1</v>
      </c>
      <c r="E853" s="228" t="s">
        <v>2173</v>
      </c>
    </row>
    <row r="854" spans="1:5" ht="15.75" customHeight="1" x14ac:dyDescent="0.25">
      <c r="A854" s="229" t="s">
        <v>2308</v>
      </c>
      <c r="B854" s="234" t="s">
        <v>2309</v>
      </c>
      <c r="C854" s="228" t="s">
        <v>822</v>
      </c>
      <c r="D854" s="228">
        <v>1</v>
      </c>
      <c r="E854" s="228" t="s">
        <v>2173</v>
      </c>
    </row>
    <row r="855" spans="1:5" ht="15.75" customHeight="1" x14ac:dyDescent="0.25">
      <c r="A855" s="229" t="s">
        <v>2310</v>
      </c>
      <c r="B855" s="234" t="s">
        <v>2311</v>
      </c>
      <c r="C855" s="228" t="s">
        <v>822</v>
      </c>
      <c r="D855" s="228">
        <v>1</v>
      </c>
      <c r="E855" s="228" t="s">
        <v>2173</v>
      </c>
    </row>
    <row r="856" spans="1:5" ht="15.75" customHeight="1" x14ac:dyDescent="0.25">
      <c r="A856" s="229" t="s">
        <v>2312</v>
      </c>
      <c r="B856" s="234" t="s">
        <v>2313</v>
      </c>
      <c r="C856" s="228" t="s">
        <v>822</v>
      </c>
      <c r="D856" s="228">
        <v>1</v>
      </c>
      <c r="E856" s="228" t="s">
        <v>2173</v>
      </c>
    </row>
    <row r="857" spans="1:5" ht="15.75" customHeight="1" x14ac:dyDescent="0.25">
      <c r="A857" s="229" t="s">
        <v>2314</v>
      </c>
      <c r="B857" s="234" t="s">
        <v>2315</v>
      </c>
      <c r="C857" s="228" t="s">
        <v>822</v>
      </c>
      <c r="D857" s="228">
        <v>1</v>
      </c>
      <c r="E857" s="228" t="s">
        <v>2173</v>
      </c>
    </row>
    <row r="858" spans="1:5" ht="15.75" customHeight="1" x14ac:dyDescent="0.25">
      <c r="A858" s="229" t="s">
        <v>2316</v>
      </c>
      <c r="B858" s="234" t="s">
        <v>2317</v>
      </c>
      <c r="C858" s="228" t="s">
        <v>822</v>
      </c>
      <c r="D858" s="228">
        <v>2</v>
      </c>
      <c r="E858" s="228" t="s">
        <v>2173</v>
      </c>
    </row>
    <row r="859" spans="1:5" ht="15.75" customHeight="1" x14ac:dyDescent="0.25">
      <c r="A859" s="229" t="s">
        <v>2318</v>
      </c>
      <c r="B859" s="234" t="s">
        <v>2319</v>
      </c>
      <c r="C859" s="228" t="s">
        <v>822</v>
      </c>
      <c r="D859" s="228">
        <v>2</v>
      </c>
      <c r="E859" s="228" t="s">
        <v>2173</v>
      </c>
    </row>
    <row r="860" spans="1:5" ht="15.75" customHeight="1" x14ac:dyDescent="0.25">
      <c r="A860" s="229" t="s">
        <v>2320</v>
      </c>
      <c r="B860" s="234" t="s">
        <v>2321</v>
      </c>
      <c r="C860" s="228" t="s">
        <v>822</v>
      </c>
      <c r="D860" s="228">
        <v>2</v>
      </c>
      <c r="E860" s="228" t="s">
        <v>2173</v>
      </c>
    </row>
    <row r="861" spans="1:5" ht="15.75" customHeight="1" x14ac:dyDescent="0.25">
      <c r="A861" s="229" t="s">
        <v>2322</v>
      </c>
      <c r="B861" s="234" t="s">
        <v>2323</v>
      </c>
      <c r="C861" s="228" t="s">
        <v>822</v>
      </c>
      <c r="D861" s="228">
        <v>2</v>
      </c>
      <c r="E861" s="228" t="s">
        <v>2173</v>
      </c>
    </row>
    <row r="862" spans="1:5" ht="15.75" customHeight="1" x14ac:dyDescent="0.25">
      <c r="A862" s="229" t="s">
        <v>2324</v>
      </c>
      <c r="B862" s="234" t="s">
        <v>2325</v>
      </c>
      <c r="C862" s="228" t="s">
        <v>822</v>
      </c>
      <c r="D862" s="228">
        <v>2</v>
      </c>
      <c r="E862" s="228" t="s">
        <v>2173</v>
      </c>
    </row>
    <row r="863" spans="1:5" ht="15.75" customHeight="1" x14ac:dyDescent="0.25">
      <c r="A863" s="229" t="s">
        <v>2326</v>
      </c>
      <c r="B863" s="234" t="s">
        <v>2327</v>
      </c>
      <c r="C863" s="228" t="s">
        <v>822</v>
      </c>
      <c r="D863" s="228">
        <v>2</v>
      </c>
      <c r="E863" s="228" t="s">
        <v>2173</v>
      </c>
    </row>
    <row r="864" spans="1:5" ht="15.75" customHeight="1" x14ac:dyDescent="0.25">
      <c r="A864" s="229" t="s">
        <v>2328</v>
      </c>
      <c r="B864" s="234" t="s">
        <v>2329</v>
      </c>
      <c r="C864" s="228" t="s">
        <v>822</v>
      </c>
      <c r="D864" s="228">
        <v>2</v>
      </c>
      <c r="E864" s="228" t="s">
        <v>2173</v>
      </c>
    </row>
    <row r="865" spans="1:5" ht="15.75" customHeight="1" x14ac:dyDescent="0.25">
      <c r="A865" s="229" t="s">
        <v>2330</v>
      </c>
      <c r="B865" s="234" t="s">
        <v>2331</v>
      </c>
      <c r="C865" s="228" t="s">
        <v>822</v>
      </c>
      <c r="D865" s="228">
        <v>2</v>
      </c>
      <c r="E865" s="228" t="s">
        <v>2173</v>
      </c>
    </row>
    <row r="866" spans="1:5" ht="15.75" customHeight="1" x14ac:dyDescent="0.25">
      <c r="A866" s="229" t="s">
        <v>2332</v>
      </c>
      <c r="B866" s="234" t="s">
        <v>2333</v>
      </c>
      <c r="C866" s="228" t="s">
        <v>822</v>
      </c>
      <c r="D866" s="228">
        <v>2</v>
      </c>
      <c r="E866" s="228" t="s">
        <v>2173</v>
      </c>
    </row>
    <row r="867" spans="1:5" ht="15.75" customHeight="1" x14ac:dyDescent="0.25">
      <c r="A867" s="229" t="s">
        <v>2334</v>
      </c>
      <c r="B867" s="234" t="s">
        <v>2335</v>
      </c>
      <c r="C867" s="228" t="s">
        <v>822</v>
      </c>
      <c r="D867" s="228">
        <v>2</v>
      </c>
      <c r="E867" s="228" t="s">
        <v>2173</v>
      </c>
    </row>
    <row r="868" spans="1:5" ht="15.75" customHeight="1" x14ac:dyDescent="0.25">
      <c r="A868" s="229" t="s">
        <v>2336</v>
      </c>
      <c r="B868" s="234" t="s">
        <v>2337</v>
      </c>
      <c r="C868" s="228" t="s">
        <v>822</v>
      </c>
      <c r="D868" s="228">
        <v>1</v>
      </c>
      <c r="E868" s="228" t="s">
        <v>2173</v>
      </c>
    </row>
    <row r="869" spans="1:5" ht="15.75" customHeight="1" x14ac:dyDescent="0.25">
      <c r="A869" s="229" t="s">
        <v>2338</v>
      </c>
      <c r="B869" s="234" t="s">
        <v>2339</v>
      </c>
      <c r="C869" s="228" t="s">
        <v>822</v>
      </c>
      <c r="D869" s="228">
        <v>1</v>
      </c>
      <c r="E869" s="228" t="s">
        <v>2173</v>
      </c>
    </row>
    <row r="870" spans="1:5" ht="15.75" customHeight="1" x14ac:dyDescent="0.25">
      <c r="A870" s="229" t="s">
        <v>2340</v>
      </c>
      <c r="B870" s="234" t="s">
        <v>2341</v>
      </c>
      <c r="C870" s="228" t="s">
        <v>822</v>
      </c>
      <c r="D870" s="228">
        <v>1</v>
      </c>
      <c r="E870" s="228" t="s">
        <v>2173</v>
      </c>
    </row>
    <row r="871" spans="1:5" ht="15.75" customHeight="1" x14ac:dyDescent="0.25">
      <c r="A871" s="229" t="s">
        <v>2342</v>
      </c>
      <c r="B871" s="234" t="s">
        <v>2343</v>
      </c>
      <c r="C871" s="228" t="s">
        <v>822</v>
      </c>
      <c r="D871" s="228">
        <v>1</v>
      </c>
      <c r="E871" s="228" t="s">
        <v>2173</v>
      </c>
    </row>
    <row r="872" spans="1:5" ht="15.75" customHeight="1" x14ac:dyDescent="0.25">
      <c r="A872" s="229" t="s">
        <v>2344</v>
      </c>
      <c r="B872" s="234" t="s">
        <v>2345</v>
      </c>
      <c r="C872" s="228" t="s">
        <v>822</v>
      </c>
      <c r="D872" s="228">
        <v>1</v>
      </c>
      <c r="E872" s="228" t="s">
        <v>2173</v>
      </c>
    </row>
    <row r="873" spans="1:5" ht="15.75" customHeight="1" x14ac:dyDescent="0.25">
      <c r="A873" s="229" t="s">
        <v>2346</v>
      </c>
      <c r="B873" s="234" t="s">
        <v>2347</v>
      </c>
      <c r="C873" s="228" t="s">
        <v>822</v>
      </c>
      <c r="D873" s="228">
        <v>1</v>
      </c>
      <c r="E873" s="228" t="s">
        <v>2173</v>
      </c>
    </row>
    <row r="874" spans="1:5" ht="15.75" customHeight="1" x14ac:dyDescent="0.25">
      <c r="A874" s="229" t="s">
        <v>2348</v>
      </c>
      <c r="B874" s="234" t="s">
        <v>2349</v>
      </c>
      <c r="C874" s="228" t="s">
        <v>822</v>
      </c>
      <c r="D874" s="228">
        <v>1</v>
      </c>
      <c r="E874" s="228" t="s">
        <v>2173</v>
      </c>
    </row>
    <row r="875" spans="1:5" ht="15.75" customHeight="1" x14ac:dyDescent="0.25">
      <c r="A875" s="229" t="s">
        <v>2350</v>
      </c>
      <c r="B875" s="234" t="s">
        <v>2351</v>
      </c>
      <c r="C875" s="228" t="s">
        <v>822</v>
      </c>
      <c r="D875" s="228">
        <v>1</v>
      </c>
      <c r="E875" s="228" t="s">
        <v>2173</v>
      </c>
    </row>
    <row r="876" spans="1:5" ht="15.75" customHeight="1" x14ac:dyDescent="0.25">
      <c r="A876" s="229" t="s">
        <v>2352</v>
      </c>
      <c r="B876" s="234" t="s">
        <v>2353</v>
      </c>
      <c r="C876" s="228" t="s">
        <v>822</v>
      </c>
      <c r="D876" s="228">
        <v>1</v>
      </c>
      <c r="E876" s="228" t="s">
        <v>2173</v>
      </c>
    </row>
    <row r="877" spans="1:5" ht="15.75" customHeight="1" x14ac:dyDescent="0.25">
      <c r="A877" s="229" t="s">
        <v>2354</v>
      </c>
      <c r="B877" s="234" t="s">
        <v>2355</v>
      </c>
      <c r="C877" s="228" t="s">
        <v>822</v>
      </c>
      <c r="D877" s="228">
        <v>1</v>
      </c>
      <c r="E877" s="228" t="s">
        <v>2173</v>
      </c>
    </row>
    <row r="878" spans="1:5" ht="15.75" customHeight="1" x14ac:dyDescent="0.25">
      <c r="A878" s="229" t="s">
        <v>2356</v>
      </c>
      <c r="B878" s="234" t="s">
        <v>2357</v>
      </c>
      <c r="C878" s="228" t="s">
        <v>822</v>
      </c>
      <c r="D878" s="228">
        <v>1</v>
      </c>
      <c r="E878" s="228" t="s">
        <v>2173</v>
      </c>
    </row>
    <row r="879" spans="1:5" ht="15.75" customHeight="1" x14ac:dyDescent="0.25">
      <c r="A879" s="229" t="s">
        <v>2358</v>
      </c>
      <c r="B879" s="234" t="s">
        <v>2359</v>
      </c>
      <c r="C879" s="228" t="s">
        <v>822</v>
      </c>
      <c r="D879" s="228">
        <v>1</v>
      </c>
      <c r="E879" s="228" t="s">
        <v>2173</v>
      </c>
    </row>
    <row r="880" spans="1:5" ht="15.75" customHeight="1" x14ac:dyDescent="0.25">
      <c r="A880" s="229">
        <v>10</v>
      </c>
      <c r="B880" s="234" t="s">
        <v>2360</v>
      </c>
      <c r="C880" s="228" t="s">
        <v>822</v>
      </c>
      <c r="D880" s="228">
        <v>1</v>
      </c>
      <c r="E880" s="228" t="s">
        <v>2173</v>
      </c>
    </row>
    <row r="881" spans="1:5" ht="15.75" customHeight="1" x14ac:dyDescent="0.25">
      <c r="A881" s="229" t="s">
        <v>2361</v>
      </c>
      <c r="B881" s="234" t="s">
        <v>2361</v>
      </c>
      <c r="C881" s="228" t="s">
        <v>822</v>
      </c>
      <c r="D881" s="228">
        <v>1</v>
      </c>
      <c r="E881" s="228" t="s">
        <v>2173</v>
      </c>
    </row>
    <row r="882" spans="1:5" ht="15.75" customHeight="1" x14ac:dyDescent="0.25">
      <c r="A882" s="229" t="s">
        <v>2362</v>
      </c>
      <c r="B882" s="234" t="s">
        <v>2363</v>
      </c>
      <c r="C882" s="228" t="s">
        <v>822</v>
      </c>
      <c r="D882" s="228">
        <v>1</v>
      </c>
      <c r="E882" s="228" t="s">
        <v>2173</v>
      </c>
    </row>
    <row r="883" spans="1:5" ht="15.75" customHeight="1" x14ac:dyDescent="0.25">
      <c r="A883" s="229" t="s">
        <v>2364</v>
      </c>
      <c r="B883" s="234" t="s">
        <v>2364</v>
      </c>
      <c r="C883" s="228" t="s">
        <v>822</v>
      </c>
      <c r="D883" s="228">
        <v>1</v>
      </c>
      <c r="E883" s="228" t="s">
        <v>2173</v>
      </c>
    </row>
    <row r="884" spans="1:5" ht="15.75" customHeight="1" x14ac:dyDescent="0.25">
      <c r="A884" s="229">
        <v>2601</v>
      </c>
      <c r="B884" s="234" t="s">
        <v>2365</v>
      </c>
      <c r="C884" s="228" t="s">
        <v>822</v>
      </c>
      <c r="D884" s="228">
        <v>1</v>
      </c>
      <c r="E884" s="228" t="s">
        <v>2173</v>
      </c>
    </row>
    <row r="885" spans="1:5" ht="15.75" customHeight="1" x14ac:dyDescent="0.25">
      <c r="A885" s="229" t="s">
        <v>2366</v>
      </c>
      <c r="B885" s="234" t="s">
        <v>2367</v>
      </c>
      <c r="C885" s="228" t="s">
        <v>822</v>
      </c>
      <c r="D885" s="228">
        <v>1</v>
      </c>
      <c r="E885" s="228" t="s">
        <v>2173</v>
      </c>
    </row>
    <row r="886" spans="1:5" ht="15.75" customHeight="1" x14ac:dyDescent="0.25">
      <c r="A886" s="229" t="s">
        <v>2368</v>
      </c>
      <c r="B886" s="234" t="s">
        <v>2368</v>
      </c>
      <c r="C886" s="228" t="s">
        <v>822</v>
      </c>
      <c r="D886" s="228">
        <v>1</v>
      </c>
      <c r="E886" s="228" t="s">
        <v>2173</v>
      </c>
    </row>
    <row r="887" spans="1:5" ht="15.75" customHeight="1" x14ac:dyDescent="0.25">
      <c r="A887" s="229" t="s">
        <v>2369</v>
      </c>
      <c r="B887" s="234" t="s">
        <v>2369</v>
      </c>
      <c r="C887" s="228" t="s">
        <v>822</v>
      </c>
      <c r="D887" s="228">
        <v>1</v>
      </c>
      <c r="E887" s="228" t="s">
        <v>2173</v>
      </c>
    </row>
    <row r="888" spans="1:5" ht="15.75" customHeight="1" x14ac:dyDescent="0.25">
      <c r="A888" s="229" t="s">
        <v>2370</v>
      </c>
      <c r="B888" s="234" t="s">
        <v>2371</v>
      </c>
      <c r="C888" s="228" t="s">
        <v>822</v>
      </c>
      <c r="D888" s="228">
        <v>1</v>
      </c>
      <c r="E888" s="228" t="s">
        <v>2173</v>
      </c>
    </row>
    <row r="889" spans="1:5" ht="15.75" customHeight="1" x14ac:dyDescent="0.25">
      <c r="A889" s="229" t="s">
        <v>2372</v>
      </c>
      <c r="B889" s="234" t="s">
        <v>2373</v>
      </c>
      <c r="C889" s="228" t="s">
        <v>822</v>
      </c>
      <c r="D889" s="228">
        <v>1</v>
      </c>
      <c r="E889" s="228" t="s">
        <v>2173</v>
      </c>
    </row>
    <row r="890" spans="1:5" ht="15.75" customHeight="1" x14ac:dyDescent="0.25">
      <c r="A890" s="229" t="s">
        <v>2374</v>
      </c>
      <c r="B890" s="234" t="s">
        <v>2375</v>
      </c>
      <c r="C890" s="228" t="s">
        <v>822</v>
      </c>
      <c r="D890" s="228">
        <v>1</v>
      </c>
      <c r="E890" s="228" t="s">
        <v>2173</v>
      </c>
    </row>
    <row r="891" spans="1:5" ht="15.75" customHeight="1" x14ac:dyDescent="0.25">
      <c r="A891" s="229" t="s">
        <v>2376</v>
      </c>
      <c r="B891" s="234" t="s">
        <v>2376</v>
      </c>
      <c r="C891" s="228" t="s">
        <v>822</v>
      </c>
      <c r="D891" s="228">
        <v>1</v>
      </c>
      <c r="E891" s="228" t="s">
        <v>2173</v>
      </c>
    </row>
    <row r="892" spans="1:5" ht="15.75" customHeight="1" x14ac:dyDescent="0.25">
      <c r="A892" s="229" t="s">
        <v>2377</v>
      </c>
      <c r="B892" s="234" t="s">
        <v>2378</v>
      </c>
      <c r="C892" s="228" t="s">
        <v>822</v>
      </c>
      <c r="D892" s="228">
        <v>1</v>
      </c>
      <c r="E892" s="228" t="s">
        <v>2173</v>
      </c>
    </row>
    <row r="893" spans="1:5" ht="15.75" customHeight="1" x14ac:dyDescent="0.25">
      <c r="A893" s="229" t="s">
        <v>2379</v>
      </c>
      <c r="B893" s="234" t="s">
        <v>2379</v>
      </c>
      <c r="C893" s="228" t="s">
        <v>822</v>
      </c>
      <c r="D893" s="228">
        <v>1</v>
      </c>
      <c r="E893" s="228" t="s">
        <v>2173</v>
      </c>
    </row>
    <row r="894" spans="1:5" ht="15.75" customHeight="1" x14ac:dyDescent="0.25">
      <c r="A894" s="229" t="s">
        <v>2380</v>
      </c>
      <c r="B894" s="234" t="s">
        <v>2381</v>
      </c>
      <c r="C894" s="228" t="s">
        <v>822</v>
      </c>
      <c r="D894" s="228">
        <v>1</v>
      </c>
      <c r="E894" s="228" t="s">
        <v>2173</v>
      </c>
    </row>
    <row r="895" spans="1:5" ht="15.75" customHeight="1" x14ac:dyDescent="0.25">
      <c r="A895" s="229" t="s">
        <v>2382</v>
      </c>
      <c r="B895" s="234" t="s">
        <v>2382</v>
      </c>
      <c r="C895" s="228" t="s">
        <v>822</v>
      </c>
      <c r="D895" s="228">
        <v>1</v>
      </c>
      <c r="E895" s="228" t="s">
        <v>2173</v>
      </c>
    </row>
    <row r="896" spans="1:5" ht="15.75" customHeight="1" x14ac:dyDescent="0.25">
      <c r="A896" s="229" t="s">
        <v>2383</v>
      </c>
      <c r="B896" s="234" t="s">
        <v>2384</v>
      </c>
      <c r="C896" s="228" t="s">
        <v>822</v>
      </c>
      <c r="D896" s="228">
        <v>1</v>
      </c>
      <c r="E896" s="228" t="s">
        <v>2173</v>
      </c>
    </row>
    <row r="897" spans="1:5" ht="15.75" customHeight="1" x14ac:dyDescent="0.25">
      <c r="A897" s="229" t="s">
        <v>2385</v>
      </c>
      <c r="B897" s="234" t="s">
        <v>2386</v>
      </c>
      <c r="C897" s="228" t="s">
        <v>822</v>
      </c>
      <c r="D897" s="228">
        <v>1</v>
      </c>
      <c r="E897" s="228" t="s">
        <v>2173</v>
      </c>
    </row>
    <row r="898" spans="1:5" ht="15.75" customHeight="1" x14ac:dyDescent="0.25">
      <c r="A898" s="229" t="s">
        <v>2387</v>
      </c>
      <c r="B898" s="234" t="s">
        <v>2388</v>
      </c>
      <c r="C898" s="228" t="s">
        <v>822</v>
      </c>
      <c r="D898" s="228">
        <v>1</v>
      </c>
      <c r="E898" s="228" t="s">
        <v>2173</v>
      </c>
    </row>
    <row r="899" spans="1:5" ht="15.75" customHeight="1" x14ac:dyDescent="0.25">
      <c r="A899" s="229" t="s">
        <v>2389</v>
      </c>
      <c r="B899" s="234" t="s">
        <v>2390</v>
      </c>
      <c r="C899" s="228" t="s">
        <v>822</v>
      </c>
      <c r="D899" s="228">
        <v>1</v>
      </c>
      <c r="E899" s="228" t="s">
        <v>2173</v>
      </c>
    </row>
    <row r="900" spans="1:5" ht="15.75" customHeight="1" x14ac:dyDescent="0.25">
      <c r="A900" s="229" t="s">
        <v>2391</v>
      </c>
      <c r="B900" s="234" t="s">
        <v>2392</v>
      </c>
      <c r="C900" s="228" t="s">
        <v>822</v>
      </c>
      <c r="D900" s="228">
        <v>1</v>
      </c>
      <c r="E900" s="228" t="s">
        <v>2173</v>
      </c>
    </row>
    <row r="901" spans="1:5" ht="15.75" customHeight="1" x14ac:dyDescent="0.25">
      <c r="A901" s="229" t="s">
        <v>2393</v>
      </c>
      <c r="B901" s="234" t="s">
        <v>2394</v>
      </c>
      <c r="C901" s="228" t="s">
        <v>822</v>
      </c>
      <c r="D901" s="228">
        <v>1</v>
      </c>
      <c r="E901" s="228" t="s">
        <v>2173</v>
      </c>
    </row>
    <row r="902" spans="1:5" ht="15.75" customHeight="1" x14ac:dyDescent="0.25">
      <c r="A902" s="229" t="s">
        <v>2395</v>
      </c>
      <c r="B902" s="234" t="s">
        <v>2396</v>
      </c>
      <c r="C902" s="228" t="s">
        <v>822</v>
      </c>
      <c r="D902" s="228">
        <v>1</v>
      </c>
      <c r="E902" s="228" t="s">
        <v>2173</v>
      </c>
    </row>
    <row r="903" spans="1:5" ht="15.75" customHeight="1" x14ac:dyDescent="0.25">
      <c r="A903" s="229" t="s">
        <v>2397</v>
      </c>
      <c r="B903" s="234" t="s">
        <v>2398</v>
      </c>
      <c r="C903" s="228" t="s">
        <v>822</v>
      </c>
      <c r="D903" s="228">
        <v>1</v>
      </c>
      <c r="E903" s="228" t="s">
        <v>2173</v>
      </c>
    </row>
    <row r="904" spans="1:5" ht="15.75" customHeight="1" x14ac:dyDescent="0.25">
      <c r="A904" s="229" t="s">
        <v>2399</v>
      </c>
      <c r="B904" s="234" t="s">
        <v>2400</v>
      </c>
      <c r="C904" s="228" t="s">
        <v>822</v>
      </c>
      <c r="D904" s="228">
        <v>1</v>
      </c>
      <c r="E904" s="228" t="s">
        <v>2173</v>
      </c>
    </row>
    <row r="905" spans="1:5" ht="15.75" customHeight="1" x14ac:dyDescent="0.25">
      <c r="A905" s="229" t="s">
        <v>2401</v>
      </c>
      <c r="B905" s="234" t="s">
        <v>2402</v>
      </c>
      <c r="C905" s="228" t="s">
        <v>822</v>
      </c>
      <c r="D905" s="228">
        <v>1</v>
      </c>
      <c r="E905" s="228" t="s">
        <v>2173</v>
      </c>
    </row>
    <row r="906" spans="1:5" ht="15.75" customHeight="1" x14ac:dyDescent="0.25">
      <c r="A906" s="229" t="s">
        <v>2403</v>
      </c>
      <c r="B906" s="234" t="s">
        <v>2404</v>
      </c>
      <c r="C906" s="228" t="s">
        <v>822</v>
      </c>
      <c r="D906" s="228">
        <v>1</v>
      </c>
      <c r="E906" s="228" t="s">
        <v>2173</v>
      </c>
    </row>
    <row r="907" spans="1:5" ht="15.75" customHeight="1" x14ac:dyDescent="0.25">
      <c r="A907" s="229" t="s">
        <v>2405</v>
      </c>
      <c r="B907" s="234" t="s">
        <v>2406</v>
      </c>
      <c r="C907" s="228" t="s">
        <v>822</v>
      </c>
      <c r="D907" s="228">
        <v>1</v>
      </c>
      <c r="E907" s="228" t="s">
        <v>2173</v>
      </c>
    </row>
    <row r="908" spans="1:5" ht="15.75" customHeight="1" x14ac:dyDescent="0.25">
      <c r="A908" s="229" t="s">
        <v>2407</v>
      </c>
      <c r="B908" s="234" t="s">
        <v>2408</v>
      </c>
      <c r="C908" s="228" t="s">
        <v>822</v>
      </c>
      <c r="D908" s="228">
        <v>1</v>
      </c>
      <c r="E908" s="228" t="s">
        <v>2173</v>
      </c>
    </row>
    <row r="909" spans="1:5" ht="15.75" customHeight="1" x14ac:dyDescent="0.25">
      <c r="A909" s="229" t="s">
        <v>2409</v>
      </c>
      <c r="B909" s="234" t="s">
        <v>2410</v>
      </c>
      <c r="C909" s="228" t="s">
        <v>822</v>
      </c>
      <c r="D909" s="228">
        <v>1</v>
      </c>
      <c r="E909" s="228" t="s">
        <v>2173</v>
      </c>
    </row>
    <row r="910" spans="1:5" ht="15.75" customHeight="1" x14ac:dyDescent="0.25">
      <c r="A910" s="229" t="s">
        <v>2411</v>
      </c>
      <c r="B910" s="234" t="s">
        <v>2412</v>
      </c>
      <c r="C910" s="228" t="s">
        <v>822</v>
      </c>
      <c r="D910" s="228">
        <v>1</v>
      </c>
      <c r="E910" s="228" t="s">
        <v>2173</v>
      </c>
    </row>
    <row r="911" spans="1:5" ht="15.75" customHeight="1" x14ac:dyDescent="0.25">
      <c r="A911" s="229" t="s">
        <v>2413</v>
      </c>
      <c r="B911" s="234" t="s">
        <v>2414</v>
      </c>
      <c r="C911" s="228" t="s">
        <v>822</v>
      </c>
      <c r="D911" s="228">
        <v>1</v>
      </c>
      <c r="E911" s="228" t="s">
        <v>2173</v>
      </c>
    </row>
    <row r="912" spans="1:5" ht="15.75" customHeight="1" x14ac:dyDescent="0.25">
      <c r="A912" s="229" t="s">
        <v>2415</v>
      </c>
      <c r="B912" s="234" t="s">
        <v>2416</v>
      </c>
      <c r="C912" s="228" t="s">
        <v>822</v>
      </c>
      <c r="D912" s="228">
        <v>1</v>
      </c>
      <c r="E912" s="228" t="s">
        <v>2173</v>
      </c>
    </row>
    <row r="913" spans="1:5" ht="15.75" customHeight="1" x14ac:dyDescent="0.25">
      <c r="A913" s="229" t="s">
        <v>2417</v>
      </c>
      <c r="B913" s="234" t="s">
        <v>2418</v>
      </c>
      <c r="C913" s="228" t="s">
        <v>822</v>
      </c>
      <c r="D913" s="228">
        <v>1</v>
      </c>
      <c r="E913" s="228" t="s">
        <v>2173</v>
      </c>
    </row>
    <row r="914" spans="1:5" ht="15.75" customHeight="1" x14ac:dyDescent="0.25">
      <c r="A914" s="229" t="s">
        <v>2419</v>
      </c>
      <c r="B914" s="234" t="s">
        <v>2420</v>
      </c>
      <c r="C914" s="228" t="s">
        <v>822</v>
      </c>
      <c r="D914" s="228">
        <v>1</v>
      </c>
      <c r="E914" s="228" t="s">
        <v>2173</v>
      </c>
    </row>
    <row r="915" spans="1:5" ht="15.75" customHeight="1" x14ac:dyDescent="0.25">
      <c r="A915" s="229" t="s">
        <v>2421</v>
      </c>
      <c r="B915" s="234" t="s">
        <v>2422</v>
      </c>
      <c r="C915" s="228" t="s">
        <v>822</v>
      </c>
      <c r="D915" s="228">
        <v>1</v>
      </c>
      <c r="E915" s="228" t="s">
        <v>2173</v>
      </c>
    </row>
    <row r="916" spans="1:5" ht="15.75" customHeight="1" x14ac:dyDescent="0.25">
      <c r="A916" s="229" t="s">
        <v>2423</v>
      </c>
      <c r="B916" s="234" t="s">
        <v>2424</v>
      </c>
      <c r="C916" s="228" t="s">
        <v>822</v>
      </c>
      <c r="D916" s="228">
        <v>1</v>
      </c>
      <c r="E916" s="228" t="s">
        <v>2173</v>
      </c>
    </row>
    <row r="917" spans="1:5" ht="15.75" customHeight="1" x14ac:dyDescent="0.25">
      <c r="A917" s="229" t="s">
        <v>2425</v>
      </c>
      <c r="B917" s="234" t="s">
        <v>2426</v>
      </c>
      <c r="C917" s="228" t="s">
        <v>822</v>
      </c>
      <c r="D917" s="228">
        <v>1</v>
      </c>
      <c r="E917" s="228" t="s">
        <v>2173</v>
      </c>
    </row>
    <row r="918" spans="1:5" ht="15.75" customHeight="1" x14ac:dyDescent="0.25">
      <c r="A918" s="229" t="s">
        <v>2427</v>
      </c>
      <c r="B918" s="234" t="s">
        <v>2428</v>
      </c>
      <c r="C918" s="228" t="s">
        <v>822</v>
      </c>
      <c r="D918" s="228">
        <v>1</v>
      </c>
      <c r="E918" s="228" t="s">
        <v>2173</v>
      </c>
    </row>
    <row r="919" spans="1:5" ht="15.75" customHeight="1" x14ac:dyDescent="0.25">
      <c r="A919" s="229" t="s">
        <v>2429</v>
      </c>
      <c r="B919" s="234" t="s">
        <v>2430</v>
      </c>
      <c r="C919" s="228" t="s">
        <v>822</v>
      </c>
      <c r="D919" s="228">
        <v>1</v>
      </c>
      <c r="E919" s="228" t="s">
        <v>2173</v>
      </c>
    </row>
    <row r="920" spans="1:5" ht="15.75" customHeight="1" x14ac:dyDescent="0.25">
      <c r="A920" s="229" t="s">
        <v>2431</v>
      </c>
      <c r="B920" s="234" t="s">
        <v>2432</v>
      </c>
      <c r="C920" s="228" t="s">
        <v>822</v>
      </c>
      <c r="D920" s="228">
        <v>1</v>
      </c>
      <c r="E920" s="228" t="s">
        <v>2173</v>
      </c>
    </row>
    <row r="921" spans="1:5" ht="15.75" customHeight="1" x14ac:dyDescent="0.25">
      <c r="A921" s="229" t="s">
        <v>2433</v>
      </c>
      <c r="B921" s="234" t="s">
        <v>2434</v>
      </c>
      <c r="C921" s="228" t="s">
        <v>822</v>
      </c>
      <c r="D921" s="228">
        <v>1</v>
      </c>
      <c r="E921" s="228" t="s">
        <v>2173</v>
      </c>
    </row>
    <row r="922" spans="1:5" ht="15.75" customHeight="1" x14ac:dyDescent="0.25">
      <c r="A922" s="229" t="s">
        <v>2435</v>
      </c>
      <c r="B922" s="234" t="s">
        <v>2436</v>
      </c>
      <c r="C922" s="228" t="s">
        <v>822</v>
      </c>
      <c r="D922" s="228">
        <v>2</v>
      </c>
      <c r="E922" s="228" t="s">
        <v>2173</v>
      </c>
    </row>
    <row r="923" spans="1:5" ht="15.75" customHeight="1" x14ac:dyDescent="0.25">
      <c r="A923" s="229" t="s">
        <v>2437</v>
      </c>
      <c r="B923" s="234" t="s">
        <v>2438</v>
      </c>
      <c r="C923" s="228" t="s">
        <v>822</v>
      </c>
      <c r="D923" s="228">
        <v>2</v>
      </c>
      <c r="E923" s="228" t="s">
        <v>2173</v>
      </c>
    </row>
    <row r="924" spans="1:5" ht="15.75" customHeight="1" x14ac:dyDescent="0.25">
      <c r="A924" s="229" t="s">
        <v>2439</v>
      </c>
      <c r="B924" s="234" t="s">
        <v>2440</v>
      </c>
      <c r="C924" s="228" t="s">
        <v>822</v>
      </c>
      <c r="D924" s="228">
        <v>2</v>
      </c>
      <c r="E924" s="228" t="s">
        <v>2173</v>
      </c>
    </row>
    <row r="925" spans="1:5" ht="15.75" customHeight="1" x14ac:dyDescent="0.25">
      <c r="A925" s="229" t="s">
        <v>2441</v>
      </c>
      <c r="B925" s="234" t="s">
        <v>2442</v>
      </c>
      <c r="C925" s="228" t="s">
        <v>822</v>
      </c>
      <c r="D925" s="228">
        <v>2</v>
      </c>
      <c r="E925" s="228" t="s">
        <v>2173</v>
      </c>
    </row>
    <row r="926" spans="1:5" ht="15.75" customHeight="1" x14ac:dyDescent="0.25">
      <c r="A926" s="229" t="s">
        <v>2443</v>
      </c>
      <c r="B926" s="234" t="s">
        <v>2444</v>
      </c>
      <c r="C926" s="228" t="s">
        <v>822</v>
      </c>
      <c r="D926" s="228">
        <v>2</v>
      </c>
      <c r="E926" s="228" t="s">
        <v>2173</v>
      </c>
    </row>
    <row r="927" spans="1:5" ht="15.75" customHeight="1" x14ac:dyDescent="0.25">
      <c r="A927" s="229" t="s">
        <v>2445</v>
      </c>
      <c r="B927" s="234" t="s">
        <v>2446</v>
      </c>
      <c r="C927" s="228" t="s">
        <v>822</v>
      </c>
      <c r="D927" s="228">
        <v>2</v>
      </c>
      <c r="E927" s="228" t="s">
        <v>2173</v>
      </c>
    </row>
    <row r="928" spans="1:5" ht="15.75" customHeight="1" x14ac:dyDescent="0.25">
      <c r="A928" s="229" t="s">
        <v>2447</v>
      </c>
      <c r="B928" s="234" t="s">
        <v>2448</v>
      </c>
      <c r="C928" s="228" t="s">
        <v>822</v>
      </c>
      <c r="D928" s="228">
        <v>2</v>
      </c>
      <c r="E928" s="228" t="s">
        <v>2173</v>
      </c>
    </row>
    <row r="929" spans="1:5" ht="15.75" customHeight="1" x14ac:dyDescent="0.25">
      <c r="A929" s="229" t="s">
        <v>2449</v>
      </c>
      <c r="B929" s="234" t="s">
        <v>2450</v>
      </c>
      <c r="C929" s="228" t="s">
        <v>822</v>
      </c>
      <c r="D929" s="228">
        <v>2</v>
      </c>
      <c r="E929" s="228" t="s">
        <v>2173</v>
      </c>
    </row>
    <row r="930" spans="1:5" ht="15.75" customHeight="1" x14ac:dyDescent="0.25">
      <c r="A930" s="229" t="s">
        <v>2451</v>
      </c>
      <c r="B930" s="234" t="s">
        <v>2452</v>
      </c>
      <c r="C930" s="228" t="s">
        <v>822</v>
      </c>
      <c r="D930" s="228">
        <v>2</v>
      </c>
      <c r="E930" s="228" t="s">
        <v>2173</v>
      </c>
    </row>
    <row r="931" spans="1:5" ht="15.75" customHeight="1" x14ac:dyDescent="0.25">
      <c r="A931" s="229" t="s">
        <v>2453</v>
      </c>
      <c r="B931" s="234" t="s">
        <v>2454</v>
      </c>
      <c r="C931" s="228" t="s">
        <v>822</v>
      </c>
      <c r="D931" s="228">
        <v>2</v>
      </c>
      <c r="E931" s="228" t="s">
        <v>2173</v>
      </c>
    </row>
    <row r="932" spans="1:5" ht="15.75" customHeight="1" x14ac:dyDescent="0.25">
      <c r="A932" s="229" t="s">
        <v>2455</v>
      </c>
      <c r="B932" s="234" t="s">
        <v>2456</v>
      </c>
      <c r="C932" s="228" t="s">
        <v>822</v>
      </c>
      <c r="D932" s="228">
        <v>3</v>
      </c>
      <c r="E932" s="228" t="s">
        <v>2173</v>
      </c>
    </row>
    <row r="933" spans="1:5" ht="15.75" customHeight="1" x14ac:dyDescent="0.25">
      <c r="A933" s="229" t="s">
        <v>2457</v>
      </c>
      <c r="B933" s="234" t="s">
        <v>2458</v>
      </c>
      <c r="C933" s="228" t="s">
        <v>822</v>
      </c>
      <c r="D933" s="228">
        <v>3</v>
      </c>
      <c r="E933" s="228" t="s">
        <v>2173</v>
      </c>
    </row>
    <row r="934" spans="1:5" ht="15.75" customHeight="1" x14ac:dyDescent="0.25">
      <c r="A934" s="229" t="s">
        <v>2459</v>
      </c>
      <c r="B934" s="234" t="s">
        <v>2460</v>
      </c>
      <c r="C934" s="228" t="s">
        <v>822</v>
      </c>
      <c r="D934" s="228">
        <v>3</v>
      </c>
      <c r="E934" s="228" t="s">
        <v>2173</v>
      </c>
    </row>
    <row r="935" spans="1:5" ht="15.75" customHeight="1" x14ac:dyDescent="0.25">
      <c r="A935" s="229" t="s">
        <v>2461</v>
      </c>
      <c r="B935" s="234" t="s">
        <v>2462</v>
      </c>
      <c r="C935" s="228" t="s">
        <v>822</v>
      </c>
      <c r="D935" s="228">
        <v>3</v>
      </c>
      <c r="E935" s="228" t="s">
        <v>2173</v>
      </c>
    </row>
    <row r="936" spans="1:5" ht="15.75" customHeight="1" x14ac:dyDescent="0.25">
      <c r="A936" s="229" t="s">
        <v>2463</v>
      </c>
      <c r="B936" s="234" t="s">
        <v>2464</v>
      </c>
      <c r="C936" s="228" t="s">
        <v>822</v>
      </c>
      <c r="D936" s="228">
        <v>3</v>
      </c>
      <c r="E936" s="228" t="s">
        <v>2173</v>
      </c>
    </row>
    <row r="937" spans="1:5" ht="15.75" customHeight="1" x14ac:dyDescent="0.25">
      <c r="A937" s="229" t="s">
        <v>2465</v>
      </c>
      <c r="B937" s="234" t="s">
        <v>2466</v>
      </c>
      <c r="C937" s="228" t="s">
        <v>822</v>
      </c>
      <c r="D937" s="228">
        <v>3</v>
      </c>
      <c r="E937" s="228" t="s">
        <v>2173</v>
      </c>
    </row>
    <row r="938" spans="1:5" ht="15.75" customHeight="1" x14ac:dyDescent="0.25">
      <c r="A938" s="229" t="s">
        <v>2467</v>
      </c>
      <c r="B938" s="234" t="s">
        <v>2468</v>
      </c>
      <c r="C938" s="228" t="s">
        <v>822</v>
      </c>
      <c r="D938" s="228">
        <v>3</v>
      </c>
      <c r="E938" s="228" t="s">
        <v>2173</v>
      </c>
    </row>
    <row r="939" spans="1:5" ht="15.75" customHeight="1" x14ac:dyDescent="0.25">
      <c r="A939" s="229" t="s">
        <v>2469</v>
      </c>
      <c r="B939" s="234" t="s">
        <v>2470</v>
      </c>
      <c r="C939" s="228" t="s">
        <v>822</v>
      </c>
      <c r="D939" s="228">
        <v>3</v>
      </c>
      <c r="E939" s="228" t="s">
        <v>2173</v>
      </c>
    </row>
    <row r="940" spans="1:5" ht="15.75" customHeight="1" x14ac:dyDescent="0.25">
      <c r="A940" s="229" t="s">
        <v>2471</v>
      </c>
      <c r="B940" s="234" t="s">
        <v>2472</v>
      </c>
      <c r="C940" s="228" t="s">
        <v>822</v>
      </c>
      <c r="D940" s="228">
        <v>3</v>
      </c>
      <c r="E940" s="228" t="s">
        <v>2173</v>
      </c>
    </row>
    <row r="941" spans="1:5" ht="15.75" customHeight="1" x14ac:dyDescent="0.25">
      <c r="A941" s="229" t="s">
        <v>2473</v>
      </c>
      <c r="B941" s="234" t="s">
        <v>2474</v>
      </c>
      <c r="C941" s="228" t="s">
        <v>822</v>
      </c>
      <c r="D941" s="228">
        <v>3</v>
      </c>
      <c r="E941" s="228" t="s">
        <v>2173</v>
      </c>
    </row>
    <row r="942" spans="1:5" ht="15.75" customHeight="1" x14ac:dyDescent="0.25">
      <c r="A942" s="229" t="s">
        <v>2475</v>
      </c>
      <c r="B942" s="234" t="s">
        <v>2476</v>
      </c>
      <c r="C942" s="228" t="s">
        <v>822</v>
      </c>
      <c r="D942" s="228">
        <v>3</v>
      </c>
      <c r="E942" s="228" t="s">
        <v>2173</v>
      </c>
    </row>
    <row r="943" spans="1:5" ht="15.75" customHeight="1" x14ac:dyDescent="0.25">
      <c r="A943" s="229" t="s">
        <v>2477</v>
      </c>
      <c r="B943" s="234" t="s">
        <v>2478</v>
      </c>
      <c r="C943" s="228" t="s">
        <v>822</v>
      </c>
      <c r="D943" s="228">
        <v>2</v>
      </c>
      <c r="E943" s="228" t="s">
        <v>2173</v>
      </c>
    </row>
    <row r="944" spans="1:5" ht="15.75" customHeight="1" x14ac:dyDescent="0.25">
      <c r="A944" s="229" t="s">
        <v>2479</v>
      </c>
      <c r="B944" s="234" t="s">
        <v>2480</v>
      </c>
      <c r="C944" s="228" t="s">
        <v>822</v>
      </c>
      <c r="D944" s="228">
        <v>2</v>
      </c>
      <c r="E944" s="228" t="s">
        <v>2173</v>
      </c>
    </row>
    <row r="945" spans="1:5" ht="15.75" customHeight="1" x14ac:dyDescent="0.25">
      <c r="A945" s="229" t="s">
        <v>2481</v>
      </c>
      <c r="B945" s="234" t="s">
        <v>2482</v>
      </c>
      <c r="C945" s="228" t="s">
        <v>822</v>
      </c>
      <c r="D945" s="228">
        <v>2</v>
      </c>
      <c r="E945" s="228" t="s">
        <v>2173</v>
      </c>
    </row>
    <row r="946" spans="1:5" ht="15.75" customHeight="1" x14ac:dyDescent="0.25">
      <c r="A946" s="229" t="s">
        <v>2483</v>
      </c>
      <c r="B946" s="234" t="s">
        <v>2484</v>
      </c>
      <c r="C946" s="228" t="s">
        <v>822</v>
      </c>
      <c r="D946" s="228">
        <v>2</v>
      </c>
      <c r="E946" s="228" t="s">
        <v>2173</v>
      </c>
    </row>
    <row r="947" spans="1:5" ht="15.75" customHeight="1" x14ac:dyDescent="0.25">
      <c r="A947" s="229" t="s">
        <v>2485</v>
      </c>
      <c r="B947" s="234" t="s">
        <v>2486</v>
      </c>
      <c r="C947" s="228" t="s">
        <v>822</v>
      </c>
      <c r="D947" s="228">
        <v>2</v>
      </c>
      <c r="E947" s="228" t="s">
        <v>2173</v>
      </c>
    </row>
    <row r="948" spans="1:5" ht="15.75" customHeight="1" x14ac:dyDescent="0.25">
      <c r="A948" s="229" t="s">
        <v>2487</v>
      </c>
      <c r="B948" s="234" t="s">
        <v>2488</v>
      </c>
      <c r="C948" s="228" t="s">
        <v>822</v>
      </c>
      <c r="D948" s="228">
        <v>2</v>
      </c>
      <c r="E948" s="228" t="s">
        <v>2173</v>
      </c>
    </row>
    <row r="949" spans="1:5" ht="15.75" customHeight="1" x14ac:dyDescent="0.25">
      <c r="A949" s="229" t="s">
        <v>2489</v>
      </c>
      <c r="B949" s="234" t="s">
        <v>2490</v>
      </c>
      <c r="C949" s="228" t="s">
        <v>822</v>
      </c>
      <c r="D949" s="228">
        <v>2</v>
      </c>
      <c r="E949" s="228" t="s">
        <v>2173</v>
      </c>
    </row>
    <row r="950" spans="1:5" ht="15.75" customHeight="1" x14ac:dyDescent="0.25">
      <c r="A950" s="229" t="s">
        <v>2491</v>
      </c>
      <c r="B950" s="234" t="s">
        <v>2492</v>
      </c>
      <c r="C950" s="228" t="s">
        <v>822</v>
      </c>
      <c r="D950" s="228">
        <v>2</v>
      </c>
      <c r="E950" s="228" t="s">
        <v>2173</v>
      </c>
    </row>
    <row r="951" spans="1:5" ht="15.75" customHeight="1" x14ac:dyDescent="0.25">
      <c r="A951" s="229" t="s">
        <v>2493</v>
      </c>
      <c r="B951" s="234" t="s">
        <v>2494</v>
      </c>
      <c r="C951" s="228" t="s">
        <v>822</v>
      </c>
      <c r="D951" s="228">
        <v>2</v>
      </c>
      <c r="E951" s="228" t="s">
        <v>2173</v>
      </c>
    </row>
    <row r="952" spans="1:5" ht="15.75" customHeight="1" x14ac:dyDescent="0.25">
      <c r="A952" s="229" t="s">
        <v>2495</v>
      </c>
      <c r="B952" s="234" t="s">
        <v>2496</v>
      </c>
      <c r="C952" s="228" t="s">
        <v>822</v>
      </c>
      <c r="D952" s="228">
        <v>2</v>
      </c>
      <c r="E952" s="228" t="s">
        <v>2173</v>
      </c>
    </row>
    <row r="953" spans="1:5" ht="15.75" customHeight="1" x14ac:dyDescent="0.25">
      <c r="A953" s="229" t="s">
        <v>2497</v>
      </c>
      <c r="B953" s="234" t="s">
        <v>2498</v>
      </c>
      <c r="C953" s="228" t="s">
        <v>822</v>
      </c>
      <c r="D953" s="228">
        <v>2</v>
      </c>
      <c r="E953" s="228" t="s">
        <v>2173</v>
      </c>
    </row>
    <row r="954" spans="1:5" ht="15.75" customHeight="1" x14ac:dyDescent="0.25">
      <c r="A954" s="229" t="s">
        <v>2499</v>
      </c>
      <c r="B954" s="234" t="s">
        <v>2500</v>
      </c>
      <c r="C954" s="228" t="s">
        <v>822</v>
      </c>
      <c r="D954" s="228">
        <v>2</v>
      </c>
      <c r="E954" s="228" t="s">
        <v>2173</v>
      </c>
    </row>
    <row r="955" spans="1:5" ht="15.75" customHeight="1" x14ac:dyDescent="0.25">
      <c r="A955" s="229" t="s">
        <v>2501</v>
      </c>
      <c r="B955" s="234" t="s">
        <v>2502</v>
      </c>
      <c r="C955" s="228" t="s">
        <v>822</v>
      </c>
      <c r="D955" s="228">
        <v>2</v>
      </c>
      <c r="E955" s="228" t="s">
        <v>2173</v>
      </c>
    </row>
    <row r="956" spans="1:5" ht="15.75" customHeight="1" x14ac:dyDescent="0.25">
      <c r="A956" s="229" t="s">
        <v>2503</v>
      </c>
      <c r="B956" s="234" t="s">
        <v>2504</v>
      </c>
      <c r="C956" s="228" t="s">
        <v>822</v>
      </c>
      <c r="D956" s="228">
        <v>2</v>
      </c>
      <c r="E956" s="228" t="s">
        <v>2173</v>
      </c>
    </row>
    <row r="957" spans="1:5" ht="15.75" customHeight="1" x14ac:dyDescent="0.25">
      <c r="A957" s="229" t="s">
        <v>2505</v>
      </c>
      <c r="B957" s="234" t="s">
        <v>2506</v>
      </c>
      <c r="C957" s="228" t="s">
        <v>822</v>
      </c>
      <c r="D957" s="228">
        <v>2</v>
      </c>
      <c r="E957" s="228" t="s">
        <v>2173</v>
      </c>
    </row>
    <row r="958" spans="1:5" ht="15.75" customHeight="1" x14ac:dyDescent="0.25">
      <c r="A958" s="229" t="s">
        <v>2507</v>
      </c>
      <c r="B958" s="234" t="s">
        <v>2508</v>
      </c>
      <c r="C958" s="228" t="s">
        <v>822</v>
      </c>
      <c r="D958" s="228">
        <v>2</v>
      </c>
      <c r="E958" s="228" t="s">
        <v>2173</v>
      </c>
    </row>
    <row r="959" spans="1:5" ht="15.75" customHeight="1" x14ac:dyDescent="0.25">
      <c r="A959" s="229" t="s">
        <v>2509</v>
      </c>
      <c r="B959" s="234" t="s">
        <v>2510</v>
      </c>
      <c r="C959" s="228" t="s">
        <v>822</v>
      </c>
      <c r="D959" s="228">
        <v>1</v>
      </c>
      <c r="E959" s="228" t="s">
        <v>2173</v>
      </c>
    </row>
    <row r="960" spans="1:5" ht="15.75" customHeight="1" x14ac:dyDescent="0.25">
      <c r="A960" s="229" t="s">
        <v>2511</v>
      </c>
      <c r="B960" s="234" t="s">
        <v>2512</v>
      </c>
      <c r="C960" s="228" t="s">
        <v>822</v>
      </c>
      <c r="D960" s="228">
        <v>1</v>
      </c>
      <c r="E960" s="228" t="s">
        <v>2173</v>
      </c>
    </row>
    <row r="961" spans="1:5" ht="15.75" customHeight="1" x14ac:dyDescent="0.25">
      <c r="A961" s="229" t="s">
        <v>2513</v>
      </c>
      <c r="B961" s="234" t="s">
        <v>2514</v>
      </c>
      <c r="C961" s="228" t="s">
        <v>822</v>
      </c>
      <c r="D961" s="228">
        <v>1</v>
      </c>
      <c r="E961" s="228" t="s">
        <v>2173</v>
      </c>
    </row>
    <row r="962" spans="1:5" ht="15.75" customHeight="1" x14ac:dyDescent="0.25">
      <c r="A962" s="229" t="s">
        <v>2515</v>
      </c>
      <c r="B962" s="234" t="s">
        <v>2516</v>
      </c>
      <c r="C962" s="228" t="s">
        <v>822</v>
      </c>
      <c r="D962" s="228">
        <v>1</v>
      </c>
      <c r="E962" s="228" t="s">
        <v>2173</v>
      </c>
    </row>
    <row r="963" spans="1:5" ht="15.75" customHeight="1" x14ac:dyDescent="0.25">
      <c r="A963" s="229" t="s">
        <v>2517</v>
      </c>
      <c r="B963" s="234" t="s">
        <v>2518</v>
      </c>
      <c r="C963" s="228" t="s">
        <v>822</v>
      </c>
      <c r="D963" s="228">
        <v>2</v>
      </c>
      <c r="E963" s="228" t="s">
        <v>2173</v>
      </c>
    </row>
    <row r="964" spans="1:5" ht="15.75" customHeight="1" x14ac:dyDescent="0.25">
      <c r="A964" s="229" t="s">
        <v>2519</v>
      </c>
      <c r="B964" s="234" t="s">
        <v>2520</v>
      </c>
      <c r="C964" s="228" t="s">
        <v>822</v>
      </c>
      <c r="D964" s="228">
        <v>2</v>
      </c>
      <c r="E964" s="228" t="s">
        <v>2173</v>
      </c>
    </row>
    <row r="965" spans="1:5" ht="15.75" customHeight="1" x14ac:dyDescent="0.25">
      <c r="A965" s="229" t="s">
        <v>2521</v>
      </c>
      <c r="B965" s="234" t="s">
        <v>2522</v>
      </c>
      <c r="C965" s="228" t="s">
        <v>822</v>
      </c>
      <c r="D965" s="228">
        <v>2</v>
      </c>
      <c r="E965" s="228" t="s">
        <v>2173</v>
      </c>
    </row>
    <row r="966" spans="1:5" ht="15.75" customHeight="1" x14ac:dyDescent="0.25">
      <c r="A966" s="229" t="s">
        <v>2523</v>
      </c>
      <c r="B966" s="234" t="s">
        <v>2524</v>
      </c>
      <c r="C966" s="228" t="s">
        <v>822</v>
      </c>
      <c r="D966" s="228">
        <v>2</v>
      </c>
      <c r="E966" s="228" t="s">
        <v>2173</v>
      </c>
    </row>
    <row r="967" spans="1:5" ht="15.75" customHeight="1" x14ac:dyDescent="0.25">
      <c r="A967" s="229" t="s">
        <v>2525</v>
      </c>
      <c r="B967" s="234" t="s">
        <v>2526</v>
      </c>
      <c r="C967" s="228" t="s">
        <v>822</v>
      </c>
      <c r="D967" s="228">
        <v>2</v>
      </c>
      <c r="E967" s="228" t="s">
        <v>2173</v>
      </c>
    </row>
    <row r="968" spans="1:5" ht="15.75" customHeight="1" x14ac:dyDescent="0.25">
      <c r="A968" s="229" t="s">
        <v>2527</v>
      </c>
      <c r="B968" s="234" t="s">
        <v>2528</v>
      </c>
      <c r="C968" s="228" t="s">
        <v>822</v>
      </c>
      <c r="D968" s="228">
        <v>2</v>
      </c>
      <c r="E968" s="228" t="s">
        <v>2173</v>
      </c>
    </row>
    <row r="969" spans="1:5" ht="15.75" customHeight="1" x14ac:dyDescent="0.25">
      <c r="A969" s="229" t="s">
        <v>2529</v>
      </c>
      <c r="B969" s="234" t="s">
        <v>2530</v>
      </c>
      <c r="C969" s="228" t="s">
        <v>822</v>
      </c>
      <c r="D969" s="228">
        <v>2</v>
      </c>
      <c r="E969" s="228" t="s">
        <v>2173</v>
      </c>
    </row>
    <row r="970" spans="1:5" ht="15.75" customHeight="1" x14ac:dyDescent="0.25">
      <c r="A970" s="229" t="s">
        <v>2531</v>
      </c>
      <c r="B970" s="234" t="s">
        <v>2532</v>
      </c>
      <c r="C970" s="228" t="s">
        <v>822</v>
      </c>
      <c r="D970" s="228">
        <v>2</v>
      </c>
      <c r="E970" s="228" t="s">
        <v>2173</v>
      </c>
    </row>
    <row r="971" spans="1:5" ht="15.75" customHeight="1" x14ac:dyDescent="0.25">
      <c r="A971" s="229" t="s">
        <v>2533</v>
      </c>
      <c r="B971" s="234" t="s">
        <v>2534</v>
      </c>
      <c r="C971" s="228" t="s">
        <v>822</v>
      </c>
      <c r="D971" s="228">
        <v>2</v>
      </c>
      <c r="E971" s="228" t="s">
        <v>2173</v>
      </c>
    </row>
    <row r="972" spans="1:5" ht="15.75" customHeight="1" x14ac:dyDescent="0.25">
      <c r="A972" s="229" t="s">
        <v>2535</v>
      </c>
      <c r="B972" s="234" t="s">
        <v>2536</v>
      </c>
      <c r="C972" s="228" t="s">
        <v>822</v>
      </c>
      <c r="D972" s="228">
        <v>2</v>
      </c>
      <c r="E972" s="228" t="s">
        <v>2173</v>
      </c>
    </row>
    <row r="973" spans="1:5" ht="15.75" customHeight="1" x14ac:dyDescent="0.25">
      <c r="A973" s="229" t="s">
        <v>2537</v>
      </c>
      <c r="B973" s="234" t="s">
        <v>2538</v>
      </c>
      <c r="C973" s="228" t="s">
        <v>822</v>
      </c>
      <c r="D973" s="228">
        <v>2</v>
      </c>
      <c r="E973" s="228" t="s">
        <v>2173</v>
      </c>
    </row>
    <row r="974" spans="1:5" ht="15.75" customHeight="1" x14ac:dyDescent="0.25">
      <c r="A974" s="229" t="s">
        <v>2539</v>
      </c>
      <c r="B974" s="234" t="s">
        <v>2540</v>
      </c>
      <c r="C974" s="228" t="s">
        <v>822</v>
      </c>
      <c r="D974" s="228">
        <v>2</v>
      </c>
      <c r="E974" s="228" t="s">
        <v>2173</v>
      </c>
    </row>
    <row r="975" spans="1:5" ht="15.75" customHeight="1" x14ac:dyDescent="0.25">
      <c r="A975" s="229" t="s">
        <v>2541</v>
      </c>
      <c r="B975" s="234" t="s">
        <v>2542</v>
      </c>
      <c r="C975" s="228" t="s">
        <v>822</v>
      </c>
      <c r="D975" s="228">
        <v>2</v>
      </c>
      <c r="E975" s="228" t="s">
        <v>2173</v>
      </c>
    </row>
    <row r="976" spans="1:5" ht="15.75" customHeight="1" x14ac:dyDescent="0.25">
      <c r="A976" s="229" t="s">
        <v>2543</v>
      </c>
      <c r="B976" s="234" t="s">
        <v>2544</v>
      </c>
      <c r="C976" s="228" t="s">
        <v>822</v>
      </c>
      <c r="D976" s="228">
        <v>2</v>
      </c>
      <c r="E976" s="228" t="s">
        <v>2173</v>
      </c>
    </row>
    <row r="977" spans="1:5" ht="15.75" customHeight="1" x14ac:dyDescent="0.25">
      <c r="A977" s="229" t="s">
        <v>2545</v>
      </c>
      <c r="B977" s="234" t="s">
        <v>2546</v>
      </c>
      <c r="C977" s="228" t="s">
        <v>822</v>
      </c>
      <c r="D977" s="228">
        <v>2</v>
      </c>
      <c r="E977" s="228" t="s">
        <v>2173</v>
      </c>
    </row>
    <row r="978" spans="1:5" ht="15.75" customHeight="1" x14ac:dyDescent="0.25">
      <c r="A978" s="229" t="s">
        <v>2547</v>
      </c>
      <c r="B978" s="234" t="s">
        <v>2548</v>
      </c>
      <c r="C978" s="228" t="s">
        <v>822</v>
      </c>
      <c r="D978" s="228">
        <v>2</v>
      </c>
      <c r="E978" s="228" t="s">
        <v>2173</v>
      </c>
    </row>
    <row r="979" spans="1:5" ht="15.75" customHeight="1" x14ac:dyDescent="0.25">
      <c r="A979" s="229" t="s">
        <v>2549</v>
      </c>
      <c r="B979" s="234" t="s">
        <v>2550</v>
      </c>
      <c r="C979" s="228" t="s">
        <v>822</v>
      </c>
      <c r="D979" s="228">
        <v>2</v>
      </c>
      <c r="E979" s="228" t="s">
        <v>2173</v>
      </c>
    </row>
    <row r="980" spans="1:5" ht="15.75" customHeight="1" x14ac:dyDescent="0.25">
      <c r="A980" s="229" t="s">
        <v>2551</v>
      </c>
      <c r="B980" s="234" t="s">
        <v>2552</v>
      </c>
      <c r="C980" s="228" t="s">
        <v>822</v>
      </c>
      <c r="D980" s="228">
        <v>2</v>
      </c>
      <c r="E980" s="228" t="s">
        <v>2173</v>
      </c>
    </row>
    <row r="981" spans="1:5" ht="15.75" customHeight="1" x14ac:dyDescent="0.25">
      <c r="A981" s="229" t="s">
        <v>2553</v>
      </c>
      <c r="B981" s="234" t="s">
        <v>2554</v>
      </c>
      <c r="C981" s="228" t="s">
        <v>822</v>
      </c>
      <c r="D981" s="228">
        <v>2</v>
      </c>
      <c r="E981" s="228" t="s">
        <v>2173</v>
      </c>
    </row>
    <row r="982" spans="1:5" ht="15.75" customHeight="1" x14ac:dyDescent="0.25">
      <c r="A982" s="229" t="s">
        <v>2555</v>
      </c>
      <c r="B982" s="234" t="s">
        <v>2556</v>
      </c>
      <c r="C982" s="228" t="s">
        <v>822</v>
      </c>
      <c r="D982" s="228">
        <v>2</v>
      </c>
      <c r="E982" s="228" t="s">
        <v>2173</v>
      </c>
    </row>
    <row r="983" spans="1:5" ht="15.75" customHeight="1" x14ac:dyDescent="0.25">
      <c r="A983" s="229" t="s">
        <v>2557</v>
      </c>
      <c r="B983" s="234" t="s">
        <v>2558</v>
      </c>
      <c r="C983" s="228" t="s">
        <v>822</v>
      </c>
      <c r="D983" s="228">
        <v>2</v>
      </c>
      <c r="E983" s="228" t="s">
        <v>2173</v>
      </c>
    </row>
    <row r="984" spans="1:5" ht="15.75" customHeight="1" x14ac:dyDescent="0.25">
      <c r="A984" s="229" t="s">
        <v>2559</v>
      </c>
      <c r="B984" s="234" t="s">
        <v>2560</v>
      </c>
      <c r="C984" s="228" t="s">
        <v>822</v>
      </c>
      <c r="D984" s="228">
        <v>2</v>
      </c>
      <c r="E984" s="228" t="s">
        <v>2173</v>
      </c>
    </row>
    <row r="985" spans="1:5" ht="15.75" customHeight="1" x14ac:dyDescent="0.25">
      <c r="A985" s="229" t="s">
        <v>2561</v>
      </c>
      <c r="B985" s="234" t="s">
        <v>2562</v>
      </c>
      <c r="C985" s="228" t="s">
        <v>822</v>
      </c>
      <c r="D985" s="228">
        <v>2</v>
      </c>
      <c r="E985" s="228" t="s">
        <v>2173</v>
      </c>
    </row>
    <row r="986" spans="1:5" ht="15.75" customHeight="1" x14ac:dyDescent="0.25">
      <c r="A986" s="229" t="s">
        <v>2563</v>
      </c>
      <c r="B986" s="234" t="s">
        <v>2564</v>
      </c>
      <c r="C986" s="228" t="s">
        <v>822</v>
      </c>
      <c r="D986" s="228">
        <v>2</v>
      </c>
      <c r="E986" s="228" t="s">
        <v>2173</v>
      </c>
    </row>
    <row r="987" spans="1:5" ht="15.75" customHeight="1" x14ac:dyDescent="0.25">
      <c r="A987" s="229" t="s">
        <v>2565</v>
      </c>
      <c r="B987" s="234" t="s">
        <v>2566</v>
      </c>
      <c r="C987" s="228" t="s">
        <v>822</v>
      </c>
      <c r="D987" s="228">
        <v>2</v>
      </c>
      <c r="E987" s="228" t="s">
        <v>2173</v>
      </c>
    </row>
    <row r="988" spans="1:5" ht="15.75" customHeight="1" x14ac:dyDescent="0.25">
      <c r="A988" s="229" t="s">
        <v>2567</v>
      </c>
      <c r="B988" s="234" t="s">
        <v>2568</v>
      </c>
      <c r="C988" s="228" t="s">
        <v>822</v>
      </c>
      <c r="D988" s="228">
        <v>2</v>
      </c>
      <c r="E988" s="228" t="s">
        <v>2173</v>
      </c>
    </row>
    <row r="989" spans="1:5" ht="15.75" customHeight="1" x14ac:dyDescent="0.25">
      <c r="A989" s="229" t="s">
        <v>2569</v>
      </c>
      <c r="B989" s="234" t="s">
        <v>2570</v>
      </c>
      <c r="C989" s="228" t="s">
        <v>822</v>
      </c>
      <c r="D989" s="228">
        <v>2</v>
      </c>
      <c r="E989" s="228" t="s">
        <v>2173</v>
      </c>
    </row>
    <row r="990" spans="1:5" ht="15.75" customHeight="1" x14ac:dyDescent="0.25">
      <c r="A990" s="229" t="s">
        <v>2571</v>
      </c>
      <c r="B990" s="234" t="s">
        <v>2572</v>
      </c>
      <c r="C990" s="228" t="s">
        <v>822</v>
      </c>
      <c r="D990" s="228">
        <v>2</v>
      </c>
      <c r="E990" s="228" t="s">
        <v>2173</v>
      </c>
    </row>
    <row r="991" spans="1:5" ht="15.75" customHeight="1" x14ac:dyDescent="0.25">
      <c r="A991" s="229" t="s">
        <v>2573</v>
      </c>
      <c r="B991" s="234" t="s">
        <v>2574</v>
      </c>
      <c r="C991" s="228" t="s">
        <v>822</v>
      </c>
      <c r="D991" s="228">
        <v>2</v>
      </c>
      <c r="E991" s="228" t="s">
        <v>2173</v>
      </c>
    </row>
    <row r="992" spans="1:5" ht="15.75" customHeight="1" x14ac:dyDescent="0.25">
      <c r="A992" s="229" t="s">
        <v>2575</v>
      </c>
      <c r="B992" s="234" t="s">
        <v>2576</v>
      </c>
      <c r="C992" s="228" t="s">
        <v>822</v>
      </c>
      <c r="D992" s="228">
        <v>2</v>
      </c>
      <c r="E992" s="228" t="s">
        <v>2173</v>
      </c>
    </row>
    <row r="993" spans="1:5" ht="15.75" customHeight="1" x14ac:dyDescent="0.25">
      <c r="A993" s="229" t="s">
        <v>2577</v>
      </c>
      <c r="B993" s="234" t="s">
        <v>2578</v>
      </c>
      <c r="C993" s="228" t="s">
        <v>822</v>
      </c>
      <c r="D993" s="228">
        <v>1</v>
      </c>
      <c r="E993" s="228" t="s">
        <v>2173</v>
      </c>
    </row>
    <row r="994" spans="1:5" ht="15.75" customHeight="1" x14ac:dyDescent="0.25">
      <c r="A994" s="229" t="s">
        <v>2579</v>
      </c>
      <c r="B994" s="234" t="s">
        <v>2580</v>
      </c>
      <c r="C994" s="228" t="s">
        <v>822</v>
      </c>
      <c r="D994" s="228">
        <v>1</v>
      </c>
      <c r="E994" s="228" t="s">
        <v>2173</v>
      </c>
    </row>
    <row r="995" spans="1:5" ht="15.75" customHeight="1" x14ac:dyDescent="0.25">
      <c r="A995" s="229" t="s">
        <v>2581</v>
      </c>
      <c r="B995" s="234" t="s">
        <v>2582</v>
      </c>
      <c r="C995" s="228" t="s">
        <v>822</v>
      </c>
      <c r="D995" s="228">
        <v>1</v>
      </c>
      <c r="E995" s="228" t="s">
        <v>2173</v>
      </c>
    </row>
    <row r="996" spans="1:5" ht="15.75" customHeight="1" x14ac:dyDescent="0.25">
      <c r="A996" s="229" t="s">
        <v>2583</v>
      </c>
      <c r="B996" s="234" t="s">
        <v>2584</v>
      </c>
      <c r="C996" s="228" t="s">
        <v>822</v>
      </c>
      <c r="D996" s="228">
        <v>1</v>
      </c>
      <c r="E996" s="228" t="s">
        <v>2173</v>
      </c>
    </row>
    <row r="997" spans="1:5" ht="15.75" customHeight="1" x14ac:dyDescent="0.25">
      <c r="A997" s="229" t="s">
        <v>2585</v>
      </c>
      <c r="B997" s="234" t="s">
        <v>2586</v>
      </c>
      <c r="C997" s="228" t="s">
        <v>822</v>
      </c>
      <c r="D997" s="228">
        <v>1</v>
      </c>
      <c r="E997" s="228" t="s">
        <v>2173</v>
      </c>
    </row>
    <row r="998" spans="1:5" ht="15.75" customHeight="1" x14ac:dyDescent="0.25">
      <c r="A998" s="229" t="s">
        <v>2587</v>
      </c>
      <c r="B998" s="234" t="s">
        <v>2588</v>
      </c>
      <c r="C998" s="228" t="s">
        <v>822</v>
      </c>
      <c r="D998" s="228">
        <v>2</v>
      </c>
      <c r="E998" s="228" t="s">
        <v>2173</v>
      </c>
    </row>
    <row r="999" spans="1:5" ht="15.75" customHeight="1" x14ac:dyDescent="0.25">
      <c r="A999" s="229" t="s">
        <v>2589</v>
      </c>
      <c r="B999" s="234" t="s">
        <v>2590</v>
      </c>
      <c r="C999" s="228" t="s">
        <v>822</v>
      </c>
      <c r="D999" s="228">
        <v>2</v>
      </c>
      <c r="E999" s="228" t="s">
        <v>2173</v>
      </c>
    </row>
    <row r="1000" spans="1:5" ht="15.75" customHeight="1" x14ac:dyDescent="0.25">
      <c r="A1000" s="229" t="s">
        <v>2591</v>
      </c>
      <c r="B1000" s="234" t="s">
        <v>2592</v>
      </c>
      <c r="C1000" s="228" t="s">
        <v>822</v>
      </c>
      <c r="D1000" s="228">
        <v>2</v>
      </c>
      <c r="E1000" s="228" t="s">
        <v>2173</v>
      </c>
    </row>
    <row r="1001" spans="1:5" ht="15.75" customHeight="1" x14ac:dyDescent="0.25">
      <c r="A1001" s="229" t="s">
        <v>2593</v>
      </c>
      <c r="B1001" s="234" t="s">
        <v>2594</v>
      </c>
      <c r="C1001" s="228" t="s">
        <v>822</v>
      </c>
      <c r="D1001" s="228">
        <v>2</v>
      </c>
      <c r="E1001" s="228" t="s">
        <v>2173</v>
      </c>
    </row>
    <row r="1002" spans="1:5" ht="15.75" customHeight="1" x14ac:dyDescent="0.25">
      <c r="A1002" s="229" t="s">
        <v>2595</v>
      </c>
      <c r="B1002" s="234" t="s">
        <v>2596</v>
      </c>
      <c r="C1002" s="228" t="s">
        <v>822</v>
      </c>
      <c r="D1002" s="228">
        <v>2</v>
      </c>
      <c r="E1002" s="228" t="s">
        <v>2173</v>
      </c>
    </row>
    <row r="1003" spans="1:5" ht="15.75" customHeight="1" x14ac:dyDescent="0.25">
      <c r="A1003" s="229" t="s">
        <v>2597</v>
      </c>
      <c r="B1003" s="234" t="s">
        <v>2598</v>
      </c>
      <c r="C1003" s="228" t="s">
        <v>822</v>
      </c>
      <c r="D1003" s="228">
        <v>2</v>
      </c>
      <c r="E1003" s="228" t="s">
        <v>2173</v>
      </c>
    </row>
    <row r="1004" spans="1:5" ht="15.75" customHeight="1" x14ac:dyDescent="0.25">
      <c r="A1004" s="229" t="s">
        <v>2599</v>
      </c>
      <c r="B1004" s="234" t="s">
        <v>2600</v>
      </c>
      <c r="C1004" s="228" t="s">
        <v>822</v>
      </c>
      <c r="D1004" s="228">
        <v>2</v>
      </c>
      <c r="E1004" s="228" t="s">
        <v>2173</v>
      </c>
    </row>
    <row r="1005" spans="1:5" ht="15.75" customHeight="1" x14ac:dyDescent="0.25">
      <c r="A1005" s="229" t="s">
        <v>2601</v>
      </c>
      <c r="B1005" s="234" t="s">
        <v>2602</v>
      </c>
      <c r="C1005" s="228" t="s">
        <v>822</v>
      </c>
      <c r="D1005" s="228">
        <v>2</v>
      </c>
      <c r="E1005" s="228" t="s">
        <v>2173</v>
      </c>
    </row>
    <row r="1006" spans="1:5" ht="15.75" customHeight="1" x14ac:dyDescent="0.25">
      <c r="A1006" s="229" t="s">
        <v>2603</v>
      </c>
      <c r="B1006" s="234" t="s">
        <v>2604</v>
      </c>
      <c r="C1006" s="228" t="s">
        <v>822</v>
      </c>
      <c r="D1006" s="228">
        <v>2</v>
      </c>
      <c r="E1006" s="228" t="s">
        <v>2173</v>
      </c>
    </row>
    <row r="1007" spans="1:5" ht="15.75" customHeight="1" x14ac:dyDescent="0.25">
      <c r="A1007" s="229" t="s">
        <v>2605</v>
      </c>
      <c r="B1007" s="234" t="s">
        <v>2606</v>
      </c>
      <c r="C1007" s="228" t="s">
        <v>822</v>
      </c>
      <c r="D1007" s="228">
        <v>2</v>
      </c>
      <c r="E1007" s="228" t="s">
        <v>2173</v>
      </c>
    </row>
    <row r="1008" spans="1:5" ht="15.75" customHeight="1" x14ac:dyDescent="0.25">
      <c r="A1008" s="229" t="s">
        <v>2607</v>
      </c>
      <c r="B1008" s="234" t="s">
        <v>2608</v>
      </c>
      <c r="C1008" s="228" t="s">
        <v>822</v>
      </c>
      <c r="D1008" s="228">
        <v>2</v>
      </c>
      <c r="E1008" s="228" t="s">
        <v>2173</v>
      </c>
    </row>
    <row r="1009" spans="1:5" ht="15.75" customHeight="1" x14ac:dyDescent="0.25">
      <c r="A1009" s="229" t="s">
        <v>2609</v>
      </c>
      <c r="B1009" s="234" t="s">
        <v>2610</v>
      </c>
      <c r="C1009" s="228" t="s">
        <v>822</v>
      </c>
      <c r="D1009" s="228">
        <v>2</v>
      </c>
      <c r="E1009" s="228" t="s">
        <v>2173</v>
      </c>
    </row>
    <row r="1010" spans="1:5" ht="15.75" customHeight="1" x14ac:dyDescent="0.25">
      <c r="A1010" s="229" t="s">
        <v>2611</v>
      </c>
      <c r="B1010" s="234" t="s">
        <v>2612</v>
      </c>
      <c r="C1010" s="228" t="s">
        <v>822</v>
      </c>
      <c r="D1010" s="228">
        <v>2</v>
      </c>
      <c r="E1010" s="228" t="s">
        <v>2173</v>
      </c>
    </row>
    <row r="1011" spans="1:5" ht="15.75" customHeight="1" x14ac:dyDescent="0.25">
      <c r="A1011" s="229" t="s">
        <v>2613</v>
      </c>
      <c r="B1011" s="234" t="s">
        <v>2614</v>
      </c>
      <c r="C1011" s="228" t="s">
        <v>822</v>
      </c>
      <c r="D1011" s="228">
        <v>2</v>
      </c>
      <c r="E1011" s="228" t="s">
        <v>2173</v>
      </c>
    </row>
    <row r="1012" spans="1:5" ht="15.75" customHeight="1" x14ac:dyDescent="0.25">
      <c r="A1012" s="229" t="s">
        <v>2615</v>
      </c>
      <c r="B1012" s="234" t="s">
        <v>2616</v>
      </c>
      <c r="C1012" s="228" t="s">
        <v>822</v>
      </c>
      <c r="D1012" s="228">
        <v>2</v>
      </c>
      <c r="E1012" s="228" t="s">
        <v>2173</v>
      </c>
    </row>
    <row r="1013" spans="1:5" ht="15.75" customHeight="1" x14ac:dyDescent="0.25">
      <c r="A1013" s="229" t="s">
        <v>2617</v>
      </c>
      <c r="B1013" s="234" t="s">
        <v>2618</v>
      </c>
      <c r="C1013" s="228" t="s">
        <v>822</v>
      </c>
      <c r="D1013" s="228">
        <v>2</v>
      </c>
      <c r="E1013" s="228" t="s">
        <v>2173</v>
      </c>
    </row>
    <row r="1014" spans="1:5" ht="15.75" customHeight="1" x14ac:dyDescent="0.25">
      <c r="A1014" s="229" t="s">
        <v>2619</v>
      </c>
      <c r="B1014" s="234" t="s">
        <v>2620</v>
      </c>
      <c r="C1014" s="228" t="s">
        <v>822</v>
      </c>
      <c r="D1014" s="228">
        <v>2</v>
      </c>
      <c r="E1014" s="228" t="s">
        <v>2173</v>
      </c>
    </row>
    <row r="1015" spans="1:5" ht="15.75" customHeight="1" x14ac:dyDescent="0.25">
      <c r="A1015" s="229" t="s">
        <v>2621</v>
      </c>
      <c r="B1015" s="234" t="s">
        <v>2622</v>
      </c>
      <c r="C1015" s="228" t="s">
        <v>822</v>
      </c>
      <c r="D1015" s="228">
        <v>2</v>
      </c>
      <c r="E1015" s="228" t="s">
        <v>2173</v>
      </c>
    </row>
    <row r="1016" spans="1:5" ht="15.75" customHeight="1" x14ac:dyDescent="0.25">
      <c r="A1016" s="229" t="s">
        <v>2623</v>
      </c>
      <c r="B1016" s="234" t="s">
        <v>2624</v>
      </c>
      <c r="C1016" s="228" t="s">
        <v>822</v>
      </c>
      <c r="D1016" s="228">
        <v>2</v>
      </c>
      <c r="E1016" s="228" t="s">
        <v>2173</v>
      </c>
    </row>
    <row r="1017" spans="1:5" ht="15.75" customHeight="1" x14ac:dyDescent="0.25">
      <c r="A1017" s="229" t="s">
        <v>2625</v>
      </c>
      <c r="B1017" s="234" t="s">
        <v>2626</v>
      </c>
      <c r="C1017" s="228" t="s">
        <v>822</v>
      </c>
      <c r="D1017" s="228">
        <v>2</v>
      </c>
      <c r="E1017" s="228" t="s">
        <v>2173</v>
      </c>
    </row>
    <row r="1018" spans="1:5" ht="15.75" customHeight="1" x14ac:dyDescent="0.25">
      <c r="A1018" s="229" t="s">
        <v>2627</v>
      </c>
      <c r="B1018" s="234" t="s">
        <v>2628</v>
      </c>
      <c r="C1018" s="228" t="s">
        <v>822</v>
      </c>
      <c r="D1018" s="228">
        <v>2</v>
      </c>
      <c r="E1018" s="228" t="s">
        <v>2173</v>
      </c>
    </row>
    <row r="1019" spans="1:5" ht="15.75" customHeight="1" x14ac:dyDescent="0.25">
      <c r="A1019" s="229" t="s">
        <v>2629</v>
      </c>
      <c r="B1019" s="234" t="s">
        <v>2630</v>
      </c>
      <c r="C1019" s="228" t="s">
        <v>822</v>
      </c>
      <c r="D1019" s="228">
        <v>2</v>
      </c>
      <c r="E1019" s="228" t="s">
        <v>2173</v>
      </c>
    </row>
    <row r="1020" spans="1:5" ht="15.75" customHeight="1" x14ac:dyDescent="0.25">
      <c r="A1020" s="229" t="s">
        <v>2631</v>
      </c>
      <c r="B1020" s="234" t="s">
        <v>2632</v>
      </c>
      <c r="C1020" s="228" t="s">
        <v>822</v>
      </c>
      <c r="D1020" s="228">
        <v>1</v>
      </c>
      <c r="E1020" s="228" t="s">
        <v>2173</v>
      </c>
    </row>
    <row r="1021" spans="1:5" ht="15.75" customHeight="1" x14ac:dyDescent="0.25">
      <c r="A1021" s="229" t="s">
        <v>2633</v>
      </c>
      <c r="B1021" s="234" t="s">
        <v>2634</v>
      </c>
      <c r="C1021" s="228" t="s">
        <v>822</v>
      </c>
      <c r="D1021" s="228">
        <v>1</v>
      </c>
      <c r="E1021" s="228" t="s">
        <v>2173</v>
      </c>
    </row>
    <row r="1022" spans="1:5" ht="15.75" customHeight="1" x14ac:dyDescent="0.25">
      <c r="A1022" s="229" t="s">
        <v>2635</v>
      </c>
      <c r="B1022" s="234" t="s">
        <v>2636</v>
      </c>
      <c r="C1022" s="228" t="s">
        <v>822</v>
      </c>
      <c r="D1022" s="228">
        <v>1</v>
      </c>
      <c r="E1022" s="228" t="s">
        <v>2173</v>
      </c>
    </row>
    <row r="1023" spans="1:5" ht="15.75" customHeight="1" x14ac:dyDescent="0.25">
      <c r="A1023" s="229" t="s">
        <v>2637</v>
      </c>
      <c r="B1023" s="234" t="s">
        <v>2638</v>
      </c>
      <c r="C1023" s="228" t="s">
        <v>822</v>
      </c>
      <c r="D1023" s="228">
        <v>1</v>
      </c>
      <c r="E1023" s="228" t="s">
        <v>2173</v>
      </c>
    </row>
    <row r="1024" spans="1:5" ht="15.75" customHeight="1" x14ac:dyDescent="0.25">
      <c r="A1024" s="229" t="s">
        <v>2639</v>
      </c>
      <c r="B1024" s="234" t="s">
        <v>2640</v>
      </c>
      <c r="C1024" s="228" t="s">
        <v>822</v>
      </c>
      <c r="D1024" s="228">
        <v>1</v>
      </c>
      <c r="E1024" s="228" t="s">
        <v>2173</v>
      </c>
    </row>
    <row r="1025" spans="1:5" ht="15.75" customHeight="1" x14ac:dyDescent="0.25">
      <c r="A1025" s="229" t="s">
        <v>2641</v>
      </c>
      <c r="B1025" s="234" t="s">
        <v>2642</v>
      </c>
      <c r="C1025" s="228" t="s">
        <v>822</v>
      </c>
      <c r="D1025" s="228">
        <v>1</v>
      </c>
      <c r="E1025" s="228" t="s">
        <v>2173</v>
      </c>
    </row>
    <row r="1026" spans="1:5" ht="15.75" customHeight="1" x14ac:dyDescent="0.25">
      <c r="A1026" s="229" t="s">
        <v>2643</v>
      </c>
      <c r="B1026" s="234" t="s">
        <v>2644</v>
      </c>
      <c r="C1026" s="228" t="s">
        <v>822</v>
      </c>
      <c r="D1026" s="228">
        <v>1</v>
      </c>
      <c r="E1026" s="228" t="s">
        <v>2173</v>
      </c>
    </row>
    <row r="1027" spans="1:5" ht="15.75" customHeight="1" x14ac:dyDescent="0.25">
      <c r="A1027" s="229" t="s">
        <v>2645</v>
      </c>
      <c r="B1027" s="234" t="s">
        <v>2646</v>
      </c>
      <c r="C1027" s="228" t="s">
        <v>822</v>
      </c>
      <c r="D1027" s="228">
        <v>1</v>
      </c>
      <c r="E1027" s="228" t="s">
        <v>2173</v>
      </c>
    </row>
    <row r="1028" spans="1:5" ht="15.75" customHeight="1" x14ac:dyDescent="0.25">
      <c r="A1028" s="229" t="s">
        <v>2647</v>
      </c>
      <c r="B1028" s="234" t="s">
        <v>2648</v>
      </c>
      <c r="C1028" s="228" t="s">
        <v>822</v>
      </c>
      <c r="D1028" s="228">
        <v>1</v>
      </c>
      <c r="E1028" s="228" t="s">
        <v>2173</v>
      </c>
    </row>
    <row r="1029" spans="1:5" ht="15.75" customHeight="1" x14ac:dyDescent="0.25">
      <c r="A1029" s="229" t="s">
        <v>2649</v>
      </c>
      <c r="B1029" s="234" t="s">
        <v>2650</v>
      </c>
      <c r="C1029" s="228" t="s">
        <v>822</v>
      </c>
      <c r="D1029" s="228">
        <v>1</v>
      </c>
      <c r="E1029" s="228" t="s">
        <v>2173</v>
      </c>
    </row>
    <row r="1030" spans="1:5" ht="15.75" customHeight="1" x14ac:dyDescent="0.25">
      <c r="A1030" s="229" t="s">
        <v>2651</v>
      </c>
      <c r="B1030" s="234" t="s">
        <v>2652</v>
      </c>
      <c r="C1030" s="228" t="s">
        <v>822</v>
      </c>
      <c r="D1030" s="228">
        <v>1</v>
      </c>
      <c r="E1030" s="228" t="s">
        <v>2173</v>
      </c>
    </row>
    <row r="1031" spans="1:5" ht="15.75" customHeight="1" x14ac:dyDescent="0.25">
      <c r="A1031" s="229" t="s">
        <v>2653</v>
      </c>
      <c r="B1031" s="234" t="s">
        <v>2654</v>
      </c>
      <c r="C1031" s="228" t="s">
        <v>822</v>
      </c>
      <c r="D1031" s="228">
        <v>1</v>
      </c>
      <c r="E1031" s="228" t="s">
        <v>2173</v>
      </c>
    </row>
    <row r="1032" spans="1:5" ht="15.75" customHeight="1" x14ac:dyDescent="0.25">
      <c r="A1032" s="229" t="s">
        <v>2655</v>
      </c>
      <c r="B1032" s="234" t="s">
        <v>2656</v>
      </c>
      <c r="C1032" s="228" t="s">
        <v>822</v>
      </c>
      <c r="D1032" s="228">
        <v>1</v>
      </c>
      <c r="E1032" s="228" t="s">
        <v>2173</v>
      </c>
    </row>
    <row r="1033" spans="1:5" ht="15.75" customHeight="1" x14ac:dyDescent="0.25">
      <c r="A1033" s="229" t="s">
        <v>2657</v>
      </c>
      <c r="B1033" s="234" t="s">
        <v>2658</v>
      </c>
      <c r="C1033" s="228" t="s">
        <v>822</v>
      </c>
      <c r="D1033" s="228">
        <v>1</v>
      </c>
      <c r="E1033" s="228" t="s">
        <v>2173</v>
      </c>
    </row>
    <row r="1034" spans="1:5" ht="15.75" customHeight="1" x14ac:dyDescent="0.25">
      <c r="A1034" s="229" t="s">
        <v>2659</v>
      </c>
      <c r="B1034" s="234" t="s">
        <v>2660</v>
      </c>
      <c r="C1034" s="228" t="s">
        <v>822</v>
      </c>
      <c r="D1034" s="228">
        <v>1</v>
      </c>
      <c r="E1034" s="228" t="s">
        <v>2173</v>
      </c>
    </row>
    <row r="1035" spans="1:5" ht="15.75" customHeight="1" x14ac:dyDescent="0.25">
      <c r="A1035" s="229" t="s">
        <v>2661</v>
      </c>
      <c r="B1035" s="234" t="s">
        <v>2662</v>
      </c>
      <c r="C1035" s="228" t="s">
        <v>822</v>
      </c>
      <c r="D1035" s="228">
        <v>1</v>
      </c>
      <c r="E1035" s="228" t="s">
        <v>2173</v>
      </c>
    </row>
    <row r="1036" spans="1:5" ht="15.75" customHeight="1" x14ac:dyDescent="0.25">
      <c r="A1036" s="229" t="s">
        <v>2663</v>
      </c>
      <c r="B1036" s="234" t="s">
        <v>2664</v>
      </c>
      <c r="C1036" s="228" t="s">
        <v>822</v>
      </c>
      <c r="D1036" s="228">
        <v>1</v>
      </c>
      <c r="E1036" s="228" t="s">
        <v>2173</v>
      </c>
    </row>
    <row r="1037" spans="1:5" ht="15.75" customHeight="1" x14ac:dyDescent="0.25">
      <c r="A1037" s="229" t="s">
        <v>2665</v>
      </c>
      <c r="B1037" s="234" t="s">
        <v>2666</v>
      </c>
      <c r="C1037" s="228" t="s">
        <v>822</v>
      </c>
      <c r="D1037" s="228">
        <v>1</v>
      </c>
      <c r="E1037" s="228" t="s">
        <v>2173</v>
      </c>
    </row>
    <row r="1038" spans="1:5" ht="15.75" customHeight="1" x14ac:dyDescent="0.25">
      <c r="A1038" s="229" t="s">
        <v>2667</v>
      </c>
      <c r="B1038" s="234" t="s">
        <v>2668</v>
      </c>
      <c r="C1038" s="228" t="s">
        <v>822</v>
      </c>
      <c r="D1038" s="228">
        <v>1</v>
      </c>
      <c r="E1038" s="228" t="s">
        <v>2173</v>
      </c>
    </row>
    <row r="1039" spans="1:5" ht="15.75" customHeight="1" x14ac:dyDescent="0.25">
      <c r="A1039" s="229" t="s">
        <v>2669</v>
      </c>
      <c r="B1039" s="234" t="s">
        <v>2670</v>
      </c>
      <c r="C1039" s="228" t="s">
        <v>822</v>
      </c>
      <c r="D1039" s="228">
        <v>1</v>
      </c>
      <c r="E1039" s="228" t="s">
        <v>2173</v>
      </c>
    </row>
    <row r="1040" spans="1:5" ht="15.75" customHeight="1" x14ac:dyDescent="0.25">
      <c r="A1040" s="229" t="s">
        <v>2671</v>
      </c>
      <c r="B1040" s="234" t="s">
        <v>2672</v>
      </c>
      <c r="C1040" s="228" t="s">
        <v>822</v>
      </c>
      <c r="D1040" s="228">
        <v>1</v>
      </c>
      <c r="E1040" s="228" t="s">
        <v>2173</v>
      </c>
    </row>
    <row r="1041" spans="1:5" ht="15.75" customHeight="1" x14ac:dyDescent="0.25">
      <c r="A1041" s="229" t="s">
        <v>2673</v>
      </c>
      <c r="B1041" s="234" t="s">
        <v>2674</v>
      </c>
      <c r="C1041" s="228" t="s">
        <v>822</v>
      </c>
      <c r="D1041" s="228">
        <v>1</v>
      </c>
      <c r="E1041" s="228" t="s">
        <v>2173</v>
      </c>
    </row>
    <row r="1042" spans="1:5" ht="15.75" customHeight="1" x14ac:dyDescent="0.25">
      <c r="A1042" s="229" t="s">
        <v>2675</v>
      </c>
      <c r="B1042" s="234" t="s">
        <v>2676</v>
      </c>
      <c r="C1042" s="228" t="s">
        <v>822</v>
      </c>
      <c r="D1042" s="228">
        <v>1</v>
      </c>
      <c r="E1042" s="228" t="s">
        <v>2173</v>
      </c>
    </row>
    <row r="1043" spans="1:5" ht="15.75" customHeight="1" x14ac:dyDescent="0.25">
      <c r="A1043" s="229" t="s">
        <v>2677</v>
      </c>
      <c r="B1043" s="234" t="s">
        <v>2678</v>
      </c>
      <c r="C1043" s="228" t="s">
        <v>822</v>
      </c>
      <c r="D1043" s="228">
        <v>1</v>
      </c>
      <c r="E1043" s="228" t="s">
        <v>2173</v>
      </c>
    </row>
    <row r="1044" spans="1:5" ht="15.75" customHeight="1" x14ac:dyDescent="0.25">
      <c r="A1044" s="229" t="s">
        <v>2679</v>
      </c>
      <c r="B1044" s="234" t="s">
        <v>2680</v>
      </c>
      <c r="C1044" s="228" t="s">
        <v>822</v>
      </c>
      <c r="D1044" s="228">
        <v>1</v>
      </c>
      <c r="E1044" s="228" t="s">
        <v>2173</v>
      </c>
    </row>
    <row r="1045" spans="1:5" ht="15.75" customHeight="1" x14ac:dyDescent="0.25">
      <c r="A1045" s="229" t="s">
        <v>2681</v>
      </c>
      <c r="B1045" s="234" t="s">
        <v>2682</v>
      </c>
      <c r="C1045" s="228" t="s">
        <v>822</v>
      </c>
      <c r="D1045" s="228">
        <v>1</v>
      </c>
      <c r="E1045" s="228" t="s">
        <v>2173</v>
      </c>
    </row>
    <row r="1046" spans="1:5" ht="15.75" customHeight="1" x14ac:dyDescent="0.25">
      <c r="A1046" s="229" t="s">
        <v>2683</v>
      </c>
      <c r="B1046" s="234" t="s">
        <v>2684</v>
      </c>
      <c r="C1046" s="228" t="s">
        <v>822</v>
      </c>
      <c r="D1046" s="228">
        <v>1</v>
      </c>
      <c r="E1046" s="228" t="s">
        <v>2173</v>
      </c>
    </row>
    <row r="1047" spans="1:5" ht="15.75" customHeight="1" x14ac:dyDescent="0.25">
      <c r="A1047" s="229" t="s">
        <v>2685</v>
      </c>
      <c r="B1047" s="234" t="s">
        <v>2686</v>
      </c>
      <c r="C1047" s="228" t="s">
        <v>822</v>
      </c>
      <c r="D1047" s="228">
        <v>1</v>
      </c>
      <c r="E1047" s="228" t="s">
        <v>2173</v>
      </c>
    </row>
    <row r="1048" spans="1:5" ht="15.75" customHeight="1" x14ac:dyDescent="0.25">
      <c r="A1048" s="229" t="s">
        <v>2687</v>
      </c>
      <c r="B1048" s="234" t="s">
        <v>2688</v>
      </c>
      <c r="C1048" s="228" t="s">
        <v>822</v>
      </c>
      <c r="D1048" s="228">
        <v>1</v>
      </c>
      <c r="E1048" s="228" t="s">
        <v>2173</v>
      </c>
    </row>
    <row r="1049" spans="1:5" ht="15.75" customHeight="1" x14ac:dyDescent="0.25">
      <c r="A1049" s="229" t="s">
        <v>2689</v>
      </c>
      <c r="B1049" s="234" t="s">
        <v>2690</v>
      </c>
      <c r="C1049" s="228" t="s">
        <v>822</v>
      </c>
      <c r="D1049" s="228">
        <v>1</v>
      </c>
      <c r="E1049" s="228" t="s">
        <v>2173</v>
      </c>
    </row>
    <row r="1050" spans="1:5" ht="15.75" customHeight="1" x14ac:dyDescent="0.25">
      <c r="A1050" s="229" t="s">
        <v>2691</v>
      </c>
      <c r="B1050" s="234" t="s">
        <v>2692</v>
      </c>
      <c r="C1050" s="228" t="s">
        <v>822</v>
      </c>
      <c r="D1050" s="228">
        <v>1</v>
      </c>
      <c r="E1050" s="228" t="s">
        <v>2173</v>
      </c>
    </row>
    <row r="1051" spans="1:5" ht="15.75" customHeight="1" x14ac:dyDescent="0.25">
      <c r="A1051" s="229" t="s">
        <v>2693</v>
      </c>
      <c r="B1051" s="234" t="s">
        <v>2694</v>
      </c>
      <c r="C1051" s="228" t="s">
        <v>822</v>
      </c>
      <c r="D1051" s="228">
        <v>1</v>
      </c>
      <c r="E1051" s="228" t="s">
        <v>2173</v>
      </c>
    </row>
    <row r="1052" spans="1:5" ht="15.75" customHeight="1" x14ac:dyDescent="0.25">
      <c r="A1052" s="229" t="s">
        <v>2695</v>
      </c>
      <c r="B1052" s="234" t="s">
        <v>2696</v>
      </c>
      <c r="C1052" s="228" t="s">
        <v>822</v>
      </c>
      <c r="D1052" s="228">
        <v>1</v>
      </c>
      <c r="E1052" s="228" t="s">
        <v>2173</v>
      </c>
    </row>
    <row r="1053" spans="1:5" ht="15.75" customHeight="1" x14ac:dyDescent="0.25">
      <c r="A1053" s="229" t="s">
        <v>2697</v>
      </c>
      <c r="B1053" s="234" t="s">
        <v>2698</v>
      </c>
      <c r="C1053" s="228" t="s">
        <v>822</v>
      </c>
      <c r="D1053" s="228">
        <v>1</v>
      </c>
      <c r="E1053" s="228" t="s">
        <v>2173</v>
      </c>
    </row>
    <row r="1054" spans="1:5" ht="15.75" customHeight="1" x14ac:dyDescent="0.25">
      <c r="A1054" s="229" t="s">
        <v>2699</v>
      </c>
      <c r="B1054" s="234" t="s">
        <v>2700</v>
      </c>
      <c r="C1054" s="228" t="s">
        <v>822</v>
      </c>
      <c r="D1054" s="228">
        <v>2</v>
      </c>
      <c r="E1054" s="228" t="s">
        <v>2173</v>
      </c>
    </row>
    <row r="1055" spans="1:5" ht="15.75" customHeight="1" x14ac:dyDescent="0.25">
      <c r="A1055" s="229" t="s">
        <v>2701</v>
      </c>
      <c r="B1055" s="234" t="s">
        <v>2702</v>
      </c>
      <c r="C1055" s="228" t="s">
        <v>822</v>
      </c>
      <c r="D1055" s="228">
        <v>2</v>
      </c>
      <c r="E1055" s="228" t="s">
        <v>2173</v>
      </c>
    </row>
    <row r="1056" spans="1:5" ht="15.75" customHeight="1" x14ac:dyDescent="0.25">
      <c r="A1056" s="229" t="s">
        <v>2703</v>
      </c>
      <c r="B1056" s="234" t="s">
        <v>2704</v>
      </c>
      <c r="C1056" s="228" t="s">
        <v>822</v>
      </c>
      <c r="D1056" s="228">
        <v>2</v>
      </c>
      <c r="E1056" s="228" t="s">
        <v>2173</v>
      </c>
    </row>
    <row r="1057" spans="1:5" ht="15.75" customHeight="1" x14ac:dyDescent="0.25">
      <c r="A1057" s="229" t="s">
        <v>2705</v>
      </c>
      <c r="B1057" s="234" t="s">
        <v>2706</v>
      </c>
      <c r="C1057" s="228" t="s">
        <v>822</v>
      </c>
      <c r="D1057" s="228">
        <v>2</v>
      </c>
      <c r="E1057" s="228" t="s">
        <v>2173</v>
      </c>
    </row>
    <row r="1058" spans="1:5" ht="15.75" customHeight="1" x14ac:dyDescent="0.25">
      <c r="A1058" s="229" t="s">
        <v>2707</v>
      </c>
      <c r="B1058" s="234" t="s">
        <v>2708</v>
      </c>
      <c r="C1058" s="228" t="s">
        <v>822</v>
      </c>
      <c r="D1058" s="228">
        <v>2</v>
      </c>
      <c r="E1058" s="228" t="s">
        <v>2173</v>
      </c>
    </row>
    <row r="1059" spans="1:5" ht="15.75" customHeight="1" x14ac:dyDescent="0.25">
      <c r="A1059" s="229" t="s">
        <v>2709</v>
      </c>
      <c r="B1059" s="234" t="s">
        <v>2710</v>
      </c>
      <c r="C1059" s="228" t="s">
        <v>822</v>
      </c>
      <c r="D1059" s="228">
        <v>2</v>
      </c>
      <c r="E1059" s="228" t="s">
        <v>2173</v>
      </c>
    </row>
    <row r="1060" spans="1:5" ht="15.75" customHeight="1" x14ac:dyDescent="0.25">
      <c r="A1060" s="229" t="s">
        <v>2711</v>
      </c>
      <c r="B1060" s="234" t="s">
        <v>2712</v>
      </c>
      <c r="C1060" s="228" t="s">
        <v>822</v>
      </c>
      <c r="D1060" s="228">
        <v>2</v>
      </c>
      <c r="E1060" s="228" t="s">
        <v>2173</v>
      </c>
    </row>
    <row r="1061" spans="1:5" ht="15.75" customHeight="1" x14ac:dyDescent="0.25">
      <c r="A1061" s="229" t="s">
        <v>2713</v>
      </c>
      <c r="B1061" s="234" t="s">
        <v>2714</v>
      </c>
      <c r="C1061" s="228" t="s">
        <v>822</v>
      </c>
      <c r="D1061" s="228">
        <v>2</v>
      </c>
      <c r="E1061" s="228" t="s">
        <v>2173</v>
      </c>
    </row>
    <row r="1062" spans="1:5" ht="15.75" customHeight="1" x14ac:dyDescent="0.25">
      <c r="A1062" s="229" t="s">
        <v>2715</v>
      </c>
      <c r="B1062" s="234" t="s">
        <v>2716</v>
      </c>
      <c r="C1062" s="228" t="s">
        <v>822</v>
      </c>
      <c r="D1062" s="228">
        <v>2</v>
      </c>
      <c r="E1062" s="228" t="s">
        <v>2173</v>
      </c>
    </row>
    <row r="1063" spans="1:5" ht="15.75" customHeight="1" x14ac:dyDescent="0.25">
      <c r="A1063" s="229" t="s">
        <v>2717</v>
      </c>
      <c r="B1063" s="234" t="s">
        <v>2718</v>
      </c>
      <c r="C1063" s="228" t="s">
        <v>822</v>
      </c>
      <c r="D1063" s="228">
        <v>2</v>
      </c>
      <c r="E1063" s="228" t="s">
        <v>2173</v>
      </c>
    </row>
    <row r="1064" spans="1:5" ht="15.75" customHeight="1" x14ac:dyDescent="0.25">
      <c r="A1064" s="229" t="s">
        <v>2719</v>
      </c>
      <c r="B1064" s="234" t="s">
        <v>2720</v>
      </c>
      <c r="C1064" s="228" t="s">
        <v>822</v>
      </c>
      <c r="D1064" s="228">
        <v>2</v>
      </c>
      <c r="E1064" s="228" t="s">
        <v>2173</v>
      </c>
    </row>
    <row r="1065" spans="1:5" ht="15.75" customHeight="1" x14ac:dyDescent="0.25">
      <c r="A1065" s="229" t="s">
        <v>2721</v>
      </c>
      <c r="B1065" s="234" t="s">
        <v>2722</v>
      </c>
      <c r="C1065" s="228" t="s">
        <v>822</v>
      </c>
      <c r="D1065" s="228">
        <v>2</v>
      </c>
      <c r="E1065" s="228" t="s">
        <v>2173</v>
      </c>
    </row>
    <row r="1066" spans="1:5" ht="15.75" customHeight="1" x14ac:dyDescent="0.25">
      <c r="A1066" s="229" t="s">
        <v>2723</v>
      </c>
      <c r="B1066" s="234" t="s">
        <v>2724</v>
      </c>
      <c r="C1066" s="228" t="s">
        <v>822</v>
      </c>
      <c r="D1066" s="228">
        <v>2</v>
      </c>
      <c r="E1066" s="228" t="s">
        <v>2173</v>
      </c>
    </row>
    <row r="1067" spans="1:5" ht="15.75" customHeight="1" x14ac:dyDescent="0.25">
      <c r="A1067" s="229" t="s">
        <v>2725</v>
      </c>
      <c r="B1067" s="234" t="s">
        <v>2726</v>
      </c>
      <c r="C1067" s="228" t="s">
        <v>822</v>
      </c>
      <c r="D1067" s="228">
        <v>2</v>
      </c>
      <c r="E1067" s="228" t="s">
        <v>2173</v>
      </c>
    </row>
    <row r="1068" spans="1:5" ht="15.75" customHeight="1" x14ac:dyDescent="0.25">
      <c r="A1068" s="229" t="s">
        <v>2727</v>
      </c>
      <c r="B1068" s="234" t="s">
        <v>2728</v>
      </c>
      <c r="C1068" s="228" t="s">
        <v>822</v>
      </c>
      <c r="D1068" s="228">
        <v>2</v>
      </c>
      <c r="E1068" s="228" t="s">
        <v>2173</v>
      </c>
    </row>
    <row r="1069" spans="1:5" ht="15.75" customHeight="1" x14ac:dyDescent="0.25">
      <c r="A1069" s="229" t="s">
        <v>2729</v>
      </c>
      <c r="B1069" s="234" t="s">
        <v>2730</v>
      </c>
      <c r="C1069" s="228" t="s">
        <v>822</v>
      </c>
      <c r="D1069" s="228">
        <v>2</v>
      </c>
      <c r="E1069" s="228" t="s">
        <v>2173</v>
      </c>
    </row>
    <row r="1070" spans="1:5" ht="15.75" customHeight="1" x14ac:dyDescent="0.25">
      <c r="A1070" s="229" t="s">
        <v>2731</v>
      </c>
      <c r="B1070" s="234" t="s">
        <v>2732</v>
      </c>
      <c r="C1070" s="228" t="s">
        <v>822</v>
      </c>
      <c r="D1070" s="228">
        <v>2</v>
      </c>
      <c r="E1070" s="228" t="s">
        <v>2173</v>
      </c>
    </row>
    <row r="1071" spans="1:5" ht="15.75" customHeight="1" x14ac:dyDescent="0.25">
      <c r="A1071" s="229" t="s">
        <v>2733</v>
      </c>
      <c r="B1071" s="234" t="s">
        <v>2734</v>
      </c>
      <c r="C1071" s="228" t="s">
        <v>822</v>
      </c>
      <c r="D1071" s="228">
        <v>1</v>
      </c>
      <c r="E1071" s="228" t="s">
        <v>2173</v>
      </c>
    </row>
    <row r="1072" spans="1:5" ht="15.75" customHeight="1" x14ac:dyDescent="0.25">
      <c r="A1072" s="229" t="s">
        <v>2735</v>
      </c>
      <c r="B1072" s="234" t="s">
        <v>2735</v>
      </c>
      <c r="C1072" s="228" t="s">
        <v>822</v>
      </c>
      <c r="D1072" s="228">
        <v>1</v>
      </c>
      <c r="E1072" s="228" t="s">
        <v>2173</v>
      </c>
    </row>
    <row r="1073" spans="1:5" ht="15.75" customHeight="1" x14ac:dyDescent="0.25">
      <c r="A1073" s="229" t="s">
        <v>2736</v>
      </c>
      <c r="B1073" s="234" t="s">
        <v>2737</v>
      </c>
      <c r="C1073" s="228" t="s">
        <v>822</v>
      </c>
      <c r="D1073" s="228">
        <v>1</v>
      </c>
      <c r="E1073" s="228" t="s">
        <v>2173</v>
      </c>
    </row>
    <row r="1074" spans="1:5" ht="15.75" customHeight="1" x14ac:dyDescent="0.25">
      <c r="A1074" s="229" t="s">
        <v>2738</v>
      </c>
      <c r="B1074" s="234" t="s">
        <v>2739</v>
      </c>
      <c r="C1074" s="228" t="s">
        <v>793</v>
      </c>
      <c r="D1074" s="228">
        <v>2</v>
      </c>
      <c r="E1074" s="228" t="s">
        <v>2173</v>
      </c>
    </row>
    <row r="1075" spans="1:5" ht="15.75" customHeight="1" x14ac:dyDescent="0.25">
      <c r="A1075" s="229" t="s">
        <v>2740</v>
      </c>
      <c r="B1075" s="234" t="s">
        <v>2741</v>
      </c>
      <c r="C1075" s="228" t="s">
        <v>793</v>
      </c>
      <c r="D1075" s="228">
        <v>2</v>
      </c>
      <c r="E1075" s="228" t="s">
        <v>2173</v>
      </c>
    </row>
    <row r="1076" spans="1:5" ht="15.75" customHeight="1" x14ac:dyDescent="0.25">
      <c r="A1076" s="229" t="s">
        <v>2742</v>
      </c>
      <c r="B1076" s="234" t="s">
        <v>2743</v>
      </c>
      <c r="C1076" s="228" t="s">
        <v>793</v>
      </c>
      <c r="D1076" s="228">
        <v>2</v>
      </c>
      <c r="E1076" s="228" t="s">
        <v>2173</v>
      </c>
    </row>
    <row r="1077" spans="1:5" ht="15.75" customHeight="1" x14ac:dyDescent="0.25">
      <c r="A1077" s="229" t="s">
        <v>2744</v>
      </c>
      <c r="B1077" s="234" t="s">
        <v>2745</v>
      </c>
      <c r="C1077" s="228" t="s">
        <v>793</v>
      </c>
      <c r="D1077" s="228">
        <v>2</v>
      </c>
      <c r="E1077" s="228" t="s">
        <v>2173</v>
      </c>
    </row>
    <row r="1078" spans="1:5" ht="15.75" customHeight="1" x14ac:dyDescent="0.25">
      <c r="A1078" s="229" t="s">
        <v>2746</v>
      </c>
      <c r="B1078" s="234" t="s">
        <v>2747</v>
      </c>
      <c r="C1078" s="228" t="s">
        <v>793</v>
      </c>
      <c r="D1078" s="228">
        <v>2</v>
      </c>
      <c r="E1078" s="228" t="s">
        <v>2173</v>
      </c>
    </row>
    <row r="1079" spans="1:5" ht="15.75" customHeight="1" x14ac:dyDescent="0.25">
      <c r="A1079" s="229" t="s">
        <v>2748</v>
      </c>
      <c r="B1079" s="234" t="s">
        <v>2749</v>
      </c>
      <c r="C1079" s="228" t="s">
        <v>793</v>
      </c>
      <c r="D1079" s="228">
        <v>2</v>
      </c>
      <c r="E1079" s="228" t="s">
        <v>2173</v>
      </c>
    </row>
    <row r="1080" spans="1:5" ht="15.75" customHeight="1" x14ac:dyDescent="0.25">
      <c r="A1080" s="229" t="s">
        <v>2750</v>
      </c>
      <c r="B1080" s="234" t="s">
        <v>2751</v>
      </c>
      <c r="C1080" s="228" t="s">
        <v>822</v>
      </c>
      <c r="D1080" s="228">
        <v>2</v>
      </c>
      <c r="E1080" s="228" t="s">
        <v>2173</v>
      </c>
    </row>
    <row r="1081" spans="1:5" ht="15.75" customHeight="1" x14ac:dyDescent="0.25">
      <c r="A1081" s="229" t="s">
        <v>2752</v>
      </c>
      <c r="B1081" s="234" t="s">
        <v>2396</v>
      </c>
      <c r="C1081" s="228" t="s">
        <v>822</v>
      </c>
      <c r="D1081" s="228">
        <v>1</v>
      </c>
      <c r="E1081" s="228" t="s">
        <v>2173</v>
      </c>
    </row>
    <row r="1082" spans="1:5" ht="15.75" customHeight="1" x14ac:dyDescent="0.25">
      <c r="A1082" s="229" t="s">
        <v>2753</v>
      </c>
      <c r="B1082" s="234" t="s">
        <v>2754</v>
      </c>
      <c r="C1082" s="228" t="s">
        <v>822</v>
      </c>
      <c r="D1082" s="228">
        <v>1</v>
      </c>
      <c r="E1082" s="228" t="s">
        <v>2173</v>
      </c>
    </row>
    <row r="1083" spans="1:5" ht="15.75" customHeight="1" x14ac:dyDescent="0.25">
      <c r="A1083" s="229" t="s">
        <v>2755</v>
      </c>
      <c r="B1083" s="234" t="s">
        <v>2756</v>
      </c>
      <c r="C1083" s="228" t="s">
        <v>822</v>
      </c>
      <c r="D1083" s="228">
        <v>1</v>
      </c>
      <c r="E1083" s="228" t="s">
        <v>2173</v>
      </c>
    </row>
    <row r="1084" spans="1:5" ht="15.75" customHeight="1" x14ac:dyDescent="0.25">
      <c r="A1084" s="229" t="s">
        <v>2757</v>
      </c>
      <c r="B1084" s="234" t="s">
        <v>2758</v>
      </c>
      <c r="C1084" s="228" t="s">
        <v>822</v>
      </c>
      <c r="D1084" s="228">
        <v>1</v>
      </c>
      <c r="E1084" s="228" t="s">
        <v>2173</v>
      </c>
    </row>
    <row r="1085" spans="1:5" ht="15.75" customHeight="1" x14ac:dyDescent="0.25">
      <c r="A1085" s="229" t="s">
        <v>2759</v>
      </c>
      <c r="B1085" s="234" t="s">
        <v>2760</v>
      </c>
      <c r="C1085" s="228" t="s">
        <v>822</v>
      </c>
      <c r="D1085" s="228">
        <v>1</v>
      </c>
      <c r="E1085" s="228" t="s">
        <v>2173</v>
      </c>
    </row>
    <row r="1086" spans="1:5" ht="15.75" customHeight="1" x14ac:dyDescent="0.25">
      <c r="A1086" s="229" t="s">
        <v>2761</v>
      </c>
      <c r="B1086" s="234" t="s">
        <v>2762</v>
      </c>
      <c r="C1086" s="228" t="s">
        <v>822</v>
      </c>
      <c r="D1086" s="228">
        <v>1</v>
      </c>
      <c r="E1086" s="228" t="s">
        <v>2173</v>
      </c>
    </row>
    <row r="1087" spans="1:5" ht="15.75" customHeight="1" x14ac:dyDescent="0.25">
      <c r="A1087" s="229" t="s">
        <v>2763</v>
      </c>
      <c r="B1087" s="234" t="s">
        <v>2763</v>
      </c>
      <c r="C1087" s="228" t="s">
        <v>822</v>
      </c>
      <c r="D1087" s="228">
        <v>1</v>
      </c>
      <c r="E1087" s="228" t="s">
        <v>2173</v>
      </c>
    </row>
    <row r="1088" spans="1:5" ht="15.75" customHeight="1" x14ac:dyDescent="0.25">
      <c r="A1088" s="229" t="s">
        <v>2764</v>
      </c>
      <c r="B1088" s="234" t="s">
        <v>2765</v>
      </c>
      <c r="C1088" s="228" t="s">
        <v>822</v>
      </c>
      <c r="D1088" s="228">
        <v>1</v>
      </c>
      <c r="E1088" s="228" t="s">
        <v>2173</v>
      </c>
    </row>
    <row r="1089" spans="1:5" ht="15.75" customHeight="1" x14ac:dyDescent="0.25">
      <c r="A1089" s="229" t="s">
        <v>2766</v>
      </c>
      <c r="B1089" s="234" t="s">
        <v>2767</v>
      </c>
      <c r="C1089" s="228" t="s">
        <v>822</v>
      </c>
      <c r="D1089" s="228">
        <v>1</v>
      </c>
      <c r="E1089" s="228" t="s">
        <v>2173</v>
      </c>
    </row>
    <row r="1090" spans="1:5" ht="15.75" customHeight="1" x14ac:dyDescent="0.25">
      <c r="A1090" s="229" t="s">
        <v>2768</v>
      </c>
      <c r="B1090" s="234" t="s">
        <v>2769</v>
      </c>
      <c r="C1090" s="228" t="s">
        <v>822</v>
      </c>
      <c r="D1090" s="228">
        <v>1</v>
      </c>
      <c r="E1090" s="228" t="s">
        <v>2173</v>
      </c>
    </row>
    <row r="1091" spans="1:5" ht="15.75" customHeight="1" x14ac:dyDescent="0.25">
      <c r="A1091" s="229" t="s">
        <v>2770</v>
      </c>
      <c r="B1091" s="234" t="s">
        <v>2771</v>
      </c>
      <c r="C1091" s="228" t="s">
        <v>822</v>
      </c>
      <c r="D1091" s="228">
        <v>1</v>
      </c>
      <c r="E1091" s="228" t="s">
        <v>2173</v>
      </c>
    </row>
    <row r="1092" spans="1:5" ht="15.75" customHeight="1" x14ac:dyDescent="0.25">
      <c r="A1092" s="229" t="s">
        <v>2772</v>
      </c>
      <c r="B1092" s="234" t="s">
        <v>2773</v>
      </c>
      <c r="C1092" s="228" t="s">
        <v>822</v>
      </c>
      <c r="D1092" s="228">
        <v>2</v>
      </c>
      <c r="E1092" s="228" t="s">
        <v>2173</v>
      </c>
    </row>
    <row r="1093" spans="1:5" ht="15.75" customHeight="1" x14ac:dyDescent="0.25">
      <c r="A1093" s="229" t="s">
        <v>2774</v>
      </c>
      <c r="B1093" s="234" t="s">
        <v>2775</v>
      </c>
      <c r="C1093" s="228" t="s">
        <v>822</v>
      </c>
      <c r="D1093" s="228">
        <v>2</v>
      </c>
      <c r="E1093" s="228" t="s">
        <v>2173</v>
      </c>
    </row>
    <row r="1094" spans="1:5" ht="15.75" customHeight="1" x14ac:dyDescent="0.25">
      <c r="A1094" s="229" t="s">
        <v>2776</v>
      </c>
      <c r="B1094" s="234" t="s">
        <v>2777</v>
      </c>
      <c r="C1094" s="228" t="s">
        <v>822</v>
      </c>
      <c r="D1094" s="228">
        <v>2</v>
      </c>
      <c r="E1094" s="228" t="s">
        <v>2173</v>
      </c>
    </row>
    <row r="1095" spans="1:5" ht="15.75" customHeight="1" x14ac:dyDescent="0.25">
      <c r="A1095" s="229" t="s">
        <v>2778</v>
      </c>
      <c r="B1095" s="234" t="s">
        <v>2779</v>
      </c>
      <c r="C1095" s="228" t="s">
        <v>822</v>
      </c>
      <c r="D1095" s="228">
        <v>3</v>
      </c>
      <c r="E1095" s="228" t="s">
        <v>2173</v>
      </c>
    </row>
    <row r="1096" spans="1:5" ht="15.75" customHeight="1" x14ac:dyDescent="0.25">
      <c r="A1096" s="229" t="s">
        <v>2780</v>
      </c>
      <c r="B1096" s="234" t="s">
        <v>2781</v>
      </c>
      <c r="C1096" s="228" t="s">
        <v>822</v>
      </c>
      <c r="D1096" s="228">
        <v>2</v>
      </c>
      <c r="E1096" s="228" t="s">
        <v>2173</v>
      </c>
    </row>
    <row r="1097" spans="1:5" ht="15.75" customHeight="1" x14ac:dyDescent="0.25">
      <c r="A1097" s="229" t="s">
        <v>2782</v>
      </c>
      <c r="B1097" s="234" t="s">
        <v>2783</v>
      </c>
      <c r="C1097" s="228" t="s">
        <v>822</v>
      </c>
      <c r="D1097" s="228">
        <v>2</v>
      </c>
      <c r="E1097" s="228" t="s">
        <v>2173</v>
      </c>
    </row>
    <row r="1098" spans="1:5" ht="15.75" customHeight="1" x14ac:dyDescent="0.25">
      <c r="A1098" s="229" t="s">
        <v>2784</v>
      </c>
      <c r="B1098" s="234" t="s">
        <v>2785</v>
      </c>
      <c r="C1098" s="228" t="s">
        <v>822</v>
      </c>
      <c r="D1098" s="228">
        <v>2</v>
      </c>
      <c r="E1098" s="228" t="s">
        <v>2173</v>
      </c>
    </row>
    <row r="1099" spans="1:5" ht="15.75" customHeight="1" x14ac:dyDescent="0.25">
      <c r="A1099" s="229" t="s">
        <v>2786</v>
      </c>
      <c r="B1099" s="234" t="s">
        <v>2787</v>
      </c>
      <c r="C1099" s="228" t="s">
        <v>822</v>
      </c>
      <c r="D1099" s="228">
        <v>2</v>
      </c>
      <c r="E1099" s="228" t="s">
        <v>2173</v>
      </c>
    </row>
    <row r="1100" spans="1:5" ht="15.75" customHeight="1" x14ac:dyDescent="0.25">
      <c r="A1100" s="229" t="s">
        <v>2788</v>
      </c>
      <c r="B1100" s="234" t="s">
        <v>2789</v>
      </c>
      <c r="C1100" s="228" t="s">
        <v>822</v>
      </c>
      <c r="D1100" s="228">
        <v>2</v>
      </c>
      <c r="E1100" s="228" t="s">
        <v>2173</v>
      </c>
    </row>
    <row r="1101" spans="1:5" ht="15.75" customHeight="1" x14ac:dyDescent="0.25">
      <c r="A1101" s="229" t="s">
        <v>2790</v>
      </c>
      <c r="B1101" s="234" t="s">
        <v>2791</v>
      </c>
      <c r="C1101" s="228" t="s">
        <v>822</v>
      </c>
      <c r="D1101" s="228">
        <v>2</v>
      </c>
      <c r="E1101" s="228" t="s">
        <v>2173</v>
      </c>
    </row>
    <row r="1102" spans="1:5" ht="15.75" customHeight="1" x14ac:dyDescent="0.25">
      <c r="A1102" s="229" t="s">
        <v>2792</v>
      </c>
      <c r="B1102" s="234" t="s">
        <v>2793</v>
      </c>
      <c r="C1102" s="228" t="s">
        <v>822</v>
      </c>
      <c r="D1102" s="228">
        <v>2</v>
      </c>
      <c r="E1102" s="228" t="s">
        <v>2173</v>
      </c>
    </row>
    <row r="1103" spans="1:5" ht="15.75" customHeight="1" x14ac:dyDescent="0.25">
      <c r="A1103" s="229" t="s">
        <v>2794</v>
      </c>
      <c r="B1103" s="234" t="s">
        <v>2795</v>
      </c>
      <c r="C1103" s="228" t="s">
        <v>822</v>
      </c>
      <c r="D1103" s="228">
        <v>2</v>
      </c>
      <c r="E1103" s="228" t="s">
        <v>2173</v>
      </c>
    </row>
    <row r="1104" spans="1:5" ht="15.75" customHeight="1" x14ac:dyDescent="0.25">
      <c r="A1104" s="229" t="s">
        <v>2796</v>
      </c>
      <c r="B1104" s="234" t="s">
        <v>2797</v>
      </c>
      <c r="C1104" s="228" t="s">
        <v>822</v>
      </c>
      <c r="D1104" s="228">
        <v>2</v>
      </c>
      <c r="E1104" s="228" t="s">
        <v>2173</v>
      </c>
    </row>
    <row r="1105" spans="1:5" ht="15.75" customHeight="1" x14ac:dyDescent="0.25">
      <c r="A1105" s="229" t="s">
        <v>2798</v>
      </c>
      <c r="B1105" s="234" t="s">
        <v>2799</v>
      </c>
      <c r="C1105" s="228" t="s">
        <v>822</v>
      </c>
      <c r="D1105" s="228">
        <v>2</v>
      </c>
      <c r="E1105" s="228" t="s">
        <v>2173</v>
      </c>
    </row>
    <row r="1106" spans="1:5" ht="15.75" customHeight="1" x14ac:dyDescent="0.25">
      <c r="A1106" s="229" t="s">
        <v>2800</v>
      </c>
      <c r="B1106" s="234" t="s">
        <v>2801</v>
      </c>
      <c r="C1106" s="228" t="s">
        <v>822</v>
      </c>
      <c r="D1106" s="228">
        <v>2</v>
      </c>
      <c r="E1106" s="228" t="s">
        <v>2173</v>
      </c>
    </row>
    <row r="1107" spans="1:5" ht="15.75" customHeight="1" x14ac:dyDescent="0.25">
      <c r="A1107" s="229" t="s">
        <v>2802</v>
      </c>
      <c r="B1107" s="234" t="s">
        <v>2803</v>
      </c>
      <c r="C1107" s="228" t="s">
        <v>822</v>
      </c>
      <c r="D1107" s="228">
        <v>2</v>
      </c>
      <c r="E1107" s="228" t="s">
        <v>2173</v>
      </c>
    </row>
    <row r="1108" spans="1:5" ht="15.75" customHeight="1" x14ac:dyDescent="0.25">
      <c r="A1108" s="229" t="s">
        <v>2804</v>
      </c>
      <c r="B1108" s="234" t="s">
        <v>2805</v>
      </c>
      <c r="C1108" s="228" t="s">
        <v>822</v>
      </c>
      <c r="D1108" s="228">
        <v>2</v>
      </c>
      <c r="E1108" s="228" t="s">
        <v>2173</v>
      </c>
    </row>
    <row r="1109" spans="1:5" ht="15.75" customHeight="1" x14ac:dyDescent="0.25">
      <c r="A1109" s="229" t="s">
        <v>2806</v>
      </c>
      <c r="B1109" s="234" t="s">
        <v>2807</v>
      </c>
      <c r="C1109" s="228" t="s">
        <v>822</v>
      </c>
      <c r="D1109" s="228">
        <v>1</v>
      </c>
      <c r="E1109" s="228" t="s">
        <v>2173</v>
      </c>
    </row>
    <row r="1110" spans="1:5" ht="15.75" customHeight="1" x14ac:dyDescent="0.25">
      <c r="A1110" s="229" t="s">
        <v>2808</v>
      </c>
      <c r="B1110" s="234" t="s">
        <v>2809</v>
      </c>
      <c r="C1110" s="228" t="s">
        <v>822</v>
      </c>
      <c r="D1110" s="228">
        <v>1</v>
      </c>
      <c r="E1110" s="228" t="s">
        <v>2173</v>
      </c>
    </row>
    <row r="1111" spans="1:5" ht="15.75" customHeight="1" x14ac:dyDescent="0.25">
      <c r="A1111" s="231" t="s">
        <v>2810</v>
      </c>
      <c r="B1111" s="232" t="s">
        <v>2811</v>
      </c>
      <c r="C1111" s="233" t="s">
        <v>822</v>
      </c>
      <c r="D1111" s="233">
        <v>1</v>
      </c>
      <c r="E1111" s="233" t="s">
        <v>2173</v>
      </c>
    </row>
    <row r="1112" spans="1:5" ht="15.75" customHeight="1" x14ac:dyDescent="0.25">
      <c r="A1112" s="231"/>
      <c r="B1112" s="232"/>
      <c r="C1112" s="233"/>
      <c r="D1112" s="233"/>
      <c r="E1112" s="233"/>
    </row>
  </sheetData>
  <autoFilter ref="A3:E1038"/>
  <mergeCells count="1">
    <mergeCell ref="A1:E1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31"/>
  <sheetViews>
    <sheetView topLeftCell="A91" workbookViewId="0">
      <selection activeCell="G114" sqref="G114"/>
    </sheetView>
  </sheetViews>
  <sheetFormatPr defaultColWidth="14.42578125" defaultRowHeight="15" customHeight="1" x14ac:dyDescent="0.25"/>
  <cols>
    <col min="1" max="1" width="16.28515625" customWidth="1"/>
    <col min="2" max="2" width="60.5703125" customWidth="1"/>
    <col min="3" max="3" width="49.5703125" customWidth="1"/>
    <col min="4" max="4" width="16.28515625" customWidth="1"/>
    <col min="5" max="5" width="15.42578125" customWidth="1"/>
    <col min="6" max="6" width="26.85546875" customWidth="1"/>
    <col min="7" max="7" width="46" customWidth="1"/>
    <col min="8" max="8" width="9.140625" customWidth="1"/>
    <col min="9" max="9" width="54.28515625" customWidth="1"/>
    <col min="10" max="10" width="50.140625" customWidth="1"/>
    <col min="11" max="11" width="49.5703125" customWidth="1"/>
    <col min="12" max="12" width="49.28515625" customWidth="1"/>
    <col min="13" max="16" width="9.140625" customWidth="1"/>
    <col min="17" max="26" width="8.7109375" customWidth="1"/>
  </cols>
  <sheetData>
    <row r="1" spans="1:26" x14ac:dyDescent="0.25">
      <c r="A1" s="15" t="s">
        <v>2890</v>
      </c>
      <c r="B1" s="15"/>
      <c r="C1" s="15"/>
      <c r="D1" s="16"/>
      <c r="E1" s="26" t="s">
        <v>2891</v>
      </c>
      <c r="F1" s="26" t="s">
        <v>2891</v>
      </c>
      <c r="G1" s="26" t="s">
        <v>2891</v>
      </c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x14ac:dyDescent="0.25">
      <c r="A2" s="261" t="s">
        <v>2892</v>
      </c>
      <c r="B2" s="261" t="s">
        <v>22</v>
      </c>
      <c r="C2" s="261" t="s">
        <v>23</v>
      </c>
      <c r="D2" s="224" t="s">
        <v>24</v>
      </c>
      <c r="E2" s="261" t="s">
        <v>25</v>
      </c>
      <c r="F2" s="224" t="s">
        <v>26</v>
      </c>
      <c r="G2" s="261" t="s">
        <v>27</v>
      </c>
      <c r="H2" s="261" t="s">
        <v>28</v>
      </c>
      <c r="I2" s="261" t="s">
        <v>29</v>
      </c>
      <c r="J2" s="261" t="s">
        <v>30</v>
      </c>
      <c r="K2" s="245"/>
      <c r="L2" s="245"/>
      <c r="M2" s="245"/>
      <c r="N2" s="245"/>
      <c r="O2" s="245"/>
      <c r="P2" s="24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x14ac:dyDescent="0.25">
      <c r="A3" s="261">
        <v>0</v>
      </c>
      <c r="B3" s="261"/>
      <c r="C3" s="245" t="s">
        <v>43</v>
      </c>
      <c r="D3" s="4" t="s">
        <v>44</v>
      </c>
      <c r="E3" s="245" t="s">
        <v>45</v>
      </c>
      <c r="F3" s="4" t="s">
        <v>46</v>
      </c>
      <c r="G3" s="18" t="s">
        <v>47</v>
      </c>
      <c r="H3" s="245" t="s">
        <v>48</v>
      </c>
      <c r="I3" s="18" t="s">
        <v>49</v>
      </c>
      <c r="J3" s="18" t="s">
        <v>50</v>
      </c>
      <c r="K3" s="245"/>
      <c r="L3" s="245"/>
      <c r="M3" s="245"/>
      <c r="N3" s="245"/>
      <c r="O3" s="245"/>
      <c r="P3" s="24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x14ac:dyDescent="0.25">
      <c r="A4" s="245">
        <v>1</v>
      </c>
      <c r="B4" s="245" t="s">
        <v>42</v>
      </c>
      <c r="C4" s="245" t="s">
        <v>61</v>
      </c>
      <c r="D4" s="4" t="s">
        <v>62</v>
      </c>
      <c r="E4" s="245" t="s">
        <v>63</v>
      </c>
      <c r="F4" s="4" t="s">
        <v>64</v>
      </c>
      <c r="G4" s="18" t="s">
        <v>89</v>
      </c>
      <c r="H4" s="245" t="s">
        <v>65</v>
      </c>
      <c r="I4" s="18" t="s">
        <v>66</v>
      </c>
      <c r="J4" s="18" t="s">
        <v>67</v>
      </c>
      <c r="K4" s="245"/>
      <c r="L4" s="245"/>
      <c r="M4" s="245"/>
      <c r="N4" s="245"/>
      <c r="O4" s="245"/>
      <c r="P4" s="24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x14ac:dyDescent="0.25">
      <c r="A5" s="245">
        <v>2</v>
      </c>
      <c r="B5" s="245" t="s">
        <v>60</v>
      </c>
      <c r="C5" s="262"/>
      <c r="D5" s="263"/>
      <c r="E5" s="262" t="s">
        <v>2893</v>
      </c>
      <c r="F5" s="263" t="s">
        <v>2894</v>
      </c>
      <c r="G5" s="18" t="s">
        <v>2895</v>
      </c>
      <c r="H5" s="262"/>
      <c r="I5" s="18" t="s">
        <v>77</v>
      </c>
      <c r="J5" s="18" t="s">
        <v>78</v>
      </c>
      <c r="K5" s="245"/>
      <c r="L5" s="245"/>
      <c r="M5" s="245"/>
      <c r="N5" s="245"/>
      <c r="O5" s="245"/>
      <c r="P5" s="24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x14ac:dyDescent="0.25">
      <c r="A6" s="245">
        <v>3</v>
      </c>
      <c r="B6" s="245" t="s">
        <v>76</v>
      </c>
      <c r="C6" s="262"/>
      <c r="D6" s="263"/>
      <c r="E6" s="262" t="s">
        <v>2896</v>
      </c>
      <c r="F6" s="263" t="s">
        <v>2897</v>
      </c>
      <c r="G6" s="18" t="s">
        <v>2898</v>
      </c>
      <c r="H6" s="262"/>
      <c r="I6" s="18" t="s">
        <v>90</v>
      </c>
      <c r="J6" s="18" t="s">
        <v>2899</v>
      </c>
      <c r="K6" s="245"/>
      <c r="L6" s="245"/>
      <c r="M6" s="245"/>
      <c r="N6" s="245"/>
      <c r="O6" s="245"/>
      <c r="P6" s="24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x14ac:dyDescent="0.25">
      <c r="A7" s="245">
        <v>4</v>
      </c>
      <c r="B7" s="245" t="s">
        <v>88</v>
      </c>
      <c r="C7" s="262"/>
      <c r="D7" s="263"/>
      <c r="E7" s="262"/>
      <c r="F7" s="263"/>
      <c r="G7" s="18" t="s">
        <v>132</v>
      </c>
      <c r="H7" s="262"/>
      <c r="I7" s="18" t="s">
        <v>101</v>
      </c>
      <c r="J7" s="262"/>
      <c r="K7" s="245"/>
      <c r="L7" s="245"/>
      <c r="M7" s="245"/>
      <c r="N7" s="245"/>
      <c r="O7" s="245"/>
      <c r="P7" s="24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x14ac:dyDescent="0.25">
      <c r="A8" s="245">
        <v>5</v>
      </c>
      <c r="B8" s="262"/>
      <c r="C8" s="262"/>
      <c r="D8" s="263"/>
      <c r="E8" s="262"/>
      <c r="F8" s="263"/>
      <c r="G8" s="18" t="s">
        <v>160</v>
      </c>
      <c r="H8" s="262"/>
      <c r="I8" s="18" t="s">
        <v>108</v>
      </c>
      <c r="J8" s="262"/>
      <c r="K8" s="245"/>
      <c r="L8" s="245"/>
      <c r="M8" s="245"/>
      <c r="N8" s="245"/>
      <c r="O8" s="245"/>
      <c r="P8" s="24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245">
        <v>6</v>
      </c>
      <c r="B9" s="262"/>
      <c r="C9" s="262"/>
      <c r="D9" s="263"/>
      <c r="E9" s="262"/>
      <c r="F9" s="263"/>
      <c r="G9" s="18" t="s">
        <v>169</v>
      </c>
      <c r="H9" s="262"/>
      <c r="I9" s="18" t="s">
        <v>119</v>
      </c>
      <c r="J9" s="262"/>
      <c r="K9" s="245"/>
      <c r="L9" s="245"/>
      <c r="M9" s="245"/>
      <c r="N9" s="245"/>
      <c r="O9" s="245"/>
      <c r="P9" s="24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245">
        <v>7</v>
      </c>
      <c r="B10" s="262"/>
      <c r="C10" s="262"/>
      <c r="D10" s="263"/>
      <c r="E10" s="262"/>
      <c r="F10" s="263"/>
      <c r="G10" s="18" t="s">
        <v>2900</v>
      </c>
      <c r="H10" s="262"/>
      <c r="I10" s="18" t="s">
        <v>133</v>
      </c>
      <c r="J10" s="262"/>
      <c r="K10" s="245"/>
      <c r="L10" s="245"/>
      <c r="M10" s="245"/>
      <c r="N10" s="245"/>
      <c r="O10" s="245"/>
      <c r="P10" s="24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x14ac:dyDescent="0.25">
      <c r="A11" s="245">
        <v>8</v>
      </c>
      <c r="B11" s="262"/>
      <c r="C11" s="262"/>
      <c r="D11" s="263"/>
      <c r="E11" s="262"/>
      <c r="F11" s="263"/>
      <c r="G11" s="18" t="s">
        <v>2901</v>
      </c>
      <c r="H11" s="262"/>
      <c r="I11" s="18" t="s">
        <v>161</v>
      </c>
      <c r="J11" s="262"/>
      <c r="K11" s="245"/>
      <c r="L11" s="245"/>
      <c r="M11" s="245"/>
      <c r="N11" s="245"/>
      <c r="O11" s="245"/>
      <c r="P11" s="24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245">
        <v>9</v>
      </c>
      <c r="B12" s="262"/>
      <c r="C12" s="262"/>
      <c r="D12" s="263"/>
      <c r="E12" s="262"/>
      <c r="F12" s="263"/>
      <c r="G12" s="262"/>
      <c r="H12" s="262"/>
      <c r="I12" s="18" t="s">
        <v>170</v>
      </c>
      <c r="J12" s="262"/>
      <c r="K12" s="245"/>
      <c r="L12" s="245"/>
      <c r="M12" s="245"/>
      <c r="N12" s="245"/>
      <c r="O12" s="245"/>
      <c r="P12" s="24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245">
        <v>10</v>
      </c>
      <c r="B13" s="262"/>
      <c r="C13" s="262"/>
      <c r="D13" s="263"/>
      <c r="E13" s="262"/>
      <c r="F13" s="263"/>
      <c r="G13" s="262"/>
      <c r="H13" s="262"/>
      <c r="I13" s="18" t="s">
        <v>179</v>
      </c>
      <c r="J13" s="262"/>
      <c r="K13" s="245"/>
      <c r="L13" s="245"/>
      <c r="M13" s="245"/>
      <c r="N13" s="245"/>
      <c r="O13" s="245"/>
      <c r="P13" s="24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262"/>
      <c r="B14" s="262"/>
      <c r="C14" s="262"/>
      <c r="D14" s="263"/>
      <c r="E14" s="262"/>
      <c r="F14" s="263"/>
      <c r="G14" s="262"/>
      <c r="H14" s="262"/>
      <c r="I14" s="18" t="s">
        <v>187</v>
      </c>
      <c r="J14" s="262"/>
      <c r="K14" s="245"/>
      <c r="L14" s="245"/>
      <c r="M14" s="245"/>
      <c r="N14" s="245"/>
      <c r="O14" s="245"/>
      <c r="P14" s="24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262"/>
      <c r="B15" s="262"/>
      <c r="C15" s="262"/>
      <c r="D15" s="263"/>
      <c r="E15" s="262"/>
      <c r="F15" s="263"/>
      <c r="G15" s="262"/>
      <c r="H15" s="262"/>
      <c r="I15" s="18" t="s">
        <v>194</v>
      </c>
      <c r="J15" s="262"/>
      <c r="K15" s="245"/>
      <c r="L15" s="245"/>
      <c r="M15" s="245"/>
      <c r="N15" s="245"/>
      <c r="O15" s="245"/>
      <c r="P15" s="24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262"/>
      <c r="B16" s="262"/>
      <c r="C16" s="262"/>
      <c r="D16" s="263"/>
      <c r="E16" s="262"/>
      <c r="F16" s="263"/>
      <c r="G16" s="262"/>
      <c r="H16" s="262"/>
      <c r="I16" s="18" t="s">
        <v>202</v>
      </c>
      <c r="J16" s="262"/>
      <c r="K16" s="245"/>
      <c r="L16" s="245"/>
      <c r="M16" s="245"/>
      <c r="N16" s="245"/>
      <c r="O16" s="245"/>
      <c r="P16" s="24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262"/>
      <c r="B17" s="262"/>
      <c r="C17" s="262"/>
      <c r="D17" s="263"/>
      <c r="E17" s="262"/>
      <c r="F17" s="263"/>
      <c r="G17" s="262"/>
      <c r="H17" s="262"/>
      <c r="I17" s="18" t="s">
        <v>216</v>
      </c>
      <c r="J17" s="262"/>
      <c r="K17" s="245"/>
      <c r="L17" s="245"/>
      <c r="M17" s="245"/>
      <c r="N17" s="245"/>
      <c r="O17" s="245"/>
      <c r="P17" s="24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262"/>
      <c r="B18" s="262"/>
      <c r="C18" s="262"/>
      <c r="D18" s="263"/>
      <c r="E18" s="262"/>
      <c r="F18" s="263"/>
      <c r="G18" s="262"/>
      <c r="H18" s="262"/>
      <c r="I18" s="264"/>
      <c r="J18" s="262"/>
      <c r="K18" s="245"/>
      <c r="L18" s="245"/>
      <c r="M18" s="245"/>
      <c r="N18" s="245"/>
      <c r="O18" s="245"/>
      <c r="P18" s="24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262"/>
      <c r="B19" s="262"/>
      <c r="C19" s="262"/>
      <c r="D19" s="263"/>
      <c r="E19" s="262"/>
      <c r="F19" s="263"/>
      <c r="G19" s="262"/>
      <c r="H19" s="262"/>
      <c r="I19" s="264"/>
      <c r="J19" s="262"/>
      <c r="K19" s="245"/>
      <c r="L19" s="245"/>
      <c r="M19" s="245"/>
      <c r="N19" s="245"/>
      <c r="O19" s="245"/>
      <c r="P19" s="24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262"/>
      <c r="B20" s="262"/>
      <c r="C20" s="262"/>
      <c r="D20" s="263"/>
      <c r="E20" s="262"/>
      <c r="F20" s="263"/>
      <c r="G20" s="262"/>
      <c r="H20" s="262"/>
      <c r="I20" s="264"/>
      <c r="J20" s="262"/>
      <c r="K20" s="245"/>
      <c r="L20" s="245"/>
      <c r="M20" s="245"/>
      <c r="N20" s="245"/>
      <c r="O20" s="245"/>
      <c r="P20" s="24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75" customHeight="1" x14ac:dyDescent="0.25">
      <c r="A21" s="262"/>
      <c r="B21" s="262"/>
      <c r="C21" s="262"/>
      <c r="D21" s="263"/>
      <c r="E21" s="262"/>
      <c r="F21" s="263"/>
      <c r="G21" s="262"/>
      <c r="H21" s="262"/>
      <c r="I21" s="265"/>
      <c r="J21" s="262"/>
      <c r="K21" s="245"/>
      <c r="L21" s="245"/>
      <c r="M21" s="245"/>
      <c r="N21" s="245"/>
      <c r="O21" s="245"/>
      <c r="P21" s="24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.75" customHeight="1" x14ac:dyDescent="0.25">
      <c r="A22" s="266" t="s">
        <v>771</v>
      </c>
      <c r="B22" s="266" t="s">
        <v>771</v>
      </c>
      <c r="C22" s="266" t="s">
        <v>771</v>
      </c>
      <c r="D22" s="266" t="s">
        <v>771</v>
      </c>
      <c r="E22" s="266" t="s">
        <v>771</v>
      </c>
      <c r="F22" s="266" t="s">
        <v>771</v>
      </c>
      <c r="G22" s="15"/>
      <c r="H22" s="15"/>
      <c r="I22" s="267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3.25" customHeight="1" x14ac:dyDescent="0.25">
      <c r="A23" s="268" t="s">
        <v>2814</v>
      </c>
      <c r="B23" s="269" t="s">
        <v>2902</v>
      </c>
      <c r="C23" s="270" t="s">
        <v>787</v>
      </c>
      <c r="D23" s="270" t="s">
        <v>788</v>
      </c>
      <c r="E23" s="270" t="s">
        <v>789</v>
      </c>
      <c r="F23" s="270" t="s">
        <v>790</v>
      </c>
      <c r="G23" s="16"/>
      <c r="H23" s="16"/>
      <c r="I23" s="224" t="s">
        <v>31</v>
      </c>
      <c r="J23" s="224" t="s">
        <v>32</v>
      </c>
      <c r="K23" s="224" t="s">
        <v>33</v>
      </c>
      <c r="L23" s="224" t="s">
        <v>37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5.75" customHeight="1" x14ac:dyDescent="0.25">
      <c r="A24" s="225" t="s">
        <v>791</v>
      </c>
      <c r="B24" s="225" t="s">
        <v>791</v>
      </c>
      <c r="C24" s="226" t="s">
        <v>792</v>
      </c>
      <c r="D24" s="271" t="s">
        <v>2903</v>
      </c>
      <c r="E24" s="226" t="s">
        <v>3183</v>
      </c>
      <c r="F24" s="226" t="s">
        <v>794</v>
      </c>
      <c r="G24" s="15"/>
      <c r="H24" s="15"/>
      <c r="I24" s="18" t="s">
        <v>51</v>
      </c>
      <c r="J24" s="18" t="s">
        <v>52</v>
      </c>
      <c r="K24" s="18" t="s">
        <v>53</v>
      </c>
      <c r="L24" s="18" t="s">
        <v>55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75" customHeight="1" x14ac:dyDescent="0.25">
      <c r="A25" s="227" t="s">
        <v>795</v>
      </c>
      <c r="B25" s="227" t="s">
        <v>795</v>
      </c>
      <c r="C25" s="226" t="s">
        <v>796</v>
      </c>
      <c r="D25" s="226" t="s">
        <v>2903</v>
      </c>
      <c r="E25" s="226" t="s">
        <v>3183</v>
      </c>
      <c r="F25" s="226" t="s">
        <v>794</v>
      </c>
      <c r="G25" s="15"/>
      <c r="H25" s="15"/>
      <c r="I25" s="18" t="s">
        <v>68</v>
      </c>
      <c r="J25" s="18" t="s">
        <v>69</v>
      </c>
      <c r="K25" s="18" t="s">
        <v>70</v>
      </c>
      <c r="L25" s="18" t="s">
        <v>71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75" customHeight="1" x14ac:dyDescent="0.25">
      <c r="A26" s="225">
        <v>320</v>
      </c>
      <c r="B26" s="225">
        <v>320</v>
      </c>
      <c r="C26" s="226" t="s">
        <v>797</v>
      </c>
      <c r="D26" s="226" t="s">
        <v>2903</v>
      </c>
      <c r="E26" s="226" t="s">
        <v>3183</v>
      </c>
      <c r="F26" s="226" t="s">
        <v>794</v>
      </c>
      <c r="G26" s="15"/>
      <c r="H26" s="15"/>
      <c r="I26" s="18" t="s">
        <v>79</v>
      </c>
      <c r="J26" s="18" t="s">
        <v>2904</v>
      </c>
      <c r="K26" s="18" t="s">
        <v>81</v>
      </c>
      <c r="L26" s="18" t="s">
        <v>83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75" customHeight="1" x14ac:dyDescent="0.25">
      <c r="A27" s="227" t="s">
        <v>798</v>
      </c>
      <c r="B27" s="227" t="s">
        <v>798</v>
      </c>
      <c r="C27" s="226" t="s">
        <v>799</v>
      </c>
      <c r="D27" s="226" t="s">
        <v>2903</v>
      </c>
      <c r="E27" s="226" t="s">
        <v>3183</v>
      </c>
      <c r="F27" s="226" t="s">
        <v>794</v>
      </c>
      <c r="G27" s="15"/>
      <c r="H27" s="15"/>
      <c r="I27" s="18" t="s">
        <v>91</v>
      </c>
      <c r="J27" s="18" t="s">
        <v>80</v>
      </c>
      <c r="K27" s="18" t="s">
        <v>2905</v>
      </c>
      <c r="L27" s="18" t="s">
        <v>96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customHeight="1" x14ac:dyDescent="0.25">
      <c r="A28" s="225" t="s">
        <v>800</v>
      </c>
      <c r="B28" s="225" t="s">
        <v>800</v>
      </c>
      <c r="C28" s="226" t="s">
        <v>801</v>
      </c>
      <c r="D28" s="226" t="s">
        <v>2903</v>
      </c>
      <c r="E28" s="226" t="s">
        <v>3183</v>
      </c>
      <c r="F28" s="226" t="s">
        <v>794</v>
      </c>
      <c r="G28" s="15"/>
      <c r="H28" s="15"/>
      <c r="I28" s="18" t="s">
        <v>2906</v>
      </c>
      <c r="J28" s="18" t="s">
        <v>92</v>
      </c>
      <c r="K28" s="18" t="s">
        <v>2907</v>
      </c>
      <c r="L28" s="18" t="s">
        <v>105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customHeight="1" x14ac:dyDescent="0.25">
      <c r="A29" s="227" t="s">
        <v>802</v>
      </c>
      <c r="B29" s="227" t="s">
        <v>802</v>
      </c>
      <c r="C29" s="226" t="s">
        <v>803</v>
      </c>
      <c r="D29" s="226" t="s">
        <v>2903</v>
      </c>
      <c r="E29" s="226" t="s">
        <v>3183</v>
      </c>
      <c r="F29" s="226" t="s">
        <v>794</v>
      </c>
      <c r="G29" s="15"/>
      <c r="H29" s="15"/>
      <c r="I29" s="18" t="s">
        <v>102</v>
      </c>
      <c r="J29" s="18" t="s">
        <v>110</v>
      </c>
      <c r="K29" s="18" t="s">
        <v>93</v>
      </c>
      <c r="L29" s="18" t="s">
        <v>114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customHeight="1" x14ac:dyDescent="0.25">
      <c r="A30" s="227" t="s">
        <v>804</v>
      </c>
      <c r="B30" s="227" t="s">
        <v>804</v>
      </c>
      <c r="C30" s="226" t="s">
        <v>805</v>
      </c>
      <c r="D30" s="226" t="s">
        <v>2903</v>
      </c>
      <c r="E30" s="226" t="s">
        <v>3183</v>
      </c>
      <c r="F30" s="226" t="s">
        <v>794</v>
      </c>
      <c r="G30" s="15"/>
      <c r="H30" s="15"/>
      <c r="I30" s="18" t="s">
        <v>109</v>
      </c>
      <c r="J30" s="18" t="s">
        <v>121</v>
      </c>
      <c r="K30" s="18" t="s">
        <v>103</v>
      </c>
      <c r="L30" s="18" t="s">
        <v>125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customHeight="1" x14ac:dyDescent="0.25">
      <c r="A31" s="225" t="s">
        <v>806</v>
      </c>
      <c r="B31" s="225" t="s">
        <v>806</v>
      </c>
      <c r="C31" s="226" t="s">
        <v>807</v>
      </c>
      <c r="D31" s="226" t="s">
        <v>2903</v>
      </c>
      <c r="E31" s="226" t="s">
        <v>3183</v>
      </c>
      <c r="F31" s="226" t="s">
        <v>794</v>
      </c>
      <c r="G31" s="15"/>
      <c r="H31" s="15"/>
      <c r="I31" s="18" t="s">
        <v>120</v>
      </c>
      <c r="J31" s="18" t="s">
        <v>134</v>
      </c>
      <c r="K31" s="18" t="s">
        <v>111</v>
      </c>
      <c r="L31" s="18" t="s">
        <v>138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75" customHeight="1" x14ac:dyDescent="0.25">
      <c r="A32" s="227" t="s">
        <v>808</v>
      </c>
      <c r="B32" s="227" t="s">
        <v>808</v>
      </c>
      <c r="C32" s="226" t="s">
        <v>809</v>
      </c>
      <c r="D32" s="226" t="s">
        <v>2903</v>
      </c>
      <c r="E32" s="226" t="s">
        <v>3183</v>
      </c>
      <c r="F32" s="226" t="s">
        <v>794</v>
      </c>
      <c r="G32" s="15"/>
      <c r="H32" s="15"/>
      <c r="I32" s="18" t="s">
        <v>162</v>
      </c>
      <c r="J32" s="18" t="s">
        <v>163</v>
      </c>
      <c r="K32" s="18" t="s">
        <v>122</v>
      </c>
      <c r="L32" s="18" t="s">
        <v>165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75" customHeight="1" x14ac:dyDescent="0.25">
      <c r="A33" s="227" t="s">
        <v>810</v>
      </c>
      <c r="B33" s="227" t="s">
        <v>810</v>
      </c>
      <c r="C33" s="226" t="s">
        <v>811</v>
      </c>
      <c r="D33" s="226" t="s">
        <v>2903</v>
      </c>
      <c r="E33" s="226" t="s">
        <v>3183</v>
      </c>
      <c r="F33" s="226" t="s">
        <v>794</v>
      </c>
      <c r="G33" s="15"/>
      <c r="H33" s="15"/>
      <c r="I33" s="18" t="s">
        <v>171</v>
      </c>
      <c r="J33" s="18" t="s">
        <v>172</v>
      </c>
      <c r="K33" s="18" t="s">
        <v>135</v>
      </c>
      <c r="L33" s="18" t="s">
        <v>175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75" customHeight="1" x14ac:dyDescent="0.25">
      <c r="A34" s="227" t="s">
        <v>812</v>
      </c>
      <c r="B34" s="227" t="s">
        <v>812</v>
      </c>
      <c r="C34" s="226" t="s">
        <v>813</v>
      </c>
      <c r="D34" s="226" t="s">
        <v>2903</v>
      </c>
      <c r="E34" s="226" t="s">
        <v>3183</v>
      </c>
      <c r="F34" s="226" t="s">
        <v>794</v>
      </c>
      <c r="G34" s="15"/>
      <c r="H34" s="15"/>
      <c r="I34" s="18" t="s">
        <v>180</v>
      </c>
      <c r="J34" s="18" t="s">
        <v>181</v>
      </c>
      <c r="K34" s="18" t="s">
        <v>164</v>
      </c>
      <c r="L34" s="18" t="s">
        <v>183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75" customHeight="1" x14ac:dyDescent="0.25">
      <c r="A35" s="227" t="s">
        <v>814</v>
      </c>
      <c r="B35" s="227" t="s">
        <v>814</v>
      </c>
      <c r="C35" s="226" t="s">
        <v>815</v>
      </c>
      <c r="D35" s="226" t="s">
        <v>2903</v>
      </c>
      <c r="E35" s="226" t="s">
        <v>3183</v>
      </c>
      <c r="F35" s="226" t="s">
        <v>794</v>
      </c>
      <c r="G35" s="15"/>
      <c r="H35" s="15"/>
      <c r="I35" s="18" t="s">
        <v>195</v>
      </c>
      <c r="J35" s="18" t="s">
        <v>188</v>
      </c>
      <c r="K35" s="18" t="s">
        <v>173</v>
      </c>
      <c r="L35" s="18" t="s">
        <v>2908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75" customHeight="1" x14ac:dyDescent="0.25">
      <c r="A36" s="225" t="s">
        <v>816</v>
      </c>
      <c r="B36" s="225" t="s">
        <v>816</v>
      </c>
      <c r="C36" s="226" t="s">
        <v>817</v>
      </c>
      <c r="D36" s="226" t="s">
        <v>2903</v>
      </c>
      <c r="E36" s="226" t="s">
        <v>3183</v>
      </c>
      <c r="F36" s="226" t="s">
        <v>794</v>
      </c>
      <c r="G36" s="15"/>
      <c r="H36" s="15"/>
      <c r="I36" s="18" t="s">
        <v>2909</v>
      </c>
      <c r="J36" s="18" t="s">
        <v>196</v>
      </c>
      <c r="K36" s="18" t="s">
        <v>182</v>
      </c>
      <c r="L36" s="18" t="s">
        <v>198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75" customHeight="1" x14ac:dyDescent="0.25">
      <c r="A37" s="225" t="s">
        <v>818</v>
      </c>
      <c r="B37" s="225" t="s">
        <v>818</v>
      </c>
      <c r="C37" s="226" t="s">
        <v>819</v>
      </c>
      <c r="D37" s="226" t="s">
        <v>2903</v>
      </c>
      <c r="E37" s="226" t="s">
        <v>3183</v>
      </c>
      <c r="F37" s="226" t="s">
        <v>794</v>
      </c>
      <c r="G37" s="15"/>
      <c r="H37" s="15"/>
      <c r="I37" s="18" t="s">
        <v>209</v>
      </c>
      <c r="J37" s="18" t="s">
        <v>203</v>
      </c>
      <c r="K37" s="18" t="s">
        <v>189</v>
      </c>
      <c r="L37" s="18" t="s">
        <v>205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customHeight="1" x14ac:dyDescent="0.25">
      <c r="A38" s="225" t="s">
        <v>820</v>
      </c>
      <c r="B38" s="225" t="s">
        <v>820</v>
      </c>
      <c r="C38" s="228" t="s">
        <v>821</v>
      </c>
      <c r="D38" s="226" t="s">
        <v>2910</v>
      </c>
      <c r="E38" s="226" t="s">
        <v>3182</v>
      </c>
      <c r="F38" s="226" t="s">
        <v>794</v>
      </c>
      <c r="G38" s="15"/>
      <c r="H38" s="15"/>
      <c r="I38" s="18" t="s">
        <v>217</v>
      </c>
      <c r="J38" s="18" t="s">
        <v>210</v>
      </c>
      <c r="K38" s="18" t="s">
        <v>197</v>
      </c>
      <c r="L38" s="18" t="s">
        <v>212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75" customHeight="1" x14ac:dyDescent="0.25">
      <c r="A39" s="225" t="s">
        <v>823</v>
      </c>
      <c r="B39" s="225" t="s">
        <v>823</v>
      </c>
      <c r="C39" s="226" t="s">
        <v>824</v>
      </c>
      <c r="D39" s="226" t="s">
        <v>2911</v>
      </c>
      <c r="E39" s="226" t="s">
        <v>3183</v>
      </c>
      <c r="F39" s="226" t="s">
        <v>794</v>
      </c>
      <c r="G39" s="15"/>
      <c r="H39" s="15"/>
      <c r="I39" s="18" t="s">
        <v>223</v>
      </c>
      <c r="J39" s="18" t="s">
        <v>2912</v>
      </c>
      <c r="K39" s="18" t="s">
        <v>2913</v>
      </c>
      <c r="L39" s="18" t="s">
        <v>219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75" customHeight="1" x14ac:dyDescent="0.25">
      <c r="A40" s="225">
        <v>187</v>
      </c>
      <c r="B40" s="225">
        <v>187</v>
      </c>
      <c r="C40" s="226" t="s">
        <v>826</v>
      </c>
      <c r="D40" s="226" t="s">
        <v>2911</v>
      </c>
      <c r="E40" s="226" t="s">
        <v>3183</v>
      </c>
      <c r="F40" s="226" t="s">
        <v>794</v>
      </c>
      <c r="G40" s="15"/>
      <c r="H40" s="15"/>
      <c r="I40" s="18" t="s">
        <v>228</v>
      </c>
      <c r="J40" s="26"/>
      <c r="K40" s="18" t="s">
        <v>204</v>
      </c>
      <c r="L40" s="18" t="s">
        <v>230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75" customHeight="1" x14ac:dyDescent="0.25">
      <c r="A41" s="227" t="s">
        <v>574</v>
      </c>
      <c r="B41" s="227" t="s">
        <v>574</v>
      </c>
      <c r="C41" s="226" t="s">
        <v>827</v>
      </c>
      <c r="D41" s="226" t="s">
        <v>2911</v>
      </c>
      <c r="E41" s="226" t="s">
        <v>3183</v>
      </c>
      <c r="F41" s="226" t="s">
        <v>794</v>
      </c>
      <c r="G41" s="15"/>
      <c r="H41" s="15"/>
      <c r="I41" s="18" t="s">
        <v>234</v>
      </c>
      <c r="J41" s="26"/>
      <c r="K41" s="18" t="s">
        <v>211</v>
      </c>
      <c r="L41" s="18" t="s">
        <v>236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75" customHeight="1" x14ac:dyDescent="0.25">
      <c r="A42" s="225">
        <v>189</v>
      </c>
      <c r="B42" s="225">
        <v>189</v>
      </c>
      <c r="C42" s="226" t="s">
        <v>828</v>
      </c>
      <c r="D42" s="226" t="s">
        <v>2911</v>
      </c>
      <c r="E42" s="226" t="s">
        <v>3183</v>
      </c>
      <c r="F42" s="226" t="s">
        <v>794</v>
      </c>
      <c r="G42" s="15"/>
      <c r="H42" s="15"/>
      <c r="I42" s="26"/>
      <c r="J42" s="26"/>
      <c r="K42" s="18" t="s">
        <v>218</v>
      </c>
      <c r="L42" s="18" t="s">
        <v>241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75" customHeight="1" x14ac:dyDescent="0.25">
      <c r="A43" s="225" t="s">
        <v>829</v>
      </c>
      <c r="B43" s="225" t="s">
        <v>829</v>
      </c>
      <c r="C43" s="226" t="s">
        <v>830</v>
      </c>
      <c r="D43" s="226" t="s">
        <v>2911</v>
      </c>
      <c r="E43" s="226" t="s">
        <v>3183</v>
      </c>
      <c r="F43" s="226" t="s">
        <v>794</v>
      </c>
      <c r="G43" s="15"/>
      <c r="H43" s="15"/>
      <c r="I43" s="26"/>
      <c r="J43" s="26"/>
      <c r="K43" s="18" t="s">
        <v>224</v>
      </c>
      <c r="L43" s="18" t="s">
        <v>246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75" customHeight="1" x14ac:dyDescent="0.25">
      <c r="A44" s="225" t="s">
        <v>831</v>
      </c>
      <c r="B44" s="225" t="s">
        <v>831</v>
      </c>
      <c r="C44" s="226" t="s">
        <v>832</v>
      </c>
      <c r="D44" s="226" t="s">
        <v>2911</v>
      </c>
      <c r="E44" s="226" t="s">
        <v>3183</v>
      </c>
      <c r="F44" s="226" t="s">
        <v>794</v>
      </c>
      <c r="G44" s="15"/>
      <c r="H44" s="15"/>
      <c r="I44" s="26"/>
      <c r="J44" s="26"/>
      <c r="K44" s="18" t="s">
        <v>229</v>
      </c>
      <c r="L44" s="18" t="s">
        <v>53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customHeight="1" x14ac:dyDescent="0.25">
      <c r="A45" s="225" t="s">
        <v>833</v>
      </c>
      <c r="B45" s="225" t="s">
        <v>833</v>
      </c>
      <c r="C45" s="226" t="s">
        <v>834</v>
      </c>
      <c r="D45" s="226" t="s">
        <v>2911</v>
      </c>
      <c r="E45" s="226" t="s">
        <v>3183</v>
      </c>
      <c r="F45" s="226" t="s">
        <v>794</v>
      </c>
      <c r="G45" s="15"/>
      <c r="H45" s="15"/>
      <c r="I45" s="26"/>
      <c r="J45" s="26"/>
      <c r="K45" s="18" t="s">
        <v>2914</v>
      </c>
      <c r="L45" s="18" t="s">
        <v>70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customHeight="1" x14ac:dyDescent="0.25">
      <c r="A46" s="225" t="s">
        <v>835</v>
      </c>
      <c r="B46" s="225" t="s">
        <v>835</v>
      </c>
      <c r="C46" s="226" t="s">
        <v>836</v>
      </c>
      <c r="D46" s="226" t="s">
        <v>2911</v>
      </c>
      <c r="E46" s="226" t="s">
        <v>3183</v>
      </c>
      <c r="F46" s="226" t="s">
        <v>794</v>
      </c>
      <c r="G46" s="15"/>
      <c r="H46" s="15"/>
      <c r="I46" s="26"/>
      <c r="J46" s="26"/>
      <c r="K46" s="18" t="s">
        <v>235</v>
      </c>
      <c r="L46" s="18" t="s">
        <v>81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75" customHeight="1" x14ac:dyDescent="0.25">
      <c r="A47" s="225" t="s">
        <v>837</v>
      </c>
      <c r="B47" s="225" t="s">
        <v>837</v>
      </c>
      <c r="C47" s="226" t="s">
        <v>838</v>
      </c>
      <c r="D47" s="226" t="s">
        <v>2911</v>
      </c>
      <c r="E47" s="226" t="s">
        <v>3183</v>
      </c>
      <c r="F47" s="226" t="s">
        <v>794</v>
      </c>
      <c r="G47" s="15"/>
      <c r="H47" s="15"/>
      <c r="I47" s="26"/>
      <c r="J47" s="26"/>
      <c r="K47" s="18" t="s">
        <v>240</v>
      </c>
      <c r="L47" s="18" t="s">
        <v>2905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 x14ac:dyDescent="0.25">
      <c r="A48" s="225" t="s">
        <v>839</v>
      </c>
      <c r="B48" s="225" t="s">
        <v>839</v>
      </c>
      <c r="C48" s="226" t="s">
        <v>840</v>
      </c>
      <c r="D48" s="226" t="s">
        <v>2911</v>
      </c>
      <c r="E48" s="226" t="s">
        <v>3183</v>
      </c>
      <c r="F48" s="226" t="s">
        <v>794</v>
      </c>
      <c r="G48" s="15"/>
      <c r="H48" s="15"/>
      <c r="I48" s="26"/>
      <c r="J48" s="26"/>
      <c r="K48" s="18" t="s">
        <v>245</v>
      </c>
      <c r="L48" s="18" t="s">
        <v>135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225">
        <v>201</v>
      </c>
      <c r="B49" s="225">
        <v>201</v>
      </c>
      <c r="C49" s="226" t="s">
        <v>841</v>
      </c>
      <c r="D49" s="226" t="s">
        <v>2911</v>
      </c>
      <c r="E49" s="226" t="s">
        <v>3183</v>
      </c>
      <c r="F49" s="226" t="s">
        <v>794</v>
      </c>
      <c r="G49" s="15"/>
      <c r="H49" s="15"/>
      <c r="I49" s="26"/>
      <c r="J49" s="26"/>
      <c r="K49" s="18" t="s">
        <v>250</v>
      </c>
      <c r="L49" s="18" t="s">
        <v>164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225" t="s">
        <v>842</v>
      </c>
      <c r="B50" s="225" t="s">
        <v>842</v>
      </c>
      <c r="C50" s="226" t="s">
        <v>843</v>
      </c>
      <c r="D50" s="226" t="s">
        <v>2911</v>
      </c>
      <c r="E50" s="226" t="s">
        <v>3183</v>
      </c>
      <c r="F50" s="226" t="s">
        <v>794</v>
      </c>
      <c r="G50" s="15"/>
      <c r="H50" s="15"/>
      <c r="I50" s="26"/>
      <c r="J50" s="26"/>
      <c r="K50" s="18" t="s">
        <v>253</v>
      </c>
      <c r="L50" s="18" t="s">
        <v>173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225" t="s">
        <v>844</v>
      </c>
      <c r="B51" s="225" t="s">
        <v>844</v>
      </c>
      <c r="C51" s="226" t="s">
        <v>845</v>
      </c>
      <c r="D51" s="226" t="s">
        <v>2911</v>
      </c>
      <c r="E51" s="226" t="s">
        <v>3183</v>
      </c>
      <c r="F51" s="226" t="s">
        <v>794</v>
      </c>
      <c r="G51" s="15"/>
      <c r="H51" s="15"/>
      <c r="I51" s="26"/>
      <c r="J51" s="26"/>
      <c r="K51" s="18" t="s">
        <v>257</v>
      </c>
      <c r="L51" s="18" t="s">
        <v>182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225" t="s">
        <v>846</v>
      </c>
      <c r="B52" s="225" t="s">
        <v>846</v>
      </c>
      <c r="C52" s="226" t="s">
        <v>847</v>
      </c>
      <c r="D52" s="226" t="s">
        <v>2911</v>
      </c>
      <c r="E52" s="226" t="s">
        <v>3183</v>
      </c>
      <c r="F52" s="226" t="s">
        <v>794</v>
      </c>
      <c r="G52" s="15"/>
      <c r="H52" s="15"/>
      <c r="I52" s="26"/>
      <c r="J52" s="26"/>
      <c r="K52" s="18" t="s">
        <v>261</v>
      </c>
      <c r="L52" s="18" t="s">
        <v>189</v>
      </c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75" customHeight="1" x14ac:dyDescent="0.25">
      <c r="A53" s="227">
        <v>193</v>
      </c>
      <c r="B53" s="227">
        <v>193</v>
      </c>
      <c r="C53" s="226" t="s">
        <v>848</v>
      </c>
      <c r="D53" s="226" t="s">
        <v>2903</v>
      </c>
      <c r="E53" s="226" t="s">
        <v>3183</v>
      </c>
      <c r="F53" s="226" t="s">
        <v>794</v>
      </c>
      <c r="G53" s="15"/>
      <c r="H53" s="15"/>
      <c r="I53" s="26"/>
      <c r="J53" s="26"/>
      <c r="K53" s="18" t="s">
        <v>265</v>
      </c>
      <c r="L53" s="18" t="s">
        <v>197</v>
      </c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75" customHeight="1" x14ac:dyDescent="0.25">
      <c r="A54" s="227">
        <v>172</v>
      </c>
      <c r="B54" s="227">
        <v>172</v>
      </c>
      <c r="C54" s="226" t="s">
        <v>849</v>
      </c>
      <c r="D54" s="226" t="s">
        <v>2903</v>
      </c>
      <c r="E54" s="226" t="s">
        <v>3183</v>
      </c>
      <c r="F54" s="226" t="s">
        <v>794</v>
      </c>
      <c r="G54" s="15"/>
      <c r="H54" s="15"/>
      <c r="I54" s="26"/>
      <c r="J54" s="26"/>
      <c r="K54" s="18" t="s">
        <v>269</v>
      </c>
      <c r="L54" s="18" t="s">
        <v>2913</v>
      </c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75" customHeight="1" x14ac:dyDescent="0.25">
      <c r="A55" s="227">
        <v>169</v>
      </c>
      <c r="B55" s="227">
        <v>169</v>
      </c>
      <c r="C55" s="226" t="s">
        <v>850</v>
      </c>
      <c r="D55" s="226" t="s">
        <v>2903</v>
      </c>
      <c r="E55" s="226" t="s">
        <v>3183</v>
      </c>
      <c r="F55" s="226" t="s">
        <v>794</v>
      </c>
      <c r="G55" s="15"/>
      <c r="H55" s="15"/>
      <c r="I55" s="26"/>
      <c r="J55" s="26"/>
      <c r="K55" s="18" t="s">
        <v>276</v>
      </c>
      <c r="L55" s="18" t="s">
        <v>265</v>
      </c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75" customHeight="1" x14ac:dyDescent="0.25">
      <c r="A56" s="227">
        <v>173</v>
      </c>
      <c r="B56" s="227">
        <v>173</v>
      </c>
      <c r="C56" s="226" t="s">
        <v>851</v>
      </c>
      <c r="D56" s="226" t="s">
        <v>2903</v>
      </c>
      <c r="E56" s="226" t="s">
        <v>3183</v>
      </c>
      <c r="F56" s="226" t="s">
        <v>794</v>
      </c>
      <c r="G56" s="15"/>
      <c r="H56" s="15"/>
      <c r="I56" s="26"/>
      <c r="J56" s="26"/>
      <c r="K56" s="18" t="s">
        <v>281</v>
      </c>
      <c r="L56" s="18" t="s">
        <v>269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75" customHeight="1" x14ac:dyDescent="0.25">
      <c r="A57" s="227">
        <v>175</v>
      </c>
      <c r="B57" s="227">
        <v>175</v>
      </c>
      <c r="C57" s="226" t="s">
        <v>852</v>
      </c>
      <c r="D57" s="226" t="s">
        <v>2903</v>
      </c>
      <c r="E57" s="226" t="s">
        <v>3183</v>
      </c>
      <c r="F57" s="226" t="s">
        <v>794</v>
      </c>
      <c r="G57" s="15"/>
      <c r="H57" s="15"/>
      <c r="I57" s="26"/>
      <c r="J57" s="26"/>
      <c r="K57" s="18" t="s">
        <v>293</v>
      </c>
      <c r="L57" s="18" t="s">
        <v>276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75" customHeight="1" x14ac:dyDescent="0.25">
      <c r="A58" s="227">
        <v>176</v>
      </c>
      <c r="B58" s="227">
        <v>176</v>
      </c>
      <c r="C58" s="226" t="s">
        <v>853</v>
      </c>
      <c r="D58" s="226" t="s">
        <v>2903</v>
      </c>
      <c r="E58" s="226" t="s">
        <v>3183</v>
      </c>
      <c r="F58" s="226" t="s">
        <v>794</v>
      </c>
      <c r="G58" s="15"/>
      <c r="H58" s="15"/>
      <c r="I58" s="26"/>
      <c r="J58" s="26"/>
      <c r="K58" s="18" t="s">
        <v>299</v>
      </c>
      <c r="L58" s="18" t="s">
        <v>281</v>
      </c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75" customHeight="1" x14ac:dyDescent="0.25">
      <c r="A59" s="227">
        <v>174</v>
      </c>
      <c r="B59" s="227">
        <v>174</v>
      </c>
      <c r="C59" s="226" t="s">
        <v>854</v>
      </c>
      <c r="D59" s="226" t="s">
        <v>2903</v>
      </c>
      <c r="E59" s="226" t="s">
        <v>3183</v>
      </c>
      <c r="F59" s="226" t="s">
        <v>794</v>
      </c>
      <c r="G59" s="15"/>
      <c r="H59" s="15"/>
      <c r="I59" s="26"/>
      <c r="J59" s="26"/>
      <c r="K59" s="18" t="s">
        <v>304</v>
      </c>
      <c r="L59" s="18" t="s">
        <v>293</v>
      </c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75" customHeight="1" x14ac:dyDescent="0.25">
      <c r="A60" s="227">
        <v>299</v>
      </c>
      <c r="B60" s="227">
        <v>299</v>
      </c>
      <c r="C60" s="226" t="s">
        <v>855</v>
      </c>
      <c r="D60" s="226" t="s">
        <v>2910</v>
      </c>
      <c r="E60" s="226" t="s">
        <v>3182</v>
      </c>
      <c r="F60" s="226" t="s">
        <v>794</v>
      </c>
      <c r="G60" s="15"/>
      <c r="H60" s="15"/>
      <c r="I60" s="26"/>
      <c r="J60" s="26"/>
      <c r="K60" s="26"/>
      <c r="L60" s="18" t="s">
        <v>299</v>
      </c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75" customHeight="1" x14ac:dyDescent="0.25">
      <c r="A61" s="227">
        <v>301</v>
      </c>
      <c r="B61" s="227">
        <v>301</v>
      </c>
      <c r="C61" s="226" t="s">
        <v>856</v>
      </c>
      <c r="D61" s="226" t="s">
        <v>2910</v>
      </c>
      <c r="E61" s="226" t="s">
        <v>3182</v>
      </c>
      <c r="F61" s="226" t="s">
        <v>794</v>
      </c>
      <c r="G61" s="15"/>
      <c r="H61" s="15"/>
      <c r="I61" s="26"/>
      <c r="J61" s="26"/>
      <c r="K61" s="26"/>
      <c r="L61" s="18" t="s">
        <v>304</v>
      </c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75" customHeight="1" x14ac:dyDescent="0.25">
      <c r="A62" s="227">
        <v>300</v>
      </c>
      <c r="B62" s="227">
        <v>300</v>
      </c>
      <c r="C62" s="226" t="s">
        <v>857</v>
      </c>
      <c r="D62" s="226" t="s">
        <v>2910</v>
      </c>
      <c r="E62" s="226" t="s">
        <v>3182</v>
      </c>
      <c r="F62" s="226" t="s">
        <v>794</v>
      </c>
      <c r="G62" s="15"/>
      <c r="H62" s="15"/>
      <c r="I62" s="26"/>
      <c r="J62" s="26"/>
      <c r="K62" s="26"/>
      <c r="L62" s="26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75" customHeight="1" x14ac:dyDescent="0.25">
      <c r="A63" s="225">
        <v>560</v>
      </c>
      <c r="B63" s="225">
        <v>560</v>
      </c>
      <c r="C63" s="226" t="s">
        <v>858</v>
      </c>
      <c r="D63" s="226" t="s">
        <v>2910</v>
      </c>
      <c r="E63" s="226" t="s">
        <v>3182</v>
      </c>
      <c r="F63" s="226" t="s">
        <v>794</v>
      </c>
      <c r="G63" s="15"/>
      <c r="H63" s="15"/>
      <c r="I63" s="26"/>
      <c r="J63" s="26"/>
      <c r="K63" s="26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75" customHeight="1" x14ac:dyDescent="0.25">
      <c r="A64" s="225">
        <v>561</v>
      </c>
      <c r="B64" s="225">
        <v>561</v>
      </c>
      <c r="C64" s="226" t="s">
        <v>859</v>
      </c>
      <c r="D64" s="226" t="s">
        <v>2910</v>
      </c>
      <c r="E64" s="226" t="s">
        <v>3182</v>
      </c>
      <c r="F64" s="226" t="s">
        <v>794</v>
      </c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75" customHeight="1" x14ac:dyDescent="0.25">
      <c r="A65" s="225">
        <v>562</v>
      </c>
      <c r="B65" s="225">
        <v>562</v>
      </c>
      <c r="C65" s="226" t="s">
        <v>860</v>
      </c>
      <c r="D65" s="226" t="s">
        <v>2910</v>
      </c>
      <c r="E65" s="226" t="s">
        <v>3182</v>
      </c>
      <c r="F65" s="226" t="s">
        <v>794</v>
      </c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75" customHeight="1" x14ac:dyDescent="0.25">
      <c r="A66" s="225">
        <v>569</v>
      </c>
      <c r="B66" s="225">
        <v>569</v>
      </c>
      <c r="C66" s="226" t="s">
        <v>861</v>
      </c>
      <c r="D66" s="226" t="s">
        <v>2910</v>
      </c>
      <c r="E66" s="226" t="s">
        <v>3182</v>
      </c>
      <c r="F66" s="226" t="s">
        <v>794</v>
      </c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75" customHeight="1" x14ac:dyDescent="0.25">
      <c r="A67" s="225" t="s">
        <v>862</v>
      </c>
      <c r="B67" s="225" t="s">
        <v>862</v>
      </c>
      <c r="C67" s="226" t="s">
        <v>863</v>
      </c>
      <c r="D67" s="226" t="s">
        <v>2910</v>
      </c>
      <c r="E67" s="226" t="s">
        <v>3182</v>
      </c>
      <c r="F67" s="226" t="s">
        <v>794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75" customHeight="1" x14ac:dyDescent="0.25">
      <c r="A68" s="227">
        <v>168</v>
      </c>
      <c r="B68" s="227">
        <v>168</v>
      </c>
      <c r="C68" s="226" t="s">
        <v>864</v>
      </c>
      <c r="D68" s="226" t="s">
        <v>2910</v>
      </c>
      <c r="E68" s="226" t="s">
        <v>3182</v>
      </c>
      <c r="F68" s="226" t="s">
        <v>794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75" customHeight="1" x14ac:dyDescent="0.25">
      <c r="A69" s="227">
        <v>162</v>
      </c>
      <c r="B69" s="227">
        <v>162</v>
      </c>
      <c r="C69" s="226" t="s">
        <v>865</v>
      </c>
      <c r="D69" s="226" t="s">
        <v>2910</v>
      </c>
      <c r="E69" s="226" t="s">
        <v>3182</v>
      </c>
      <c r="F69" s="226" t="s">
        <v>794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75" customHeight="1" x14ac:dyDescent="0.25">
      <c r="A70" s="227">
        <v>160</v>
      </c>
      <c r="B70" s="227">
        <v>160</v>
      </c>
      <c r="C70" s="226" t="s">
        <v>866</v>
      </c>
      <c r="D70" s="226" t="s">
        <v>2910</v>
      </c>
      <c r="E70" s="226" t="s">
        <v>3182</v>
      </c>
      <c r="F70" s="226" t="s">
        <v>794</v>
      </c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75" customHeight="1" x14ac:dyDescent="0.25">
      <c r="A71" s="227">
        <v>164</v>
      </c>
      <c r="B71" s="227">
        <v>164</v>
      </c>
      <c r="C71" s="226" t="s">
        <v>867</v>
      </c>
      <c r="D71" s="226" t="s">
        <v>2910</v>
      </c>
      <c r="E71" s="226" t="s">
        <v>3182</v>
      </c>
      <c r="F71" s="226" t="s">
        <v>794</v>
      </c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75" customHeight="1" x14ac:dyDescent="0.25">
      <c r="A72" s="227">
        <v>161</v>
      </c>
      <c r="B72" s="227">
        <v>161</v>
      </c>
      <c r="C72" s="226" t="s">
        <v>868</v>
      </c>
      <c r="D72" s="226" t="s">
        <v>2910</v>
      </c>
      <c r="E72" s="226" t="s">
        <v>3182</v>
      </c>
      <c r="F72" s="226" t="s">
        <v>794</v>
      </c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75" customHeight="1" x14ac:dyDescent="0.25">
      <c r="A73" s="227">
        <v>165</v>
      </c>
      <c r="B73" s="227">
        <v>165</v>
      </c>
      <c r="C73" s="226" t="s">
        <v>869</v>
      </c>
      <c r="D73" s="226" t="s">
        <v>2910</v>
      </c>
      <c r="E73" s="226" t="s">
        <v>3182</v>
      </c>
      <c r="F73" s="226" t="s">
        <v>794</v>
      </c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75" customHeight="1" x14ac:dyDescent="0.25">
      <c r="A74" s="229">
        <v>536</v>
      </c>
      <c r="B74" s="229">
        <v>536</v>
      </c>
      <c r="C74" s="228" t="s">
        <v>870</v>
      </c>
      <c r="D74" s="226" t="s">
        <v>2910</v>
      </c>
      <c r="E74" s="226" t="s">
        <v>3182</v>
      </c>
      <c r="F74" s="226" t="s">
        <v>794</v>
      </c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75" customHeight="1" x14ac:dyDescent="0.25">
      <c r="A75" s="229">
        <v>537</v>
      </c>
      <c r="B75" s="229">
        <v>537</v>
      </c>
      <c r="C75" s="228" t="s">
        <v>871</v>
      </c>
      <c r="D75" s="226" t="s">
        <v>2910</v>
      </c>
      <c r="E75" s="226" t="s">
        <v>3182</v>
      </c>
      <c r="F75" s="226" t="s">
        <v>794</v>
      </c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75" customHeight="1" x14ac:dyDescent="0.25">
      <c r="A76" s="229">
        <v>538</v>
      </c>
      <c r="B76" s="229">
        <v>538</v>
      </c>
      <c r="C76" s="228" t="s">
        <v>872</v>
      </c>
      <c r="D76" s="226" t="s">
        <v>2910</v>
      </c>
      <c r="E76" s="226" t="s">
        <v>3182</v>
      </c>
      <c r="F76" s="226" t="s">
        <v>794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229">
        <v>539</v>
      </c>
      <c r="B77" s="229">
        <v>539</v>
      </c>
      <c r="C77" s="228" t="s">
        <v>873</v>
      </c>
      <c r="D77" s="226" t="s">
        <v>2910</v>
      </c>
      <c r="E77" s="226" t="s">
        <v>3182</v>
      </c>
      <c r="F77" s="226" t="s">
        <v>794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229">
        <v>540</v>
      </c>
      <c r="B78" s="229">
        <v>540</v>
      </c>
      <c r="C78" s="228" t="s">
        <v>874</v>
      </c>
      <c r="D78" s="226" t="s">
        <v>2910</v>
      </c>
      <c r="E78" s="226" t="s">
        <v>3182</v>
      </c>
      <c r="F78" s="226" t="s">
        <v>794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229">
        <v>541</v>
      </c>
      <c r="B79" s="229">
        <v>541</v>
      </c>
      <c r="C79" s="228" t="s">
        <v>875</v>
      </c>
      <c r="D79" s="226" t="s">
        <v>2910</v>
      </c>
      <c r="E79" s="226" t="s">
        <v>3182</v>
      </c>
      <c r="F79" s="226" t="s">
        <v>794</v>
      </c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229" t="s">
        <v>876</v>
      </c>
      <c r="B80" s="229" t="s">
        <v>876</v>
      </c>
      <c r="C80" s="228" t="s">
        <v>877</v>
      </c>
      <c r="D80" s="226" t="s">
        <v>2910</v>
      </c>
      <c r="E80" s="226" t="s">
        <v>3182</v>
      </c>
      <c r="F80" s="226" t="s">
        <v>794</v>
      </c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75" customHeight="1" x14ac:dyDescent="0.25">
      <c r="A81" s="229" t="s">
        <v>878</v>
      </c>
      <c r="B81" s="229" t="s">
        <v>878</v>
      </c>
      <c r="C81" s="228" t="s">
        <v>879</v>
      </c>
      <c r="D81" s="226" t="s">
        <v>2910</v>
      </c>
      <c r="E81" s="226" t="s">
        <v>3182</v>
      </c>
      <c r="F81" s="226" t="s">
        <v>794</v>
      </c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75" customHeight="1" x14ac:dyDescent="0.25">
      <c r="A82" s="229" t="s">
        <v>880</v>
      </c>
      <c r="B82" s="229" t="s">
        <v>880</v>
      </c>
      <c r="C82" s="228" t="s">
        <v>881</v>
      </c>
      <c r="D82" s="226" t="s">
        <v>2910</v>
      </c>
      <c r="E82" s="226" t="s">
        <v>3182</v>
      </c>
      <c r="F82" s="226" t="s">
        <v>794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75" customHeight="1" x14ac:dyDescent="0.25">
      <c r="A83" s="229">
        <v>161</v>
      </c>
      <c r="B83" s="229">
        <v>161</v>
      </c>
      <c r="C83" s="228" t="s">
        <v>882</v>
      </c>
      <c r="D83" s="226" t="s">
        <v>2910</v>
      </c>
      <c r="E83" s="226" t="s">
        <v>3182</v>
      </c>
      <c r="F83" s="226" t="s">
        <v>794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75" customHeight="1" x14ac:dyDescent="0.25">
      <c r="A84" s="229">
        <v>164</v>
      </c>
      <c r="B84" s="229">
        <v>164</v>
      </c>
      <c r="C84" s="228" t="s">
        <v>883</v>
      </c>
      <c r="D84" s="226" t="s">
        <v>2910</v>
      </c>
      <c r="E84" s="226" t="s">
        <v>3182</v>
      </c>
      <c r="F84" s="226" t="s">
        <v>794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75" customHeight="1" x14ac:dyDescent="0.25">
      <c r="A85" s="229">
        <v>168</v>
      </c>
      <c r="B85" s="229">
        <v>168</v>
      </c>
      <c r="C85" s="228" t="s">
        <v>884</v>
      </c>
      <c r="D85" s="226" t="s">
        <v>2910</v>
      </c>
      <c r="E85" s="226" t="s">
        <v>3182</v>
      </c>
      <c r="F85" s="226" t="s">
        <v>794</v>
      </c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75" customHeight="1" x14ac:dyDescent="0.25">
      <c r="A86" s="229">
        <v>498</v>
      </c>
      <c r="B86" s="229">
        <v>498</v>
      </c>
      <c r="C86" s="228" t="s">
        <v>885</v>
      </c>
      <c r="D86" s="226" t="s">
        <v>2910</v>
      </c>
      <c r="E86" s="226" t="s">
        <v>3182</v>
      </c>
      <c r="F86" s="226" t="s">
        <v>794</v>
      </c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75" customHeight="1" x14ac:dyDescent="0.25">
      <c r="A87" s="229">
        <v>497</v>
      </c>
      <c r="B87" s="229">
        <v>497</v>
      </c>
      <c r="C87" s="228" t="s">
        <v>886</v>
      </c>
      <c r="D87" s="226" t="s">
        <v>2910</v>
      </c>
      <c r="E87" s="226" t="s">
        <v>3182</v>
      </c>
      <c r="F87" s="226" t="s">
        <v>794</v>
      </c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75" customHeight="1" x14ac:dyDescent="0.25">
      <c r="A88" s="229">
        <v>499</v>
      </c>
      <c r="B88" s="229">
        <v>499</v>
      </c>
      <c r="C88" s="228" t="s">
        <v>887</v>
      </c>
      <c r="D88" s="226" t="s">
        <v>2910</v>
      </c>
      <c r="E88" s="226" t="s">
        <v>3182</v>
      </c>
      <c r="F88" s="226" t="s">
        <v>794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75" customHeight="1" x14ac:dyDescent="0.25">
      <c r="A89" s="229">
        <v>160</v>
      </c>
      <c r="B89" s="229">
        <v>160</v>
      </c>
      <c r="C89" s="228" t="s">
        <v>888</v>
      </c>
      <c r="D89" s="226" t="s">
        <v>2910</v>
      </c>
      <c r="E89" s="226" t="s">
        <v>3182</v>
      </c>
      <c r="F89" s="226" t="s">
        <v>794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75" customHeight="1" x14ac:dyDescent="0.25">
      <c r="A90" s="229">
        <v>162</v>
      </c>
      <c r="B90" s="229">
        <v>162</v>
      </c>
      <c r="C90" s="228" t="s">
        <v>889</v>
      </c>
      <c r="D90" s="226" t="s">
        <v>2910</v>
      </c>
      <c r="E90" s="226" t="s">
        <v>3182</v>
      </c>
      <c r="F90" s="226" t="s">
        <v>794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75" customHeight="1" x14ac:dyDescent="0.25">
      <c r="A91" s="229">
        <v>165</v>
      </c>
      <c r="B91" s="229">
        <v>165</v>
      </c>
      <c r="C91" s="228" t="s">
        <v>890</v>
      </c>
      <c r="D91" s="226" t="s">
        <v>2910</v>
      </c>
      <c r="E91" s="226" t="s">
        <v>3182</v>
      </c>
      <c r="F91" s="226" t="s">
        <v>794</v>
      </c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75" customHeight="1" x14ac:dyDescent="0.25">
      <c r="A92" s="229">
        <v>166</v>
      </c>
      <c r="B92" s="229">
        <v>166</v>
      </c>
      <c r="C92" s="228" t="s">
        <v>891</v>
      </c>
      <c r="D92" s="226" t="s">
        <v>2910</v>
      </c>
      <c r="E92" s="226" t="s">
        <v>3182</v>
      </c>
      <c r="F92" s="226" t="s">
        <v>794</v>
      </c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75" customHeight="1" x14ac:dyDescent="0.25">
      <c r="A93" s="229">
        <v>551</v>
      </c>
      <c r="B93" s="229">
        <v>551</v>
      </c>
      <c r="C93" s="228" t="s">
        <v>892</v>
      </c>
      <c r="D93" s="226" t="s">
        <v>2910</v>
      </c>
      <c r="E93" s="226" t="s">
        <v>3183</v>
      </c>
      <c r="F93" s="226" t="s">
        <v>794</v>
      </c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75" customHeight="1" x14ac:dyDescent="0.25">
      <c r="A94" s="229">
        <v>552</v>
      </c>
      <c r="B94" s="229">
        <v>552</v>
      </c>
      <c r="C94" s="228" t="s">
        <v>893</v>
      </c>
      <c r="D94" s="226" t="s">
        <v>2910</v>
      </c>
      <c r="E94" s="226" t="s">
        <v>3183</v>
      </c>
      <c r="F94" s="226" t="s">
        <v>794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75" customHeight="1" x14ac:dyDescent="0.25">
      <c r="A95" s="229">
        <v>548</v>
      </c>
      <c r="B95" s="229">
        <v>548</v>
      </c>
      <c r="C95" s="228" t="s">
        <v>894</v>
      </c>
      <c r="D95" s="226" t="s">
        <v>2910</v>
      </c>
      <c r="E95" s="226" t="s">
        <v>3183</v>
      </c>
      <c r="F95" s="226" t="s">
        <v>794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75" customHeight="1" x14ac:dyDescent="0.25">
      <c r="A96" s="229">
        <v>549</v>
      </c>
      <c r="B96" s="229">
        <v>549</v>
      </c>
      <c r="C96" s="228" t="s">
        <v>895</v>
      </c>
      <c r="D96" s="226" t="s">
        <v>2910</v>
      </c>
      <c r="E96" s="226" t="s">
        <v>3183</v>
      </c>
      <c r="F96" s="226" t="s">
        <v>794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75" customHeight="1" x14ac:dyDescent="0.25">
      <c r="A97" s="229">
        <v>545</v>
      </c>
      <c r="B97" s="229">
        <v>545</v>
      </c>
      <c r="C97" s="228" t="s">
        <v>896</v>
      </c>
      <c r="D97" s="226" t="s">
        <v>2910</v>
      </c>
      <c r="E97" s="226" t="s">
        <v>3183</v>
      </c>
      <c r="F97" s="226" t="s">
        <v>794</v>
      </c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75" customHeight="1" x14ac:dyDescent="0.25">
      <c r="A98" s="229">
        <v>550</v>
      </c>
      <c r="B98" s="229">
        <v>550</v>
      </c>
      <c r="C98" s="228" t="s">
        <v>897</v>
      </c>
      <c r="D98" s="226" t="s">
        <v>2910</v>
      </c>
      <c r="E98" s="226" t="s">
        <v>3183</v>
      </c>
      <c r="F98" s="226" t="s">
        <v>794</v>
      </c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75" customHeight="1" x14ac:dyDescent="0.25">
      <c r="A99" s="230" t="s">
        <v>898</v>
      </c>
      <c r="B99" s="230" t="s">
        <v>898</v>
      </c>
      <c r="C99" s="228" t="s">
        <v>899</v>
      </c>
      <c r="D99" s="226" t="s">
        <v>2910</v>
      </c>
      <c r="E99" s="226" t="s">
        <v>3183</v>
      </c>
      <c r="F99" s="226" t="s">
        <v>900</v>
      </c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75" customHeight="1" x14ac:dyDescent="0.25">
      <c r="A100" s="231" t="s">
        <v>901</v>
      </c>
      <c r="B100" s="231" t="s">
        <v>901</v>
      </c>
      <c r="C100" s="232" t="s">
        <v>902</v>
      </c>
      <c r="D100" s="233" t="s">
        <v>2910</v>
      </c>
      <c r="E100" s="233" t="s">
        <v>3183</v>
      </c>
      <c r="F100" s="233" t="s">
        <v>900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customHeight="1" x14ac:dyDescent="0.25">
      <c r="A101" s="231" t="s">
        <v>903</v>
      </c>
      <c r="B101" s="231" t="s">
        <v>903</v>
      </c>
      <c r="C101" s="232" t="s">
        <v>904</v>
      </c>
      <c r="D101" s="233" t="s">
        <v>2910</v>
      </c>
      <c r="E101" s="233" t="s">
        <v>3183</v>
      </c>
      <c r="F101" s="233" t="s">
        <v>900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75" customHeight="1" x14ac:dyDescent="0.25">
      <c r="A102" s="231" t="s">
        <v>905</v>
      </c>
      <c r="B102" s="231" t="s">
        <v>905</v>
      </c>
      <c r="C102" s="232" t="s">
        <v>906</v>
      </c>
      <c r="D102" s="233" t="s">
        <v>2910</v>
      </c>
      <c r="E102" s="233" t="s">
        <v>3183</v>
      </c>
      <c r="F102" s="233" t="s">
        <v>900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75" customHeight="1" x14ac:dyDescent="0.25">
      <c r="A103" s="231" t="s">
        <v>907</v>
      </c>
      <c r="B103" s="231" t="s">
        <v>907</v>
      </c>
      <c r="C103" s="232" t="s">
        <v>908</v>
      </c>
      <c r="D103" s="233" t="s">
        <v>2910</v>
      </c>
      <c r="E103" s="233" t="s">
        <v>3183</v>
      </c>
      <c r="F103" s="233" t="s">
        <v>900</v>
      </c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 customHeight="1" x14ac:dyDescent="0.25">
      <c r="A104" s="231" t="s">
        <v>909</v>
      </c>
      <c r="B104" s="231" t="s">
        <v>909</v>
      </c>
      <c r="C104" s="232" t="s">
        <v>910</v>
      </c>
      <c r="D104" s="233" t="s">
        <v>2910</v>
      </c>
      <c r="E104" s="233" t="s">
        <v>3183</v>
      </c>
      <c r="F104" s="233" t="s">
        <v>900</v>
      </c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75" customHeight="1" x14ac:dyDescent="0.25">
      <c r="A105" s="231" t="s">
        <v>911</v>
      </c>
      <c r="B105" s="231" t="s">
        <v>911</v>
      </c>
      <c r="C105" s="232" t="s">
        <v>912</v>
      </c>
      <c r="D105" s="233" t="s">
        <v>2910</v>
      </c>
      <c r="E105" s="233" t="s">
        <v>3183</v>
      </c>
      <c r="F105" s="233" t="s">
        <v>900</v>
      </c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75" customHeight="1" x14ac:dyDescent="0.25">
      <c r="A106" s="231" t="s">
        <v>913</v>
      </c>
      <c r="B106" s="231" t="s">
        <v>913</v>
      </c>
      <c r="C106" s="232" t="s">
        <v>914</v>
      </c>
      <c r="D106" s="233" t="s">
        <v>2910</v>
      </c>
      <c r="E106" s="233" t="s">
        <v>3183</v>
      </c>
      <c r="F106" s="233" t="s">
        <v>900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75" customHeight="1" x14ac:dyDescent="0.25">
      <c r="A107" s="231" t="s">
        <v>915</v>
      </c>
      <c r="B107" s="231" t="s">
        <v>915</v>
      </c>
      <c r="C107" s="232" t="s">
        <v>916</v>
      </c>
      <c r="D107" s="233" t="s">
        <v>2910</v>
      </c>
      <c r="E107" s="233" t="s">
        <v>3183</v>
      </c>
      <c r="F107" s="233" t="s">
        <v>900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75" customHeight="1" x14ac:dyDescent="0.25">
      <c r="A108" s="231" t="s">
        <v>917</v>
      </c>
      <c r="B108" s="231" t="s">
        <v>917</v>
      </c>
      <c r="C108" s="232" t="s">
        <v>918</v>
      </c>
      <c r="D108" s="233" t="s">
        <v>2910</v>
      </c>
      <c r="E108" s="233" t="s">
        <v>3183</v>
      </c>
      <c r="F108" s="233" t="s">
        <v>900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customHeight="1" x14ac:dyDescent="0.25">
      <c r="A109" s="231" t="s">
        <v>919</v>
      </c>
      <c r="B109" s="231" t="s">
        <v>919</v>
      </c>
      <c r="C109" s="232" t="s">
        <v>920</v>
      </c>
      <c r="D109" s="233" t="s">
        <v>2910</v>
      </c>
      <c r="E109" s="233" t="s">
        <v>3184</v>
      </c>
      <c r="F109" s="233" t="s">
        <v>900</v>
      </c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customHeight="1" x14ac:dyDescent="0.25">
      <c r="A110" s="231" t="s">
        <v>921</v>
      </c>
      <c r="B110" s="231" t="s">
        <v>921</v>
      </c>
      <c r="C110" s="232" t="s">
        <v>922</v>
      </c>
      <c r="D110" s="233" t="s">
        <v>2910</v>
      </c>
      <c r="E110" s="233" t="s">
        <v>3184</v>
      </c>
      <c r="F110" s="233" t="s">
        <v>900</v>
      </c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customHeight="1" x14ac:dyDescent="0.25">
      <c r="A111" s="231" t="s">
        <v>923</v>
      </c>
      <c r="B111" s="231" t="s">
        <v>923</v>
      </c>
      <c r="C111" s="232" t="s">
        <v>924</v>
      </c>
      <c r="D111" s="233" t="s">
        <v>2910</v>
      </c>
      <c r="E111" s="233" t="s">
        <v>3184</v>
      </c>
      <c r="F111" s="233" t="s">
        <v>900</v>
      </c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customHeight="1" x14ac:dyDescent="0.25">
      <c r="A112" s="231" t="s">
        <v>925</v>
      </c>
      <c r="B112" s="231" t="s">
        <v>925</v>
      </c>
      <c r="C112" s="232" t="s">
        <v>926</v>
      </c>
      <c r="D112" s="233" t="s">
        <v>2910</v>
      </c>
      <c r="E112" s="233" t="s">
        <v>3184</v>
      </c>
      <c r="F112" s="233" t="s">
        <v>900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75" customHeight="1" x14ac:dyDescent="0.25">
      <c r="A113" s="231" t="s">
        <v>927</v>
      </c>
      <c r="B113" s="231" t="s">
        <v>927</v>
      </c>
      <c r="C113" s="232" t="s">
        <v>928</v>
      </c>
      <c r="D113" s="233" t="s">
        <v>2910</v>
      </c>
      <c r="E113" s="233" t="s">
        <v>3184</v>
      </c>
      <c r="F113" s="233" t="s">
        <v>900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75" customHeight="1" x14ac:dyDescent="0.25">
      <c r="A114" s="231" t="s">
        <v>929</v>
      </c>
      <c r="B114" s="231" t="s">
        <v>929</v>
      </c>
      <c r="C114" s="232" t="s">
        <v>930</v>
      </c>
      <c r="D114" s="233" t="s">
        <v>2910</v>
      </c>
      <c r="E114" s="233" t="s">
        <v>3184</v>
      </c>
      <c r="F114" s="233" t="s">
        <v>900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75" customHeight="1" x14ac:dyDescent="0.25">
      <c r="A115" s="231" t="s">
        <v>931</v>
      </c>
      <c r="B115" s="231" t="s">
        <v>931</v>
      </c>
      <c r="C115" s="232" t="s">
        <v>932</v>
      </c>
      <c r="D115" s="233" t="s">
        <v>2910</v>
      </c>
      <c r="E115" s="233" t="s">
        <v>3184</v>
      </c>
      <c r="F115" s="233" t="s">
        <v>900</v>
      </c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75" customHeight="1" x14ac:dyDescent="0.25">
      <c r="A116" s="231" t="s">
        <v>933</v>
      </c>
      <c r="B116" s="231" t="s">
        <v>933</v>
      </c>
      <c r="C116" s="232" t="s">
        <v>934</v>
      </c>
      <c r="D116" s="233" t="s">
        <v>2910</v>
      </c>
      <c r="E116" s="233" t="s">
        <v>3184</v>
      </c>
      <c r="F116" s="233" t="s">
        <v>900</v>
      </c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75" customHeight="1" x14ac:dyDescent="0.25">
      <c r="A117" s="230" t="s">
        <v>935</v>
      </c>
      <c r="B117" s="230" t="s">
        <v>935</v>
      </c>
      <c r="C117" s="228" t="s">
        <v>936</v>
      </c>
      <c r="D117" s="226" t="s">
        <v>2910</v>
      </c>
      <c r="E117" s="226" t="s">
        <v>3183</v>
      </c>
      <c r="F117" s="226" t="s">
        <v>900</v>
      </c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75" customHeight="1" x14ac:dyDescent="0.25">
      <c r="A118" s="230" t="s">
        <v>937</v>
      </c>
      <c r="B118" s="230" t="s">
        <v>937</v>
      </c>
      <c r="C118" s="228" t="s">
        <v>938</v>
      </c>
      <c r="D118" s="226" t="s">
        <v>2910</v>
      </c>
      <c r="E118" s="226" t="s">
        <v>3183</v>
      </c>
      <c r="F118" s="226" t="s">
        <v>900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75" customHeight="1" x14ac:dyDescent="0.25">
      <c r="A119" s="230" t="s">
        <v>939</v>
      </c>
      <c r="B119" s="230" t="s">
        <v>939</v>
      </c>
      <c r="C119" s="228" t="s">
        <v>940</v>
      </c>
      <c r="D119" s="226" t="s">
        <v>2910</v>
      </c>
      <c r="E119" s="226" t="s">
        <v>3183</v>
      </c>
      <c r="F119" s="226" t="s">
        <v>900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75" customHeight="1" x14ac:dyDescent="0.25">
      <c r="A120" s="230" t="s">
        <v>941</v>
      </c>
      <c r="B120" s="230" t="s">
        <v>941</v>
      </c>
      <c r="C120" s="228" t="s">
        <v>942</v>
      </c>
      <c r="D120" s="226" t="s">
        <v>2910</v>
      </c>
      <c r="E120" s="226" t="s">
        <v>3183</v>
      </c>
      <c r="F120" s="226" t="s">
        <v>900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75" customHeight="1" x14ac:dyDescent="0.25">
      <c r="A121" s="230" t="s">
        <v>943</v>
      </c>
      <c r="B121" s="230" t="s">
        <v>943</v>
      </c>
      <c r="C121" s="228" t="s">
        <v>944</v>
      </c>
      <c r="D121" s="226" t="s">
        <v>2910</v>
      </c>
      <c r="E121" s="226" t="s">
        <v>3183</v>
      </c>
      <c r="F121" s="226" t="s">
        <v>900</v>
      </c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75" customHeight="1" x14ac:dyDescent="0.25">
      <c r="A122" s="230" t="s">
        <v>945</v>
      </c>
      <c r="B122" s="230" t="s">
        <v>945</v>
      </c>
      <c r="C122" s="228" t="s">
        <v>946</v>
      </c>
      <c r="D122" s="226" t="s">
        <v>2910</v>
      </c>
      <c r="E122" s="226" t="s">
        <v>3184</v>
      </c>
      <c r="F122" s="226" t="s">
        <v>900</v>
      </c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75" customHeight="1" x14ac:dyDescent="0.25">
      <c r="A123" s="230" t="s">
        <v>947</v>
      </c>
      <c r="B123" s="230" t="s">
        <v>947</v>
      </c>
      <c r="C123" s="228" t="s">
        <v>948</v>
      </c>
      <c r="D123" s="226" t="s">
        <v>2910</v>
      </c>
      <c r="E123" s="226" t="s">
        <v>3184</v>
      </c>
      <c r="F123" s="226" t="s">
        <v>900</v>
      </c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75" customHeight="1" x14ac:dyDescent="0.25">
      <c r="A124" s="230" t="s">
        <v>949</v>
      </c>
      <c r="B124" s="230" t="s">
        <v>949</v>
      </c>
      <c r="C124" s="228" t="s">
        <v>950</v>
      </c>
      <c r="D124" s="226" t="s">
        <v>2910</v>
      </c>
      <c r="E124" s="226" t="s">
        <v>3184</v>
      </c>
      <c r="F124" s="226" t="s">
        <v>900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customHeight="1" x14ac:dyDescent="0.25">
      <c r="A125" s="230" t="s">
        <v>951</v>
      </c>
      <c r="B125" s="230" t="s">
        <v>951</v>
      </c>
      <c r="C125" s="228" t="s">
        <v>952</v>
      </c>
      <c r="D125" s="226" t="s">
        <v>2910</v>
      </c>
      <c r="E125" s="226" t="s">
        <v>3184</v>
      </c>
      <c r="F125" s="226" t="s">
        <v>900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customHeight="1" x14ac:dyDescent="0.25">
      <c r="A126" s="230" t="s">
        <v>953</v>
      </c>
      <c r="B126" s="230" t="s">
        <v>953</v>
      </c>
      <c r="C126" s="228" t="s">
        <v>954</v>
      </c>
      <c r="D126" s="226" t="s">
        <v>2910</v>
      </c>
      <c r="E126" s="226" t="s">
        <v>3184</v>
      </c>
      <c r="F126" s="226" t="s">
        <v>900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customHeight="1" x14ac:dyDescent="0.25">
      <c r="A127" s="230" t="s">
        <v>955</v>
      </c>
      <c r="B127" s="230" t="s">
        <v>955</v>
      </c>
      <c r="C127" s="228" t="s">
        <v>956</v>
      </c>
      <c r="D127" s="226" t="s">
        <v>2910</v>
      </c>
      <c r="E127" s="226" t="s">
        <v>3184</v>
      </c>
      <c r="F127" s="226" t="s">
        <v>900</v>
      </c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customHeight="1" x14ac:dyDescent="0.25">
      <c r="A128" s="230" t="s">
        <v>957</v>
      </c>
      <c r="B128" s="230" t="s">
        <v>957</v>
      </c>
      <c r="C128" s="228" t="s">
        <v>958</v>
      </c>
      <c r="D128" s="226" t="s">
        <v>2910</v>
      </c>
      <c r="E128" s="226" t="s">
        <v>3184</v>
      </c>
      <c r="F128" s="226" t="s">
        <v>900</v>
      </c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75" customHeight="1" x14ac:dyDescent="0.25">
      <c r="A129" s="230" t="s">
        <v>959</v>
      </c>
      <c r="B129" s="230" t="s">
        <v>959</v>
      </c>
      <c r="C129" s="226" t="s">
        <v>960</v>
      </c>
      <c r="D129" s="226" t="s">
        <v>2910</v>
      </c>
      <c r="E129" s="226" t="s">
        <v>3184</v>
      </c>
      <c r="F129" s="226" t="s">
        <v>900</v>
      </c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customHeight="1" x14ac:dyDescent="0.25">
      <c r="A130" s="230" t="s">
        <v>961</v>
      </c>
      <c r="B130" s="230" t="s">
        <v>961</v>
      </c>
      <c r="C130" s="226" t="s">
        <v>962</v>
      </c>
      <c r="D130" s="226" t="s">
        <v>2910</v>
      </c>
      <c r="E130" s="226" t="s">
        <v>3184</v>
      </c>
      <c r="F130" s="226" t="s">
        <v>900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customHeight="1" x14ac:dyDescent="0.25">
      <c r="A131" s="230" t="s">
        <v>963</v>
      </c>
      <c r="B131" s="230" t="s">
        <v>963</v>
      </c>
      <c r="C131" s="228" t="s">
        <v>964</v>
      </c>
      <c r="D131" s="226" t="s">
        <v>2910</v>
      </c>
      <c r="E131" s="226" t="s">
        <v>3183</v>
      </c>
      <c r="F131" s="226" t="s">
        <v>900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75" customHeight="1" x14ac:dyDescent="0.25">
      <c r="A132" s="230" t="s">
        <v>965</v>
      </c>
      <c r="B132" s="230" t="s">
        <v>965</v>
      </c>
      <c r="C132" s="228" t="s">
        <v>966</v>
      </c>
      <c r="D132" s="226" t="s">
        <v>2910</v>
      </c>
      <c r="E132" s="226" t="s">
        <v>3183</v>
      </c>
      <c r="F132" s="226" t="s">
        <v>900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75" customHeight="1" x14ac:dyDescent="0.25">
      <c r="A133" s="230" t="s">
        <v>967</v>
      </c>
      <c r="B133" s="230" t="s">
        <v>967</v>
      </c>
      <c r="C133" s="228" t="s">
        <v>968</v>
      </c>
      <c r="D133" s="226" t="s">
        <v>2910</v>
      </c>
      <c r="E133" s="226" t="s">
        <v>3183</v>
      </c>
      <c r="F133" s="226" t="s">
        <v>900</v>
      </c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75" customHeight="1" x14ac:dyDescent="0.25">
      <c r="A134" s="230" t="s">
        <v>969</v>
      </c>
      <c r="B134" s="230" t="s">
        <v>969</v>
      </c>
      <c r="C134" s="228" t="s">
        <v>970</v>
      </c>
      <c r="D134" s="226" t="s">
        <v>2910</v>
      </c>
      <c r="E134" s="226" t="s">
        <v>3183</v>
      </c>
      <c r="F134" s="226" t="s">
        <v>900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75" customHeight="1" x14ac:dyDescent="0.25">
      <c r="A135" s="230" t="s">
        <v>971</v>
      </c>
      <c r="B135" s="230" t="s">
        <v>971</v>
      </c>
      <c r="C135" s="228" t="s">
        <v>972</v>
      </c>
      <c r="D135" s="226" t="s">
        <v>2910</v>
      </c>
      <c r="E135" s="226" t="s">
        <v>3183</v>
      </c>
      <c r="F135" s="226" t="s">
        <v>900</v>
      </c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customHeight="1" x14ac:dyDescent="0.25">
      <c r="A136" s="230" t="s">
        <v>973</v>
      </c>
      <c r="B136" s="230" t="s">
        <v>973</v>
      </c>
      <c r="C136" s="228" t="s">
        <v>974</v>
      </c>
      <c r="D136" s="226" t="s">
        <v>2910</v>
      </c>
      <c r="E136" s="226" t="s">
        <v>3183</v>
      </c>
      <c r="F136" s="226" t="s">
        <v>900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75" customHeight="1" x14ac:dyDescent="0.25">
      <c r="A137" s="230" t="s">
        <v>975</v>
      </c>
      <c r="B137" s="230" t="s">
        <v>975</v>
      </c>
      <c r="C137" s="228" t="s">
        <v>976</v>
      </c>
      <c r="D137" s="226" t="s">
        <v>2910</v>
      </c>
      <c r="E137" s="226" t="s">
        <v>3183</v>
      </c>
      <c r="F137" s="226" t="s">
        <v>900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75" customHeight="1" x14ac:dyDescent="0.25">
      <c r="A138" s="230" t="s">
        <v>977</v>
      </c>
      <c r="B138" s="230" t="s">
        <v>977</v>
      </c>
      <c r="C138" s="228" t="s">
        <v>978</v>
      </c>
      <c r="D138" s="226" t="s">
        <v>2910</v>
      </c>
      <c r="E138" s="226" t="s">
        <v>3183</v>
      </c>
      <c r="F138" s="226" t="s">
        <v>900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75" customHeight="1" x14ac:dyDescent="0.25">
      <c r="A139" s="230" t="s">
        <v>979</v>
      </c>
      <c r="B139" s="230" t="s">
        <v>979</v>
      </c>
      <c r="C139" s="228" t="s">
        <v>980</v>
      </c>
      <c r="D139" s="226" t="s">
        <v>2910</v>
      </c>
      <c r="E139" s="226" t="s">
        <v>3183</v>
      </c>
      <c r="F139" s="226" t="s">
        <v>900</v>
      </c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75" customHeight="1" x14ac:dyDescent="0.25">
      <c r="A140" s="230" t="s">
        <v>981</v>
      </c>
      <c r="B140" s="230" t="s">
        <v>981</v>
      </c>
      <c r="C140" s="228" t="s">
        <v>982</v>
      </c>
      <c r="D140" s="226" t="s">
        <v>2910</v>
      </c>
      <c r="E140" s="226" t="s">
        <v>3183</v>
      </c>
      <c r="F140" s="226" t="s">
        <v>900</v>
      </c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customHeight="1" x14ac:dyDescent="0.25">
      <c r="A141" s="230" t="s">
        <v>983</v>
      </c>
      <c r="B141" s="230" t="s">
        <v>983</v>
      </c>
      <c r="C141" s="228" t="s">
        <v>984</v>
      </c>
      <c r="D141" s="226" t="s">
        <v>2910</v>
      </c>
      <c r="E141" s="226" t="s">
        <v>3183</v>
      </c>
      <c r="F141" s="226" t="s">
        <v>900</v>
      </c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customHeight="1" x14ac:dyDescent="0.25">
      <c r="A142" s="230" t="s">
        <v>985</v>
      </c>
      <c r="B142" s="230" t="s">
        <v>985</v>
      </c>
      <c r="C142" s="228" t="s">
        <v>986</v>
      </c>
      <c r="D142" s="226" t="s">
        <v>2910</v>
      </c>
      <c r="E142" s="226" t="s">
        <v>3183</v>
      </c>
      <c r="F142" s="226" t="s">
        <v>900</v>
      </c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customHeight="1" x14ac:dyDescent="0.25">
      <c r="A143" s="230" t="s">
        <v>987</v>
      </c>
      <c r="B143" s="230" t="s">
        <v>987</v>
      </c>
      <c r="C143" s="228" t="s">
        <v>988</v>
      </c>
      <c r="D143" s="226" t="s">
        <v>2910</v>
      </c>
      <c r="E143" s="226" t="s">
        <v>3183</v>
      </c>
      <c r="F143" s="226" t="s">
        <v>900</v>
      </c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customHeight="1" x14ac:dyDescent="0.25">
      <c r="A144" s="230" t="s">
        <v>989</v>
      </c>
      <c r="B144" s="230" t="s">
        <v>989</v>
      </c>
      <c r="C144" s="228" t="s">
        <v>990</v>
      </c>
      <c r="D144" s="226" t="s">
        <v>2910</v>
      </c>
      <c r="E144" s="226" t="s">
        <v>3183</v>
      </c>
      <c r="F144" s="226" t="s">
        <v>900</v>
      </c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customHeight="1" x14ac:dyDescent="0.25">
      <c r="A145" s="230" t="s">
        <v>991</v>
      </c>
      <c r="B145" s="230" t="s">
        <v>991</v>
      </c>
      <c r="C145" s="228" t="s">
        <v>992</v>
      </c>
      <c r="D145" s="226" t="s">
        <v>2910</v>
      </c>
      <c r="E145" s="226" t="s">
        <v>3183</v>
      </c>
      <c r="F145" s="226" t="s">
        <v>900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customHeight="1" x14ac:dyDescent="0.25">
      <c r="A146" s="230" t="s">
        <v>993</v>
      </c>
      <c r="B146" s="230" t="s">
        <v>993</v>
      </c>
      <c r="C146" s="228" t="s">
        <v>994</v>
      </c>
      <c r="D146" s="226" t="s">
        <v>2910</v>
      </c>
      <c r="E146" s="226" t="s">
        <v>3183</v>
      </c>
      <c r="F146" s="226" t="s">
        <v>900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customHeight="1" x14ac:dyDescent="0.25">
      <c r="A147" s="230" t="s">
        <v>995</v>
      </c>
      <c r="B147" s="230" t="s">
        <v>995</v>
      </c>
      <c r="C147" s="228" t="s">
        <v>996</v>
      </c>
      <c r="D147" s="226" t="s">
        <v>2910</v>
      </c>
      <c r="E147" s="226" t="s">
        <v>3183</v>
      </c>
      <c r="F147" s="226" t="s">
        <v>900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customHeight="1" x14ac:dyDescent="0.25">
      <c r="A148" s="230" t="s">
        <v>997</v>
      </c>
      <c r="B148" s="230" t="s">
        <v>997</v>
      </c>
      <c r="C148" s="228" t="s">
        <v>998</v>
      </c>
      <c r="D148" s="226" t="s">
        <v>2910</v>
      </c>
      <c r="E148" s="226" t="s">
        <v>3183</v>
      </c>
      <c r="F148" s="226" t="s">
        <v>900</v>
      </c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customHeight="1" x14ac:dyDescent="0.25">
      <c r="A149" s="230" t="s">
        <v>999</v>
      </c>
      <c r="B149" s="230" t="s">
        <v>999</v>
      </c>
      <c r="C149" s="228" t="s">
        <v>1000</v>
      </c>
      <c r="D149" s="226" t="s">
        <v>2910</v>
      </c>
      <c r="E149" s="226" t="s">
        <v>3183</v>
      </c>
      <c r="F149" s="226" t="s">
        <v>900</v>
      </c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customHeight="1" x14ac:dyDescent="0.25">
      <c r="A150" s="230" t="s">
        <v>1001</v>
      </c>
      <c r="B150" s="230" t="s">
        <v>1001</v>
      </c>
      <c r="C150" s="228" t="s">
        <v>1002</v>
      </c>
      <c r="D150" s="226" t="s">
        <v>2910</v>
      </c>
      <c r="E150" s="226" t="s">
        <v>3183</v>
      </c>
      <c r="F150" s="226" t="s">
        <v>900</v>
      </c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75" customHeight="1" x14ac:dyDescent="0.25">
      <c r="A151" s="230" t="s">
        <v>1003</v>
      </c>
      <c r="B151" s="230" t="s">
        <v>1003</v>
      </c>
      <c r="C151" s="228" t="s">
        <v>1004</v>
      </c>
      <c r="D151" s="226" t="s">
        <v>2910</v>
      </c>
      <c r="E151" s="226" t="s">
        <v>3183</v>
      </c>
      <c r="F151" s="226" t="s">
        <v>900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customHeight="1" x14ac:dyDescent="0.25">
      <c r="A152" s="230" t="s">
        <v>1005</v>
      </c>
      <c r="B152" s="230" t="s">
        <v>1005</v>
      </c>
      <c r="C152" s="228" t="s">
        <v>1006</v>
      </c>
      <c r="D152" s="226" t="s">
        <v>2910</v>
      </c>
      <c r="E152" s="226" t="s">
        <v>3183</v>
      </c>
      <c r="F152" s="226" t="s">
        <v>900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75" customHeight="1" x14ac:dyDescent="0.25">
      <c r="A153" s="230" t="s">
        <v>1007</v>
      </c>
      <c r="B153" s="230" t="s">
        <v>1007</v>
      </c>
      <c r="C153" s="228" t="s">
        <v>1008</v>
      </c>
      <c r="D153" s="226" t="s">
        <v>2910</v>
      </c>
      <c r="E153" s="226" t="s">
        <v>3183</v>
      </c>
      <c r="F153" s="226" t="s">
        <v>900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75" customHeight="1" x14ac:dyDescent="0.25">
      <c r="A154" s="230" t="s">
        <v>1009</v>
      </c>
      <c r="B154" s="230" t="s">
        <v>1009</v>
      </c>
      <c r="C154" s="228" t="s">
        <v>1010</v>
      </c>
      <c r="D154" s="226" t="s">
        <v>2910</v>
      </c>
      <c r="E154" s="226" t="s">
        <v>3183</v>
      </c>
      <c r="F154" s="226" t="s">
        <v>900</v>
      </c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75" customHeight="1" x14ac:dyDescent="0.25">
      <c r="A155" s="230" t="s">
        <v>1011</v>
      </c>
      <c r="B155" s="230" t="s">
        <v>1011</v>
      </c>
      <c r="C155" s="228" t="s">
        <v>1012</v>
      </c>
      <c r="D155" s="226" t="s">
        <v>2910</v>
      </c>
      <c r="E155" s="226" t="s">
        <v>3183</v>
      </c>
      <c r="F155" s="226" t="s">
        <v>900</v>
      </c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customHeight="1" x14ac:dyDescent="0.25">
      <c r="A156" s="230" t="s">
        <v>1013</v>
      </c>
      <c r="B156" s="230" t="s">
        <v>1013</v>
      </c>
      <c r="C156" s="228" t="s">
        <v>1014</v>
      </c>
      <c r="D156" s="226" t="s">
        <v>2910</v>
      </c>
      <c r="E156" s="226" t="s">
        <v>3183</v>
      </c>
      <c r="F156" s="226" t="s">
        <v>900</v>
      </c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customHeight="1" x14ac:dyDescent="0.25">
      <c r="A157" s="230" t="s">
        <v>1015</v>
      </c>
      <c r="B157" s="230" t="s">
        <v>1015</v>
      </c>
      <c r="C157" s="228" t="s">
        <v>1016</v>
      </c>
      <c r="D157" s="226" t="s">
        <v>2910</v>
      </c>
      <c r="E157" s="226" t="s">
        <v>3183</v>
      </c>
      <c r="F157" s="226" t="s">
        <v>900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customHeight="1" x14ac:dyDescent="0.25">
      <c r="A158" s="230" t="s">
        <v>1017</v>
      </c>
      <c r="B158" s="230" t="s">
        <v>1017</v>
      </c>
      <c r="C158" s="228" t="s">
        <v>1018</v>
      </c>
      <c r="D158" s="226" t="s">
        <v>2910</v>
      </c>
      <c r="E158" s="226" t="s">
        <v>3183</v>
      </c>
      <c r="F158" s="226" t="s">
        <v>900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75" customHeight="1" x14ac:dyDescent="0.25">
      <c r="A159" s="230" t="s">
        <v>1019</v>
      </c>
      <c r="B159" s="230" t="s">
        <v>1019</v>
      </c>
      <c r="C159" s="228" t="s">
        <v>1020</v>
      </c>
      <c r="D159" s="226" t="s">
        <v>2910</v>
      </c>
      <c r="E159" s="226" t="s">
        <v>3183</v>
      </c>
      <c r="F159" s="226" t="s">
        <v>900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customHeight="1" x14ac:dyDescent="0.25">
      <c r="A160" s="230" t="s">
        <v>1021</v>
      </c>
      <c r="B160" s="230" t="s">
        <v>1021</v>
      </c>
      <c r="C160" s="228" t="s">
        <v>1022</v>
      </c>
      <c r="D160" s="226" t="s">
        <v>2910</v>
      </c>
      <c r="E160" s="226" t="s">
        <v>3183</v>
      </c>
      <c r="F160" s="226" t="s">
        <v>900</v>
      </c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75" customHeight="1" x14ac:dyDescent="0.25">
      <c r="A161" s="230" t="s">
        <v>1023</v>
      </c>
      <c r="B161" s="230" t="s">
        <v>1023</v>
      </c>
      <c r="C161" s="228" t="s">
        <v>1024</v>
      </c>
      <c r="D161" s="226" t="s">
        <v>2910</v>
      </c>
      <c r="E161" s="226" t="s">
        <v>3183</v>
      </c>
      <c r="F161" s="226" t="s">
        <v>900</v>
      </c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customHeight="1" x14ac:dyDescent="0.25">
      <c r="A162" s="230" t="s">
        <v>1025</v>
      </c>
      <c r="B162" s="230" t="s">
        <v>1025</v>
      </c>
      <c r="C162" s="228" t="s">
        <v>1026</v>
      </c>
      <c r="D162" s="226" t="s">
        <v>2910</v>
      </c>
      <c r="E162" s="226" t="s">
        <v>3183</v>
      </c>
      <c r="F162" s="226" t="s">
        <v>900</v>
      </c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75" customHeight="1" x14ac:dyDescent="0.25">
      <c r="A163" s="230" t="s">
        <v>1027</v>
      </c>
      <c r="B163" s="230" t="s">
        <v>1027</v>
      </c>
      <c r="C163" s="228" t="s">
        <v>1028</v>
      </c>
      <c r="D163" s="226" t="s">
        <v>2910</v>
      </c>
      <c r="E163" s="226" t="s">
        <v>3183</v>
      </c>
      <c r="F163" s="226" t="s">
        <v>900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customHeight="1" x14ac:dyDescent="0.25">
      <c r="A164" s="230" t="s">
        <v>1029</v>
      </c>
      <c r="B164" s="230" t="s">
        <v>1029</v>
      </c>
      <c r="C164" s="228" t="s">
        <v>1030</v>
      </c>
      <c r="D164" s="226" t="s">
        <v>2910</v>
      </c>
      <c r="E164" s="226" t="s">
        <v>3182</v>
      </c>
      <c r="F164" s="226" t="s">
        <v>900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75" customHeight="1" x14ac:dyDescent="0.25">
      <c r="A165" s="230" t="s">
        <v>1031</v>
      </c>
      <c r="B165" s="230" t="s">
        <v>1031</v>
      </c>
      <c r="C165" s="228" t="s">
        <v>1032</v>
      </c>
      <c r="D165" s="226" t="s">
        <v>2910</v>
      </c>
      <c r="E165" s="226" t="s">
        <v>3183</v>
      </c>
      <c r="F165" s="226" t="s">
        <v>900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customHeight="1" x14ac:dyDescent="0.25">
      <c r="A166" s="230" t="s">
        <v>1033</v>
      </c>
      <c r="B166" s="230" t="s">
        <v>1033</v>
      </c>
      <c r="C166" s="228" t="s">
        <v>1034</v>
      </c>
      <c r="D166" s="226" t="s">
        <v>2910</v>
      </c>
      <c r="E166" s="226" t="s">
        <v>3183</v>
      </c>
      <c r="F166" s="226" t="s">
        <v>900</v>
      </c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75" customHeight="1" x14ac:dyDescent="0.25">
      <c r="A167" s="230" t="s">
        <v>1035</v>
      </c>
      <c r="B167" s="230" t="s">
        <v>1035</v>
      </c>
      <c r="C167" s="228" t="s">
        <v>1036</v>
      </c>
      <c r="D167" s="226" t="s">
        <v>2910</v>
      </c>
      <c r="E167" s="226" t="s">
        <v>3182</v>
      </c>
      <c r="F167" s="226" t="s">
        <v>900</v>
      </c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customHeight="1" x14ac:dyDescent="0.25">
      <c r="A168" s="230" t="s">
        <v>1037</v>
      </c>
      <c r="B168" s="230" t="s">
        <v>1037</v>
      </c>
      <c r="C168" s="228" t="s">
        <v>1038</v>
      </c>
      <c r="D168" s="226" t="s">
        <v>2910</v>
      </c>
      <c r="E168" s="226" t="s">
        <v>3183</v>
      </c>
      <c r="F168" s="226" t="s">
        <v>900</v>
      </c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75" customHeight="1" x14ac:dyDescent="0.25">
      <c r="A169" s="230" t="s">
        <v>1039</v>
      </c>
      <c r="B169" s="230" t="s">
        <v>1039</v>
      </c>
      <c r="C169" s="228" t="s">
        <v>1040</v>
      </c>
      <c r="D169" s="226" t="s">
        <v>2910</v>
      </c>
      <c r="E169" s="226" t="s">
        <v>3183</v>
      </c>
      <c r="F169" s="226" t="s">
        <v>900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customHeight="1" x14ac:dyDescent="0.25">
      <c r="A170" s="230" t="s">
        <v>1041</v>
      </c>
      <c r="B170" s="230" t="s">
        <v>1041</v>
      </c>
      <c r="C170" s="228" t="s">
        <v>1042</v>
      </c>
      <c r="D170" s="226" t="s">
        <v>2910</v>
      </c>
      <c r="E170" s="226" t="s">
        <v>3183</v>
      </c>
      <c r="F170" s="226" t="s">
        <v>900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customHeight="1" x14ac:dyDescent="0.25">
      <c r="A171" s="230" t="s">
        <v>1043</v>
      </c>
      <c r="B171" s="230" t="s">
        <v>1043</v>
      </c>
      <c r="C171" s="228" t="s">
        <v>1044</v>
      </c>
      <c r="D171" s="226" t="s">
        <v>2910</v>
      </c>
      <c r="E171" s="226" t="s">
        <v>3183</v>
      </c>
      <c r="F171" s="226" t="s">
        <v>900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customHeight="1" x14ac:dyDescent="0.25">
      <c r="A172" s="230" t="s">
        <v>1045</v>
      </c>
      <c r="B172" s="230" t="s">
        <v>1045</v>
      </c>
      <c r="C172" s="228" t="s">
        <v>1046</v>
      </c>
      <c r="D172" s="226" t="s">
        <v>2910</v>
      </c>
      <c r="E172" s="226" t="s">
        <v>3182</v>
      </c>
      <c r="F172" s="226" t="s">
        <v>900</v>
      </c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customHeight="1" x14ac:dyDescent="0.25">
      <c r="A173" s="230" t="s">
        <v>1047</v>
      </c>
      <c r="B173" s="230" t="s">
        <v>1047</v>
      </c>
      <c r="C173" s="228" t="s">
        <v>1048</v>
      </c>
      <c r="D173" s="226" t="s">
        <v>2910</v>
      </c>
      <c r="E173" s="226" t="s">
        <v>3183</v>
      </c>
      <c r="F173" s="226" t="s">
        <v>900</v>
      </c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customHeight="1" x14ac:dyDescent="0.25">
      <c r="A174" s="230" t="s">
        <v>1049</v>
      </c>
      <c r="B174" s="230" t="s">
        <v>1049</v>
      </c>
      <c r="C174" s="228" t="s">
        <v>1050</v>
      </c>
      <c r="D174" s="226" t="s">
        <v>2910</v>
      </c>
      <c r="E174" s="226" t="s">
        <v>3182</v>
      </c>
      <c r="F174" s="226" t="s">
        <v>900</v>
      </c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customHeight="1" x14ac:dyDescent="0.25">
      <c r="A175" s="230" t="s">
        <v>1051</v>
      </c>
      <c r="B175" s="230" t="s">
        <v>1051</v>
      </c>
      <c r="C175" s="228" t="s">
        <v>1052</v>
      </c>
      <c r="D175" s="226" t="s">
        <v>2910</v>
      </c>
      <c r="E175" s="226" t="s">
        <v>3183</v>
      </c>
      <c r="F175" s="226" t="s">
        <v>900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customHeight="1" x14ac:dyDescent="0.25">
      <c r="A176" s="230" t="s">
        <v>1053</v>
      </c>
      <c r="B176" s="230" t="s">
        <v>1053</v>
      </c>
      <c r="C176" s="228" t="s">
        <v>1054</v>
      </c>
      <c r="D176" s="226" t="s">
        <v>2910</v>
      </c>
      <c r="E176" s="226" t="s">
        <v>3183</v>
      </c>
      <c r="F176" s="226" t="s">
        <v>900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25" customHeight="1" x14ac:dyDescent="0.25">
      <c r="A177" s="230" t="s">
        <v>1055</v>
      </c>
      <c r="B177" s="230" t="s">
        <v>1055</v>
      </c>
      <c r="C177" s="228" t="s">
        <v>1056</v>
      </c>
      <c r="D177" s="226" t="s">
        <v>2910</v>
      </c>
      <c r="E177" s="226" t="s">
        <v>3182</v>
      </c>
      <c r="F177" s="226" t="s">
        <v>900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75" customHeight="1" x14ac:dyDescent="0.25">
      <c r="A178" s="230" t="s">
        <v>1057</v>
      </c>
      <c r="B178" s="230" t="s">
        <v>1057</v>
      </c>
      <c r="C178" s="228" t="s">
        <v>1058</v>
      </c>
      <c r="D178" s="226" t="s">
        <v>2910</v>
      </c>
      <c r="E178" s="226" t="s">
        <v>3183</v>
      </c>
      <c r="F178" s="226" t="s">
        <v>900</v>
      </c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75" customHeight="1" x14ac:dyDescent="0.25">
      <c r="A179" s="230" t="s">
        <v>1059</v>
      </c>
      <c r="B179" s="230" t="s">
        <v>1059</v>
      </c>
      <c r="C179" s="228" t="s">
        <v>1060</v>
      </c>
      <c r="D179" s="226" t="s">
        <v>2910</v>
      </c>
      <c r="E179" s="226" t="s">
        <v>3183</v>
      </c>
      <c r="F179" s="226" t="s">
        <v>900</v>
      </c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75" customHeight="1" x14ac:dyDescent="0.25">
      <c r="A180" s="230" t="s">
        <v>1061</v>
      </c>
      <c r="B180" s="230" t="s">
        <v>1061</v>
      </c>
      <c r="C180" s="228" t="s">
        <v>1062</v>
      </c>
      <c r="D180" s="226" t="s">
        <v>2910</v>
      </c>
      <c r="E180" s="226" t="s">
        <v>3183</v>
      </c>
      <c r="F180" s="226" t="s">
        <v>900</v>
      </c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75" customHeight="1" x14ac:dyDescent="0.25">
      <c r="A181" s="230" t="s">
        <v>1063</v>
      </c>
      <c r="B181" s="230" t="s">
        <v>1063</v>
      </c>
      <c r="C181" s="228" t="s">
        <v>1064</v>
      </c>
      <c r="D181" s="226" t="s">
        <v>2910</v>
      </c>
      <c r="E181" s="226" t="s">
        <v>3183</v>
      </c>
      <c r="F181" s="226" t="s">
        <v>900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customHeight="1" x14ac:dyDescent="0.25">
      <c r="A182" s="230" t="s">
        <v>1065</v>
      </c>
      <c r="B182" s="230" t="s">
        <v>1065</v>
      </c>
      <c r="C182" s="228" t="s">
        <v>1066</v>
      </c>
      <c r="D182" s="226" t="s">
        <v>2910</v>
      </c>
      <c r="E182" s="226" t="s">
        <v>3183</v>
      </c>
      <c r="F182" s="226" t="s">
        <v>900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customHeight="1" x14ac:dyDescent="0.25">
      <c r="A183" s="230" t="s">
        <v>1067</v>
      </c>
      <c r="B183" s="230" t="s">
        <v>1067</v>
      </c>
      <c r="C183" s="228" t="s">
        <v>1068</v>
      </c>
      <c r="D183" s="226" t="s">
        <v>2910</v>
      </c>
      <c r="E183" s="226" t="s">
        <v>3182</v>
      </c>
      <c r="F183" s="226" t="s">
        <v>900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75" customHeight="1" x14ac:dyDescent="0.25">
      <c r="A184" s="230" t="s">
        <v>1069</v>
      </c>
      <c r="B184" s="230" t="s">
        <v>1069</v>
      </c>
      <c r="C184" s="228" t="s">
        <v>1070</v>
      </c>
      <c r="D184" s="226" t="s">
        <v>2910</v>
      </c>
      <c r="E184" s="226" t="s">
        <v>3183</v>
      </c>
      <c r="F184" s="226" t="s">
        <v>900</v>
      </c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75" customHeight="1" x14ac:dyDescent="0.25">
      <c r="A185" s="230" t="s">
        <v>1071</v>
      </c>
      <c r="B185" s="230" t="s">
        <v>1071</v>
      </c>
      <c r="C185" s="228" t="s">
        <v>1072</v>
      </c>
      <c r="D185" s="226" t="s">
        <v>2910</v>
      </c>
      <c r="E185" s="226" t="s">
        <v>3183</v>
      </c>
      <c r="F185" s="226" t="s">
        <v>900</v>
      </c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customHeight="1" x14ac:dyDescent="0.25">
      <c r="A186" s="230" t="s">
        <v>1073</v>
      </c>
      <c r="B186" s="230" t="s">
        <v>1073</v>
      </c>
      <c r="C186" s="228" t="s">
        <v>1074</v>
      </c>
      <c r="D186" s="226" t="s">
        <v>2910</v>
      </c>
      <c r="E186" s="226" t="s">
        <v>3183</v>
      </c>
      <c r="F186" s="226" t="s">
        <v>900</v>
      </c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customHeight="1" x14ac:dyDescent="0.25">
      <c r="A187" s="230" t="s">
        <v>1075</v>
      </c>
      <c r="B187" s="230" t="s">
        <v>1075</v>
      </c>
      <c r="C187" s="228" t="s">
        <v>1076</v>
      </c>
      <c r="D187" s="226" t="s">
        <v>2910</v>
      </c>
      <c r="E187" s="226" t="s">
        <v>3183</v>
      </c>
      <c r="F187" s="226" t="s">
        <v>900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customHeight="1" x14ac:dyDescent="0.25">
      <c r="A188" s="230" t="s">
        <v>1077</v>
      </c>
      <c r="B188" s="230" t="s">
        <v>1077</v>
      </c>
      <c r="C188" s="228" t="s">
        <v>1078</v>
      </c>
      <c r="D188" s="226" t="s">
        <v>2910</v>
      </c>
      <c r="E188" s="226" t="s">
        <v>3183</v>
      </c>
      <c r="F188" s="226" t="s">
        <v>900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customHeight="1" x14ac:dyDescent="0.25">
      <c r="A189" s="230" t="s">
        <v>1079</v>
      </c>
      <c r="B189" s="230" t="s">
        <v>1079</v>
      </c>
      <c r="C189" s="228" t="s">
        <v>1080</v>
      </c>
      <c r="D189" s="226" t="s">
        <v>2910</v>
      </c>
      <c r="E189" s="226" t="s">
        <v>3182</v>
      </c>
      <c r="F189" s="226" t="s">
        <v>900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customHeight="1" x14ac:dyDescent="0.25">
      <c r="A190" s="230" t="s">
        <v>1081</v>
      </c>
      <c r="B190" s="230" t="s">
        <v>1081</v>
      </c>
      <c r="C190" s="228" t="s">
        <v>1082</v>
      </c>
      <c r="D190" s="226" t="s">
        <v>2910</v>
      </c>
      <c r="E190" s="226" t="s">
        <v>3183</v>
      </c>
      <c r="F190" s="226" t="s">
        <v>900</v>
      </c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customHeight="1" x14ac:dyDescent="0.25">
      <c r="A191" s="230" t="s">
        <v>1083</v>
      </c>
      <c r="B191" s="230" t="s">
        <v>1083</v>
      </c>
      <c r="C191" s="228" t="s">
        <v>1084</v>
      </c>
      <c r="D191" s="226" t="s">
        <v>2910</v>
      </c>
      <c r="E191" s="226" t="s">
        <v>3183</v>
      </c>
      <c r="F191" s="226" t="s">
        <v>900</v>
      </c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customHeight="1" x14ac:dyDescent="0.25">
      <c r="A192" s="230" t="s">
        <v>1085</v>
      </c>
      <c r="B192" s="230" t="s">
        <v>1085</v>
      </c>
      <c r="C192" s="228" t="s">
        <v>1086</v>
      </c>
      <c r="D192" s="226" t="s">
        <v>2910</v>
      </c>
      <c r="E192" s="226" t="s">
        <v>3182</v>
      </c>
      <c r="F192" s="226" t="s">
        <v>900</v>
      </c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customHeight="1" x14ac:dyDescent="0.25">
      <c r="A193" s="230" t="s">
        <v>1087</v>
      </c>
      <c r="B193" s="230" t="s">
        <v>1087</v>
      </c>
      <c r="C193" s="228" t="s">
        <v>1088</v>
      </c>
      <c r="D193" s="226" t="s">
        <v>2910</v>
      </c>
      <c r="E193" s="226" t="s">
        <v>3183</v>
      </c>
      <c r="F193" s="226" t="s">
        <v>900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customHeight="1" x14ac:dyDescent="0.25">
      <c r="A194" s="230" t="s">
        <v>1089</v>
      </c>
      <c r="B194" s="230" t="s">
        <v>1089</v>
      </c>
      <c r="C194" s="228" t="s">
        <v>1090</v>
      </c>
      <c r="D194" s="226" t="s">
        <v>2910</v>
      </c>
      <c r="E194" s="226" t="s">
        <v>3182</v>
      </c>
      <c r="F194" s="226" t="s">
        <v>900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customHeight="1" x14ac:dyDescent="0.25">
      <c r="A195" s="230" t="s">
        <v>1091</v>
      </c>
      <c r="B195" s="230" t="s">
        <v>1091</v>
      </c>
      <c r="C195" s="228" t="s">
        <v>1092</v>
      </c>
      <c r="D195" s="226" t="s">
        <v>2910</v>
      </c>
      <c r="E195" s="226" t="s">
        <v>3182</v>
      </c>
      <c r="F195" s="226" t="s">
        <v>900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 customHeight="1" x14ac:dyDescent="0.25">
      <c r="A196" s="230" t="s">
        <v>1093</v>
      </c>
      <c r="B196" s="230" t="s">
        <v>1093</v>
      </c>
      <c r="C196" s="228" t="s">
        <v>1094</v>
      </c>
      <c r="D196" s="226" t="s">
        <v>2910</v>
      </c>
      <c r="E196" s="226" t="s">
        <v>3183</v>
      </c>
      <c r="F196" s="226" t="s">
        <v>900</v>
      </c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customHeight="1" x14ac:dyDescent="0.25">
      <c r="A197" s="230" t="s">
        <v>1095</v>
      </c>
      <c r="B197" s="230" t="s">
        <v>1095</v>
      </c>
      <c r="C197" s="228" t="s">
        <v>1096</v>
      </c>
      <c r="D197" s="226" t="s">
        <v>2910</v>
      </c>
      <c r="E197" s="226" t="s">
        <v>3182</v>
      </c>
      <c r="F197" s="226" t="s">
        <v>900</v>
      </c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 customHeight="1" x14ac:dyDescent="0.25">
      <c r="A198" s="230" t="s">
        <v>1097</v>
      </c>
      <c r="B198" s="230" t="s">
        <v>1097</v>
      </c>
      <c r="C198" s="228" t="s">
        <v>1098</v>
      </c>
      <c r="D198" s="226" t="s">
        <v>2910</v>
      </c>
      <c r="E198" s="226" t="s">
        <v>3183</v>
      </c>
      <c r="F198" s="226" t="s">
        <v>900</v>
      </c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 customHeight="1" x14ac:dyDescent="0.25">
      <c r="A199" s="230" t="s">
        <v>1099</v>
      </c>
      <c r="B199" s="230" t="s">
        <v>1099</v>
      </c>
      <c r="C199" s="228" t="s">
        <v>1100</v>
      </c>
      <c r="D199" s="226" t="s">
        <v>2910</v>
      </c>
      <c r="E199" s="226" t="s">
        <v>3183</v>
      </c>
      <c r="F199" s="226" t="s">
        <v>900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 customHeight="1" x14ac:dyDescent="0.25">
      <c r="A200" s="230" t="s">
        <v>1101</v>
      </c>
      <c r="B200" s="230" t="s">
        <v>1101</v>
      </c>
      <c r="C200" s="228" t="s">
        <v>1102</v>
      </c>
      <c r="D200" s="226" t="s">
        <v>2910</v>
      </c>
      <c r="E200" s="226" t="s">
        <v>3183</v>
      </c>
      <c r="F200" s="226" t="s">
        <v>900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customHeight="1" x14ac:dyDescent="0.25">
      <c r="A201" s="230" t="s">
        <v>1103</v>
      </c>
      <c r="B201" s="230" t="s">
        <v>1103</v>
      </c>
      <c r="C201" s="228" t="s">
        <v>1104</v>
      </c>
      <c r="D201" s="226" t="s">
        <v>2910</v>
      </c>
      <c r="E201" s="226" t="s">
        <v>3183</v>
      </c>
      <c r="F201" s="226" t="s">
        <v>900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customHeight="1" x14ac:dyDescent="0.25">
      <c r="A202" s="230" t="s">
        <v>1105</v>
      </c>
      <c r="B202" s="230" t="s">
        <v>1105</v>
      </c>
      <c r="C202" s="228" t="s">
        <v>1106</v>
      </c>
      <c r="D202" s="226" t="s">
        <v>2910</v>
      </c>
      <c r="E202" s="226" t="s">
        <v>3183</v>
      </c>
      <c r="F202" s="226" t="s">
        <v>900</v>
      </c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customHeight="1" x14ac:dyDescent="0.25">
      <c r="A203" s="230" t="s">
        <v>1107</v>
      </c>
      <c r="B203" s="230" t="s">
        <v>1107</v>
      </c>
      <c r="C203" s="228" t="s">
        <v>1108</v>
      </c>
      <c r="D203" s="226" t="s">
        <v>2910</v>
      </c>
      <c r="E203" s="226" t="s">
        <v>3183</v>
      </c>
      <c r="F203" s="226" t="s">
        <v>900</v>
      </c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customHeight="1" x14ac:dyDescent="0.25">
      <c r="A204" s="230" t="s">
        <v>1109</v>
      </c>
      <c r="B204" s="230" t="s">
        <v>1109</v>
      </c>
      <c r="C204" s="228" t="s">
        <v>1110</v>
      </c>
      <c r="D204" s="226" t="s">
        <v>2910</v>
      </c>
      <c r="E204" s="226" t="s">
        <v>3183</v>
      </c>
      <c r="F204" s="226" t="s">
        <v>900</v>
      </c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customHeight="1" x14ac:dyDescent="0.25">
      <c r="A205" s="230" t="s">
        <v>1111</v>
      </c>
      <c r="B205" s="230" t="s">
        <v>1111</v>
      </c>
      <c r="C205" s="228" t="s">
        <v>1112</v>
      </c>
      <c r="D205" s="226" t="s">
        <v>2910</v>
      </c>
      <c r="E205" s="226" t="s">
        <v>3183</v>
      </c>
      <c r="F205" s="226" t="s">
        <v>900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customHeight="1" x14ac:dyDescent="0.25">
      <c r="A206" s="230" t="s">
        <v>1113</v>
      </c>
      <c r="B206" s="230" t="s">
        <v>1113</v>
      </c>
      <c r="C206" s="228" t="s">
        <v>1114</v>
      </c>
      <c r="D206" s="226" t="s">
        <v>2910</v>
      </c>
      <c r="E206" s="226" t="s">
        <v>3183</v>
      </c>
      <c r="F206" s="226" t="s">
        <v>900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customHeight="1" x14ac:dyDescent="0.25">
      <c r="A207" s="230" t="s">
        <v>1115</v>
      </c>
      <c r="B207" s="230" t="s">
        <v>1115</v>
      </c>
      <c r="C207" s="228" t="s">
        <v>1116</v>
      </c>
      <c r="D207" s="226" t="s">
        <v>2910</v>
      </c>
      <c r="E207" s="226" t="s">
        <v>3183</v>
      </c>
      <c r="F207" s="226" t="s">
        <v>900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customHeight="1" x14ac:dyDescent="0.25">
      <c r="A208" s="230" t="s">
        <v>1117</v>
      </c>
      <c r="B208" s="230" t="s">
        <v>1117</v>
      </c>
      <c r="C208" s="228" t="s">
        <v>1118</v>
      </c>
      <c r="D208" s="226" t="s">
        <v>2910</v>
      </c>
      <c r="E208" s="226" t="s">
        <v>3183</v>
      </c>
      <c r="F208" s="226" t="s">
        <v>900</v>
      </c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customHeight="1" x14ac:dyDescent="0.25">
      <c r="A209" s="230" t="s">
        <v>1119</v>
      </c>
      <c r="B209" s="230" t="s">
        <v>1119</v>
      </c>
      <c r="C209" s="228" t="s">
        <v>1120</v>
      </c>
      <c r="D209" s="226" t="s">
        <v>2903</v>
      </c>
      <c r="E209" s="226" t="s">
        <v>3183</v>
      </c>
      <c r="F209" s="226" t="s">
        <v>900</v>
      </c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customHeight="1" x14ac:dyDescent="0.25">
      <c r="A210" s="230" t="s">
        <v>1121</v>
      </c>
      <c r="B210" s="230" t="s">
        <v>1121</v>
      </c>
      <c r="C210" s="228" t="s">
        <v>1122</v>
      </c>
      <c r="D210" s="226" t="s">
        <v>2903</v>
      </c>
      <c r="E210" s="226" t="s">
        <v>3183</v>
      </c>
      <c r="F210" s="226" t="s">
        <v>900</v>
      </c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 customHeight="1" x14ac:dyDescent="0.25">
      <c r="A211" s="230" t="s">
        <v>1123</v>
      </c>
      <c r="B211" s="230" t="s">
        <v>1123</v>
      </c>
      <c r="C211" s="228" t="s">
        <v>1124</v>
      </c>
      <c r="D211" s="226" t="s">
        <v>2903</v>
      </c>
      <c r="E211" s="226" t="s">
        <v>3183</v>
      </c>
      <c r="F211" s="226" t="s">
        <v>900</v>
      </c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customHeight="1" x14ac:dyDescent="0.25">
      <c r="A212" s="230" t="s">
        <v>1125</v>
      </c>
      <c r="B212" s="230" t="s">
        <v>1125</v>
      </c>
      <c r="C212" s="228" t="s">
        <v>1126</v>
      </c>
      <c r="D212" s="226" t="s">
        <v>2903</v>
      </c>
      <c r="E212" s="226" t="s">
        <v>3183</v>
      </c>
      <c r="F212" s="226" t="s">
        <v>900</v>
      </c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customHeight="1" x14ac:dyDescent="0.25">
      <c r="A213" s="230" t="s">
        <v>1127</v>
      </c>
      <c r="B213" s="230" t="s">
        <v>1127</v>
      </c>
      <c r="C213" s="228" t="s">
        <v>1128</v>
      </c>
      <c r="D213" s="226" t="s">
        <v>2903</v>
      </c>
      <c r="E213" s="226" t="s">
        <v>3183</v>
      </c>
      <c r="F213" s="226" t="s">
        <v>900</v>
      </c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customHeight="1" x14ac:dyDescent="0.25">
      <c r="A214" s="230" t="s">
        <v>1129</v>
      </c>
      <c r="B214" s="230" t="s">
        <v>1129</v>
      </c>
      <c r="C214" s="228" t="s">
        <v>1130</v>
      </c>
      <c r="D214" s="226" t="s">
        <v>2903</v>
      </c>
      <c r="E214" s="226" t="s">
        <v>3183</v>
      </c>
      <c r="F214" s="226" t="s">
        <v>900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 customHeight="1" x14ac:dyDescent="0.25">
      <c r="A215" s="230" t="s">
        <v>1131</v>
      </c>
      <c r="B215" s="230" t="s">
        <v>1131</v>
      </c>
      <c r="C215" s="228" t="s">
        <v>1132</v>
      </c>
      <c r="D215" s="226" t="s">
        <v>2903</v>
      </c>
      <c r="E215" s="226" t="s">
        <v>3183</v>
      </c>
      <c r="F215" s="226" t="s">
        <v>900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 customHeight="1" x14ac:dyDescent="0.25">
      <c r="A216" s="230" t="s">
        <v>1133</v>
      </c>
      <c r="B216" s="230" t="s">
        <v>1133</v>
      </c>
      <c r="C216" s="228" t="s">
        <v>1134</v>
      </c>
      <c r="D216" s="226" t="s">
        <v>2910</v>
      </c>
      <c r="E216" s="226" t="s">
        <v>3182</v>
      </c>
      <c r="F216" s="226" t="s">
        <v>900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customHeight="1" x14ac:dyDescent="0.25">
      <c r="A217" s="230" t="s">
        <v>1135</v>
      </c>
      <c r="B217" s="230" t="s">
        <v>1135</v>
      </c>
      <c r="C217" s="228" t="s">
        <v>1136</v>
      </c>
      <c r="D217" s="226" t="s">
        <v>2910</v>
      </c>
      <c r="E217" s="226" t="s">
        <v>3182</v>
      </c>
      <c r="F217" s="226" t="s">
        <v>900</v>
      </c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customHeight="1" x14ac:dyDescent="0.25">
      <c r="A218" s="230" t="s">
        <v>1137</v>
      </c>
      <c r="B218" s="230" t="s">
        <v>1137</v>
      </c>
      <c r="C218" s="228" t="s">
        <v>1138</v>
      </c>
      <c r="D218" s="226" t="s">
        <v>2910</v>
      </c>
      <c r="E218" s="226" t="s">
        <v>3182</v>
      </c>
      <c r="F218" s="226" t="s">
        <v>900</v>
      </c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 customHeight="1" x14ac:dyDescent="0.25">
      <c r="A219" s="230" t="s">
        <v>1139</v>
      </c>
      <c r="B219" s="230" t="s">
        <v>1139</v>
      </c>
      <c r="C219" s="228" t="s">
        <v>1140</v>
      </c>
      <c r="D219" s="226" t="s">
        <v>2910</v>
      </c>
      <c r="E219" s="226" t="s">
        <v>3182</v>
      </c>
      <c r="F219" s="226" t="s">
        <v>900</v>
      </c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 customHeight="1" x14ac:dyDescent="0.25">
      <c r="A220" s="230" t="s">
        <v>1141</v>
      </c>
      <c r="B220" s="230" t="s">
        <v>1141</v>
      </c>
      <c r="C220" s="228" t="s">
        <v>1142</v>
      </c>
      <c r="D220" s="226" t="s">
        <v>2910</v>
      </c>
      <c r="E220" s="226" t="s">
        <v>3182</v>
      </c>
      <c r="F220" s="226" t="s">
        <v>900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 customHeight="1" x14ac:dyDescent="0.25">
      <c r="A221" s="230" t="s">
        <v>1143</v>
      </c>
      <c r="B221" s="230" t="s">
        <v>1143</v>
      </c>
      <c r="C221" s="228" t="s">
        <v>1144</v>
      </c>
      <c r="D221" s="226" t="s">
        <v>2910</v>
      </c>
      <c r="E221" s="226" t="s">
        <v>3183</v>
      </c>
      <c r="F221" s="226" t="s">
        <v>900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 customHeight="1" x14ac:dyDescent="0.25">
      <c r="A222" s="230" t="s">
        <v>1145</v>
      </c>
      <c r="B222" s="230" t="s">
        <v>1145</v>
      </c>
      <c r="C222" s="228" t="s">
        <v>1146</v>
      </c>
      <c r="D222" s="226" t="s">
        <v>2910</v>
      </c>
      <c r="E222" s="226" t="s">
        <v>3182</v>
      </c>
      <c r="F222" s="226" t="s">
        <v>900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 customHeight="1" x14ac:dyDescent="0.25">
      <c r="A223" s="230" t="s">
        <v>1147</v>
      </c>
      <c r="B223" s="230" t="s">
        <v>1147</v>
      </c>
      <c r="C223" s="228" t="s">
        <v>1148</v>
      </c>
      <c r="D223" s="226" t="s">
        <v>2910</v>
      </c>
      <c r="E223" s="226" t="s">
        <v>3182</v>
      </c>
      <c r="F223" s="226" t="s">
        <v>900</v>
      </c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customHeight="1" x14ac:dyDescent="0.25">
      <c r="A224" s="230" t="s">
        <v>1149</v>
      </c>
      <c r="B224" s="230" t="s">
        <v>1149</v>
      </c>
      <c r="C224" s="228" t="s">
        <v>1150</v>
      </c>
      <c r="D224" s="226" t="s">
        <v>2910</v>
      </c>
      <c r="E224" s="226" t="s">
        <v>3182</v>
      </c>
      <c r="F224" s="226" t="s">
        <v>900</v>
      </c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customHeight="1" x14ac:dyDescent="0.25">
      <c r="A225" s="230" t="s">
        <v>1151</v>
      </c>
      <c r="B225" s="230" t="s">
        <v>1151</v>
      </c>
      <c r="C225" s="228" t="s">
        <v>1152</v>
      </c>
      <c r="D225" s="226" t="s">
        <v>2910</v>
      </c>
      <c r="E225" s="226" t="s">
        <v>3182</v>
      </c>
      <c r="F225" s="226" t="s">
        <v>900</v>
      </c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customHeight="1" x14ac:dyDescent="0.25">
      <c r="A226" s="230" t="s">
        <v>1153</v>
      </c>
      <c r="B226" s="230" t="s">
        <v>1153</v>
      </c>
      <c r="C226" s="228" t="s">
        <v>1154</v>
      </c>
      <c r="D226" s="226" t="s">
        <v>2910</v>
      </c>
      <c r="E226" s="226" t="s">
        <v>3182</v>
      </c>
      <c r="F226" s="226" t="s">
        <v>900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customHeight="1" x14ac:dyDescent="0.25">
      <c r="A227" s="230" t="s">
        <v>1155</v>
      </c>
      <c r="B227" s="230" t="s">
        <v>1155</v>
      </c>
      <c r="C227" s="228" t="s">
        <v>1156</v>
      </c>
      <c r="D227" s="226" t="s">
        <v>2910</v>
      </c>
      <c r="E227" s="226" t="s">
        <v>3182</v>
      </c>
      <c r="F227" s="226" t="s">
        <v>900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customHeight="1" x14ac:dyDescent="0.25">
      <c r="A228" s="230" t="s">
        <v>1157</v>
      </c>
      <c r="B228" s="230" t="s">
        <v>1157</v>
      </c>
      <c r="C228" s="228" t="s">
        <v>1158</v>
      </c>
      <c r="D228" s="226" t="s">
        <v>2910</v>
      </c>
      <c r="E228" s="226" t="s">
        <v>3182</v>
      </c>
      <c r="F228" s="226" t="s">
        <v>900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customHeight="1" x14ac:dyDescent="0.25">
      <c r="A229" s="230" t="s">
        <v>1159</v>
      </c>
      <c r="B229" s="230" t="s">
        <v>1159</v>
      </c>
      <c r="C229" s="228" t="s">
        <v>1160</v>
      </c>
      <c r="D229" s="226" t="s">
        <v>2910</v>
      </c>
      <c r="E229" s="226" t="s">
        <v>3182</v>
      </c>
      <c r="F229" s="226" t="s">
        <v>900</v>
      </c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customHeight="1" x14ac:dyDescent="0.25">
      <c r="A230" s="230" t="s">
        <v>1161</v>
      </c>
      <c r="B230" s="230" t="s">
        <v>1161</v>
      </c>
      <c r="C230" s="228" t="s">
        <v>1162</v>
      </c>
      <c r="D230" s="226" t="s">
        <v>2910</v>
      </c>
      <c r="E230" s="226" t="s">
        <v>3182</v>
      </c>
      <c r="F230" s="226" t="s">
        <v>900</v>
      </c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customHeight="1" x14ac:dyDescent="0.25">
      <c r="A231" s="230" t="s">
        <v>1163</v>
      </c>
      <c r="B231" s="230" t="s">
        <v>1163</v>
      </c>
      <c r="C231" s="228" t="s">
        <v>1164</v>
      </c>
      <c r="D231" s="226" t="s">
        <v>2910</v>
      </c>
      <c r="E231" s="226" t="s">
        <v>3183</v>
      </c>
      <c r="F231" s="226" t="s">
        <v>900</v>
      </c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customHeight="1" x14ac:dyDescent="0.25">
      <c r="A232" s="230" t="s">
        <v>1165</v>
      </c>
      <c r="B232" s="230" t="s">
        <v>1165</v>
      </c>
      <c r="C232" s="228" t="s">
        <v>1166</v>
      </c>
      <c r="D232" s="226" t="s">
        <v>2910</v>
      </c>
      <c r="E232" s="226" t="s">
        <v>3182</v>
      </c>
      <c r="F232" s="226" t="s">
        <v>900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customHeight="1" x14ac:dyDescent="0.25">
      <c r="A233" s="230" t="s">
        <v>1167</v>
      </c>
      <c r="B233" s="230" t="s">
        <v>1167</v>
      </c>
      <c r="C233" s="228" t="s">
        <v>1168</v>
      </c>
      <c r="D233" s="226" t="s">
        <v>2910</v>
      </c>
      <c r="E233" s="226" t="s">
        <v>3182</v>
      </c>
      <c r="F233" s="226" t="s">
        <v>900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customHeight="1" x14ac:dyDescent="0.25">
      <c r="A234" s="230" t="s">
        <v>1169</v>
      </c>
      <c r="B234" s="230" t="s">
        <v>1169</v>
      </c>
      <c r="C234" s="228" t="s">
        <v>1170</v>
      </c>
      <c r="D234" s="226" t="s">
        <v>2910</v>
      </c>
      <c r="E234" s="226" t="s">
        <v>3182</v>
      </c>
      <c r="F234" s="226" t="s">
        <v>900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customHeight="1" x14ac:dyDescent="0.25">
      <c r="A235" s="230" t="s">
        <v>1171</v>
      </c>
      <c r="B235" s="230" t="s">
        <v>1171</v>
      </c>
      <c r="C235" s="228" t="s">
        <v>1172</v>
      </c>
      <c r="D235" s="226" t="s">
        <v>2910</v>
      </c>
      <c r="E235" s="226" t="s">
        <v>3182</v>
      </c>
      <c r="F235" s="226" t="s">
        <v>900</v>
      </c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customHeight="1" x14ac:dyDescent="0.25">
      <c r="A236" s="230" t="s">
        <v>1173</v>
      </c>
      <c r="B236" s="230" t="s">
        <v>1173</v>
      </c>
      <c r="C236" s="228" t="s">
        <v>1174</v>
      </c>
      <c r="D236" s="226" t="s">
        <v>2910</v>
      </c>
      <c r="E236" s="226" t="s">
        <v>3182</v>
      </c>
      <c r="F236" s="226" t="s">
        <v>900</v>
      </c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customHeight="1" x14ac:dyDescent="0.25">
      <c r="A237" s="230" t="s">
        <v>1175</v>
      </c>
      <c r="B237" s="230" t="s">
        <v>1175</v>
      </c>
      <c r="C237" s="228" t="s">
        <v>1176</v>
      </c>
      <c r="D237" s="226" t="s">
        <v>2910</v>
      </c>
      <c r="E237" s="226" t="s">
        <v>3182</v>
      </c>
      <c r="F237" s="226" t="s">
        <v>900</v>
      </c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25" customHeight="1" x14ac:dyDescent="0.25">
      <c r="A238" s="230" t="s">
        <v>1177</v>
      </c>
      <c r="B238" s="230" t="s">
        <v>1177</v>
      </c>
      <c r="C238" s="228" t="s">
        <v>1178</v>
      </c>
      <c r="D238" s="226" t="s">
        <v>2910</v>
      </c>
      <c r="E238" s="226" t="s">
        <v>3182</v>
      </c>
      <c r="F238" s="226" t="s">
        <v>900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25" customHeight="1" x14ac:dyDescent="0.25">
      <c r="A239" s="230" t="s">
        <v>1179</v>
      </c>
      <c r="B239" s="230" t="s">
        <v>1179</v>
      </c>
      <c r="C239" s="228" t="s">
        <v>1180</v>
      </c>
      <c r="D239" s="226" t="s">
        <v>2910</v>
      </c>
      <c r="E239" s="226" t="s">
        <v>3182</v>
      </c>
      <c r="F239" s="226" t="s">
        <v>900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25" customHeight="1" x14ac:dyDescent="0.25">
      <c r="A240" s="230" t="s">
        <v>1181</v>
      </c>
      <c r="B240" s="230" t="s">
        <v>1181</v>
      </c>
      <c r="C240" s="228" t="s">
        <v>1182</v>
      </c>
      <c r="D240" s="226" t="s">
        <v>2910</v>
      </c>
      <c r="E240" s="226" t="s">
        <v>3182</v>
      </c>
      <c r="F240" s="226" t="s">
        <v>900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25" customHeight="1" x14ac:dyDescent="0.25">
      <c r="A241" s="230" t="s">
        <v>1183</v>
      </c>
      <c r="B241" s="230" t="s">
        <v>1183</v>
      </c>
      <c r="C241" s="228" t="s">
        <v>1184</v>
      </c>
      <c r="D241" s="226" t="s">
        <v>2910</v>
      </c>
      <c r="E241" s="226" t="s">
        <v>3182</v>
      </c>
      <c r="F241" s="226" t="s">
        <v>900</v>
      </c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25" customHeight="1" x14ac:dyDescent="0.25">
      <c r="A242" s="230" t="s">
        <v>1185</v>
      </c>
      <c r="B242" s="230" t="s">
        <v>1185</v>
      </c>
      <c r="C242" s="228" t="s">
        <v>1186</v>
      </c>
      <c r="D242" s="226" t="s">
        <v>2910</v>
      </c>
      <c r="E242" s="226" t="s">
        <v>3182</v>
      </c>
      <c r="F242" s="226" t="s">
        <v>900</v>
      </c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25" customHeight="1" x14ac:dyDescent="0.25">
      <c r="A243" s="230" t="s">
        <v>1187</v>
      </c>
      <c r="B243" s="230" t="s">
        <v>1187</v>
      </c>
      <c r="C243" s="228" t="s">
        <v>1188</v>
      </c>
      <c r="D243" s="226" t="s">
        <v>2910</v>
      </c>
      <c r="E243" s="226" t="s">
        <v>3182</v>
      </c>
      <c r="F243" s="226" t="s">
        <v>900</v>
      </c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25" customHeight="1" x14ac:dyDescent="0.25">
      <c r="A244" s="230" t="s">
        <v>1189</v>
      </c>
      <c r="B244" s="230" t="s">
        <v>1189</v>
      </c>
      <c r="C244" s="228" t="s">
        <v>1190</v>
      </c>
      <c r="D244" s="226" t="s">
        <v>2910</v>
      </c>
      <c r="E244" s="226" t="s">
        <v>3182</v>
      </c>
      <c r="F244" s="226" t="s">
        <v>900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25" customHeight="1" x14ac:dyDescent="0.25">
      <c r="A245" s="230" t="s">
        <v>1191</v>
      </c>
      <c r="B245" s="230" t="s">
        <v>1191</v>
      </c>
      <c r="C245" s="228" t="s">
        <v>1192</v>
      </c>
      <c r="D245" s="226" t="s">
        <v>2910</v>
      </c>
      <c r="E245" s="226" t="s">
        <v>3182</v>
      </c>
      <c r="F245" s="226" t="s">
        <v>900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25">
      <c r="A246" s="230" t="s">
        <v>1193</v>
      </c>
      <c r="B246" s="230" t="s">
        <v>1193</v>
      </c>
      <c r="C246" s="228" t="s">
        <v>1194</v>
      </c>
      <c r="D246" s="226" t="s">
        <v>2910</v>
      </c>
      <c r="E246" s="226" t="s">
        <v>3183</v>
      </c>
      <c r="F246" s="226" t="s">
        <v>900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25" customHeight="1" x14ac:dyDescent="0.25">
      <c r="A247" s="230" t="s">
        <v>1195</v>
      </c>
      <c r="B247" s="230" t="s">
        <v>1195</v>
      </c>
      <c r="C247" s="228" t="s">
        <v>1196</v>
      </c>
      <c r="D247" s="226" t="s">
        <v>2910</v>
      </c>
      <c r="E247" s="226" t="s">
        <v>3183</v>
      </c>
      <c r="F247" s="226" t="s">
        <v>900</v>
      </c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25" customHeight="1" x14ac:dyDescent="0.25">
      <c r="A248" s="230" t="s">
        <v>1197</v>
      </c>
      <c r="B248" s="230" t="s">
        <v>1197</v>
      </c>
      <c r="C248" s="228" t="s">
        <v>1198</v>
      </c>
      <c r="D248" s="226" t="s">
        <v>2910</v>
      </c>
      <c r="E248" s="226" t="s">
        <v>3182</v>
      </c>
      <c r="F248" s="226" t="s">
        <v>900</v>
      </c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25" customHeight="1" x14ac:dyDescent="0.25">
      <c r="A249" s="230" t="s">
        <v>1199</v>
      </c>
      <c r="B249" s="230" t="s">
        <v>1199</v>
      </c>
      <c r="C249" s="228" t="s">
        <v>1200</v>
      </c>
      <c r="D249" s="226" t="s">
        <v>2910</v>
      </c>
      <c r="E249" s="226" t="s">
        <v>3182</v>
      </c>
      <c r="F249" s="226" t="s">
        <v>900</v>
      </c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25" customHeight="1" x14ac:dyDescent="0.25">
      <c r="A250" s="230" t="s">
        <v>1201</v>
      </c>
      <c r="B250" s="230" t="s">
        <v>1201</v>
      </c>
      <c r="C250" s="228" t="s">
        <v>1202</v>
      </c>
      <c r="D250" s="226" t="s">
        <v>2910</v>
      </c>
      <c r="E250" s="226" t="s">
        <v>3182</v>
      </c>
      <c r="F250" s="226" t="s">
        <v>900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25" customHeight="1" x14ac:dyDescent="0.25">
      <c r="A251" s="230" t="s">
        <v>1203</v>
      </c>
      <c r="B251" s="230" t="s">
        <v>1203</v>
      </c>
      <c r="C251" s="228" t="s">
        <v>1204</v>
      </c>
      <c r="D251" s="226" t="s">
        <v>2910</v>
      </c>
      <c r="E251" s="226" t="s">
        <v>3183</v>
      </c>
      <c r="F251" s="226" t="s">
        <v>900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25" customHeight="1" x14ac:dyDescent="0.25">
      <c r="A252" s="230" t="s">
        <v>1205</v>
      </c>
      <c r="B252" s="230" t="s">
        <v>1205</v>
      </c>
      <c r="C252" s="228" t="s">
        <v>1206</v>
      </c>
      <c r="D252" s="226" t="s">
        <v>2910</v>
      </c>
      <c r="E252" s="226" t="s">
        <v>3183</v>
      </c>
      <c r="F252" s="226" t="s">
        <v>900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25" customHeight="1" x14ac:dyDescent="0.25">
      <c r="A253" s="230" t="s">
        <v>1207</v>
      </c>
      <c r="B253" s="230" t="s">
        <v>1207</v>
      </c>
      <c r="C253" s="228" t="s">
        <v>1208</v>
      </c>
      <c r="D253" s="226" t="s">
        <v>2910</v>
      </c>
      <c r="E253" s="226" t="s">
        <v>3183</v>
      </c>
      <c r="F253" s="226" t="s">
        <v>900</v>
      </c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customHeight="1" x14ac:dyDescent="0.25">
      <c r="A254" s="230" t="s">
        <v>1209</v>
      </c>
      <c r="B254" s="230" t="s">
        <v>1209</v>
      </c>
      <c r="C254" s="228" t="s">
        <v>1210</v>
      </c>
      <c r="D254" s="226" t="s">
        <v>2910</v>
      </c>
      <c r="E254" s="226" t="s">
        <v>3183</v>
      </c>
      <c r="F254" s="226" t="s">
        <v>900</v>
      </c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customHeight="1" x14ac:dyDescent="0.25">
      <c r="A255" s="230" t="s">
        <v>1211</v>
      </c>
      <c r="B255" s="230" t="s">
        <v>1211</v>
      </c>
      <c r="C255" s="228" t="s">
        <v>1212</v>
      </c>
      <c r="D255" s="226" t="s">
        <v>2910</v>
      </c>
      <c r="E255" s="226" t="s">
        <v>3183</v>
      </c>
      <c r="F255" s="226" t="s">
        <v>900</v>
      </c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customHeight="1" x14ac:dyDescent="0.25">
      <c r="A256" s="230" t="s">
        <v>1213</v>
      </c>
      <c r="B256" s="230" t="s">
        <v>1213</v>
      </c>
      <c r="C256" s="228" t="s">
        <v>1214</v>
      </c>
      <c r="D256" s="226" t="s">
        <v>2910</v>
      </c>
      <c r="E256" s="226" t="s">
        <v>3183</v>
      </c>
      <c r="F256" s="226" t="s">
        <v>900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customHeight="1" x14ac:dyDescent="0.25">
      <c r="A257" s="230" t="s">
        <v>1215</v>
      </c>
      <c r="B257" s="230" t="s">
        <v>1215</v>
      </c>
      <c r="C257" s="228" t="s">
        <v>1216</v>
      </c>
      <c r="D257" s="226" t="s">
        <v>2910</v>
      </c>
      <c r="E257" s="226" t="s">
        <v>3183</v>
      </c>
      <c r="F257" s="226" t="s">
        <v>900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75" customHeight="1" x14ac:dyDescent="0.25">
      <c r="A258" s="230" t="s">
        <v>1217</v>
      </c>
      <c r="B258" s="230" t="s">
        <v>1217</v>
      </c>
      <c r="C258" s="228" t="s">
        <v>1218</v>
      </c>
      <c r="D258" s="226" t="s">
        <v>2910</v>
      </c>
      <c r="E258" s="226" t="s">
        <v>3183</v>
      </c>
      <c r="F258" s="226" t="s">
        <v>900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75" customHeight="1" x14ac:dyDescent="0.25">
      <c r="A259" s="230" t="s">
        <v>1219</v>
      </c>
      <c r="B259" s="230" t="s">
        <v>1219</v>
      </c>
      <c r="C259" s="228" t="s">
        <v>1220</v>
      </c>
      <c r="D259" s="226" t="s">
        <v>2910</v>
      </c>
      <c r="E259" s="226" t="s">
        <v>3183</v>
      </c>
      <c r="F259" s="226" t="s">
        <v>900</v>
      </c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75" customHeight="1" x14ac:dyDescent="0.25">
      <c r="A260" s="230" t="s">
        <v>1221</v>
      </c>
      <c r="B260" s="230" t="s">
        <v>1221</v>
      </c>
      <c r="C260" s="228" t="s">
        <v>1222</v>
      </c>
      <c r="D260" s="226" t="s">
        <v>2910</v>
      </c>
      <c r="E260" s="226" t="s">
        <v>3183</v>
      </c>
      <c r="F260" s="226" t="s">
        <v>900</v>
      </c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75" customHeight="1" x14ac:dyDescent="0.25">
      <c r="A261" s="230" t="s">
        <v>1223</v>
      </c>
      <c r="B261" s="230" t="s">
        <v>1223</v>
      </c>
      <c r="C261" s="228" t="s">
        <v>1224</v>
      </c>
      <c r="D261" s="226" t="s">
        <v>2910</v>
      </c>
      <c r="E261" s="226" t="s">
        <v>3183</v>
      </c>
      <c r="F261" s="226" t="s">
        <v>900</v>
      </c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75" customHeight="1" x14ac:dyDescent="0.25">
      <c r="A262" s="230" t="s">
        <v>1225</v>
      </c>
      <c r="B262" s="230" t="s">
        <v>1225</v>
      </c>
      <c r="C262" s="228" t="s">
        <v>1226</v>
      </c>
      <c r="D262" s="226" t="s">
        <v>2910</v>
      </c>
      <c r="E262" s="226" t="s">
        <v>3183</v>
      </c>
      <c r="F262" s="226" t="s">
        <v>900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75" customHeight="1" x14ac:dyDescent="0.25">
      <c r="A263" s="230" t="s">
        <v>1227</v>
      </c>
      <c r="B263" s="230" t="s">
        <v>1227</v>
      </c>
      <c r="C263" s="228" t="s">
        <v>1228</v>
      </c>
      <c r="D263" s="226" t="s">
        <v>2910</v>
      </c>
      <c r="E263" s="226" t="s">
        <v>3183</v>
      </c>
      <c r="F263" s="226" t="s">
        <v>900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customHeight="1" x14ac:dyDescent="0.25">
      <c r="A264" s="230" t="s">
        <v>1217</v>
      </c>
      <c r="B264" s="230" t="s">
        <v>1217</v>
      </c>
      <c r="C264" s="228" t="s">
        <v>1229</v>
      </c>
      <c r="D264" s="226" t="s">
        <v>2910</v>
      </c>
      <c r="E264" s="226" t="s">
        <v>3183</v>
      </c>
      <c r="F264" s="226" t="s">
        <v>900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75" customHeight="1" x14ac:dyDescent="0.25">
      <c r="A265" s="230" t="s">
        <v>1230</v>
      </c>
      <c r="B265" s="230" t="s">
        <v>1230</v>
      </c>
      <c r="C265" s="228" t="s">
        <v>1231</v>
      </c>
      <c r="D265" s="226" t="s">
        <v>2910</v>
      </c>
      <c r="E265" s="226" t="s">
        <v>3183</v>
      </c>
      <c r="F265" s="226" t="s">
        <v>900</v>
      </c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customHeight="1" x14ac:dyDescent="0.25">
      <c r="A266" s="230" t="s">
        <v>1232</v>
      </c>
      <c r="B266" s="230" t="s">
        <v>1232</v>
      </c>
      <c r="C266" s="228" t="s">
        <v>1233</v>
      </c>
      <c r="D266" s="226" t="s">
        <v>2910</v>
      </c>
      <c r="E266" s="226" t="s">
        <v>3182</v>
      </c>
      <c r="F266" s="226" t="s">
        <v>900</v>
      </c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customHeight="1" x14ac:dyDescent="0.25">
      <c r="A267" s="230" t="s">
        <v>1234</v>
      </c>
      <c r="B267" s="230" t="s">
        <v>1234</v>
      </c>
      <c r="C267" s="228" t="s">
        <v>1235</v>
      </c>
      <c r="D267" s="226" t="s">
        <v>2910</v>
      </c>
      <c r="E267" s="226" t="s">
        <v>3182</v>
      </c>
      <c r="F267" s="226" t="s">
        <v>900</v>
      </c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75" customHeight="1" x14ac:dyDescent="0.25">
      <c r="A268" s="230" t="s">
        <v>1236</v>
      </c>
      <c r="B268" s="230" t="s">
        <v>1236</v>
      </c>
      <c r="C268" s="228" t="s">
        <v>1237</v>
      </c>
      <c r="D268" s="226" t="s">
        <v>2910</v>
      </c>
      <c r="E268" s="226" t="s">
        <v>3182</v>
      </c>
      <c r="F268" s="226" t="s">
        <v>900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customHeight="1" x14ac:dyDescent="0.25">
      <c r="A269" s="230" t="s">
        <v>1238</v>
      </c>
      <c r="B269" s="230" t="s">
        <v>1238</v>
      </c>
      <c r="C269" s="228" t="s">
        <v>1239</v>
      </c>
      <c r="D269" s="226" t="s">
        <v>2910</v>
      </c>
      <c r="E269" s="226" t="s">
        <v>3182</v>
      </c>
      <c r="F269" s="226" t="s">
        <v>900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customHeight="1" x14ac:dyDescent="0.25">
      <c r="A270" s="230" t="s">
        <v>1240</v>
      </c>
      <c r="B270" s="230" t="s">
        <v>1240</v>
      </c>
      <c r="C270" s="228" t="s">
        <v>1241</v>
      </c>
      <c r="D270" s="226" t="s">
        <v>2910</v>
      </c>
      <c r="E270" s="226" t="s">
        <v>3182</v>
      </c>
      <c r="F270" s="226" t="s">
        <v>900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customHeight="1" x14ac:dyDescent="0.25">
      <c r="A271" s="230" t="s">
        <v>1242</v>
      </c>
      <c r="B271" s="230" t="s">
        <v>1242</v>
      </c>
      <c r="C271" s="228" t="s">
        <v>1243</v>
      </c>
      <c r="D271" s="226" t="s">
        <v>2910</v>
      </c>
      <c r="E271" s="226" t="s">
        <v>3182</v>
      </c>
      <c r="F271" s="226" t="s">
        <v>900</v>
      </c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customHeight="1" x14ac:dyDescent="0.25">
      <c r="A272" s="230" t="s">
        <v>1244</v>
      </c>
      <c r="B272" s="230" t="s">
        <v>1244</v>
      </c>
      <c r="C272" s="228" t="s">
        <v>1245</v>
      </c>
      <c r="D272" s="226" t="s">
        <v>2910</v>
      </c>
      <c r="E272" s="226" t="s">
        <v>3182</v>
      </c>
      <c r="F272" s="226" t="s">
        <v>900</v>
      </c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customHeight="1" x14ac:dyDescent="0.25">
      <c r="A273" s="230" t="s">
        <v>1246</v>
      </c>
      <c r="B273" s="230" t="s">
        <v>1246</v>
      </c>
      <c r="C273" s="228" t="s">
        <v>1247</v>
      </c>
      <c r="D273" s="226" t="s">
        <v>2910</v>
      </c>
      <c r="E273" s="226" t="s">
        <v>3182</v>
      </c>
      <c r="F273" s="226" t="s">
        <v>900</v>
      </c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customHeight="1" x14ac:dyDescent="0.25">
      <c r="A274" s="230" t="s">
        <v>1248</v>
      </c>
      <c r="B274" s="230" t="s">
        <v>1248</v>
      </c>
      <c r="C274" s="228" t="s">
        <v>1249</v>
      </c>
      <c r="D274" s="226" t="s">
        <v>2910</v>
      </c>
      <c r="E274" s="226" t="s">
        <v>3182</v>
      </c>
      <c r="F274" s="226" t="s">
        <v>900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customHeight="1" x14ac:dyDescent="0.25">
      <c r="A275" s="230" t="s">
        <v>1250</v>
      </c>
      <c r="B275" s="230" t="s">
        <v>1250</v>
      </c>
      <c r="C275" s="228" t="s">
        <v>1251</v>
      </c>
      <c r="D275" s="226" t="s">
        <v>2910</v>
      </c>
      <c r="E275" s="226" t="s">
        <v>3182</v>
      </c>
      <c r="F275" s="226" t="s">
        <v>900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75" customHeight="1" x14ac:dyDescent="0.25">
      <c r="A276" s="230" t="s">
        <v>1252</v>
      </c>
      <c r="B276" s="230" t="s">
        <v>1252</v>
      </c>
      <c r="C276" s="228" t="s">
        <v>1253</v>
      </c>
      <c r="D276" s="226" t="s">
        <v>2910</v>
      </c>
      <c r="E276" s="226" t="s">
        <v>3182</v>
      </c>
      <c r="F276" s="226" t="s">
        <v>900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75" customHeight="1" x14ac:dyDescent="0.25">
      <c r="A277" s="230" t="s">
        <v>1254</v>
      </c>
      <c r="B277" s="230" t="s">
        <v>1254</v>
      </c>
      <c r="C277" s="228" t="s">
        <v>1255</v>
      </c>
      <c r="D277" s="226" t="s">
        <v>2910</v>
      </c>
      <c r="E277" s="226" t="s">
        <v>3182</v>
      </c>
      <c r="F277" s="226" t="s">
        <v>900</v>
      </c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75" customHeight="1" x14ac:dyDescent="0.25">
      <c r="A278" s="230" t="s">
        <v>1256</v>
      </c>
      <c r="B278" s="230" t="s">
        <v>1256</v>
      </c>
      <c r="C278" s="228" t="s">
        <v>1257</v>
      </c>
      <c r="D278" s="226" t="s">
        <v>2910</v>
      </c>
      <c r="E278" s="226" t="s">
        <v>3182</v>
      </c>
      <c r="F278" s="226" t="s">
        <v>900</v>
      </c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75" customHeight="1" x14ac:dyDescent="0.25">
      <c r="A279" s="230" t="s">
        <v>1258</v>
      </c>
      <c r="B279" s="230" t="s">
        <v>1258</v>
      </c>
      <c r="C279" s="228" t="s">
        <v>1259</v>
      </c>
      <c r="D279" s="226" t="s">
        <v>2910</v>
      </c>
      <c r="E279" s="226" t="s">
        <v>3182</v>
      </c>
      <c r="F279" s="226" t="s">
        <v>900</v>
      </c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75" customHeight="1" x14ac:dyDescent="0.25">
      <c r="A280" s="230" t="s">
        <v>1260</v>
      </c>
      <c r="B280" s="230" t="s">
        <v>1260</v>
      </c>
      <c r="C280" s="228" t="s">
        <v>1261</v>
      </c>
      <c r="D280" s="226" t="s">
        <v>2910</v>
      </c>
      <c r="E280" s="226" t="s">
        <v>3182</v>
      </c>
      <c r="F280" s="226" t="s">
        <v>900</v>
      </c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customHeight="1" x14ac:dyDescent="0.25">
      <c r="A281" s="230" t="s">
        <v>1262</v>
      </c>
      <c r="B281" s="230" t="s">
        <v>1262</v>
      </c>
      <c r="C281" s="228" t="s">
        <v>275</v>
      </c>
      <c r="D281" s="226" t="s">
        <v>2910</v>
      </c>
      <c r="E281" s="226" t="s">
        <v>3182</v>
      </c>
      <c r="F281" s="226" t="s">
        <v>900</v>
      </c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customHeight="1" x14ac:dyDescent="0.25">
      <c r="A282" s="230" t="s">
        <v>1263</v>
      </c>
      <c r="B282" s="230" t="s">
        <v>1263</v>
      </c>
      <c r="C282" s="228" t="s">
        <v>330</v>
      </c>
      <c r="D282" s="226" t="s">
        <v>2910</v>
      </c>
      <c r="E282" s="226" t="s">
        <v>3182</v>
      </c>
      <c r="F282" s="226" t="s">
        <v>900</v>
      </c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75" customHeight="1" x14ac:dyDescent="0.25">
      <c r="A283" s="230" t="s">
        <v>1264</v>
      </c>
      <c r="B283" s="230" t="s">
        <v>1264</v>
      </c>
      <c r="C283" s="228" t="s">
        <v>1265</v>
      </c>
      <c r="D283" s="226" t="s">
        <v>2910</v>
      </c>
      <c r="E283" s="226" t="s">
        <v>3182</v>
      </c>
      <c r="F283" s="226" t="s">
        <v>900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75" customHeight="1" x14ac:dyDescent="0.25">
      <c r="A284" s="230" t="s">
        <v>1266</v>
      </c>
      <c r="B284" s="230" t="s">
        <v>1266</v>
      </c>
      <c r="C284" s="228" t="s">
        <v>1267</v>
      </c>
      <c r="D284" s="226" t="s">
        <v>2910</v>
      </c>
      <c r="E284" s="226" t="s">
        <v>3182</v>
      </c>
      <c r="F284" s="226" t="s">
        <v>900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customHeight="1" x14ac:dyDescent="0.25">
      <c r="A285" s="230" t="s">
        <v>1268</v>
      </c>
      <c r="B285" s="230" t="s">
        <v>1268</v>
      </c>
      <c r="C285" s="228" t="s">
        <v>1269</v>
      </c>
      <c r="D285" s="226" t="s">
        <v>2910</v>
      </c>
      <c r="E285" s="226" t="s">
        <v>3182</v>
      </c>
      <c r="F285" s="226" t="s">
        <v>900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customHeight="1" x14ac:dyDescent="0.25">
      <c r="A286" s="230" t="s">
        <v>1270</v>
      </c>
      <c r="B286" s="230" t="s">
        <v>1270</v>
      </c>
      <c r="C286" s="228" t="s">
        <v>1271</v>
      </c>
      <c r="D286" s="226" t="s">
        <v>2910</v>
      </c>
      <c r="E286" s="226" t="s">
        <v>3182</v>
      </c>
      <c r="F286" s="226" t="s">
        <v>900</v>
      </c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customHeight="1" x14ac:dyDescent="0.25">
      <c r="A287" s="230" t="s">
        <v>1272</v>
      </c>
      <c r="B287" s="230" t="s">
        <v>1272</v>
      </c>
      <c r="C287" s="228" t="s">
        <v>1273</v>
      </c>
      <c r="D287" s="226" t="s">
        <v>2910</v>
      </c>
      <c r="E287" s="226" t="s">
        <v>3182</v>
      </c>
      <c r="F287" s="226" t="s">
        <v>900</v>
      </c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customHeight="1" x14ac:dyDescent="0.25">
      <c r="A288" s="230" t="s">
        <v>1274</v>
      </c>
      <c r="B288" s="230" t="s">
        <v>1274</v>
      </c>
      <c r="C288" s="228" t="s">
        <v>1275</v>
      </c>
      <c r="D288" s="226" t="s">
        <v>2910</v>
      </c>
      <c r="E288" s="226" t="s">
        <v>3182</v>
      </c>
      <c r="F288" s="226" t="s">
        <v>900</v>
      </c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75" customHeight="1" x14ac:dyDescent="0.25">
      <c r="A289" s="230" t="s">
        <v>1268</v>
      </c>
      <c r="B289" s="230" t="s">
        <v>1268</v>
      </c>
      <c r="C289" s="228" t="s">
        <v>1276</v>
      </c>
      <c r="D289" s="226" t="s">
        <v>2910</v>
      </c>
      <c r="E289" s="226" t="s">
        <v>3182</v>
      </c>
      <c r="F289" s="226" t="s">
        <v>900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customHeight="1" x14ac:dyDescent="0.25">
      <c r="A290" s="230" t="s">
        <v>1277</v>
      </c>
      <c r="B290" s="230" t="s">
        <v>1277</v>
      </c>
      <c r="C290" s="228" t="s">
        <v>1278</v>
      </c>
      <c r="D290" s="226" t="s">
        <v>2910</v>
      </c>
      <c r="E290" s="226" t="s">
        <v>3182</v>
      </c>
      <c r="F290" s="226" t="s">
        <v>900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customHeight="1" x14ac:dyDescent="0.25">
      <c r="A291" s="230" t="s">
        <v>1279</v>
      </c>
      <c r="B291" s="230" t="s">
        <v>1279</v>
      </c>
      <c r="C291" s="228" t="s">
        <v>1280</v>
      </c>
      <c r="D291" s="226" t="s">
        <v>2910</v>
      </c>
      <c r="E291" s="226" t="s">
        <v>3182</v>
      </c>
      <c r="F291" s="226" t="s">
        <v>900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75" customHeight="1" x14ac:dyDescent="0.25">
      <c r="A292" s="230" t="s">
        <v>1281</v>
      </c>
      <c r="B292" s="230" t="s">
        <v>1281</v>
      </c>
      <c r="C292" s="228" t="s">
        <v>1282</v>
      </c>
      <c r="D292" s="226" t="s">
        <v>2910</v>
      </c>
      <c r="E292" s="226" t="s">
        <v>3182</v>
      </c>
      <c r="F292" s="226" t="s">
        <v>900</v>
      </c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customHeight="1" x14ac:dyDescent="0.25">
      <c r="A293" s="230" t="s">
        <v>1283</v>
      </c>
      <c r="B293" s="230" t="s">
        <v>1283</v>
      </c>
      <c r="C293" s="228" t="s">
        <v>1284</v>
      </c>
      <c r="D293" s="226" t="s">
        <v>2910</v>
      </c>
      <c r="E293" s="226" t="s">
        <v>3182</v>
      </c>
      <c r="F293" s="226" t="s">
        <v>900</v>
      </c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customHeight="1" x14ac:dyDescent="0.25">
      <c r="A294" s="230" t="s">
        <v>1285</v>
      </c>
      <c r="B294" s="230" t="s">
        <v>1285</v>
      </c>
      <c r="C294" s="228" t="s">
        <v>1286</v>
      </c>
      <c r="D294" s="226" t="s">
        <v>2910</v>
      </c>
      <c r="E294" s="226" t="s">
        <v>3182</v>
      </c>
      <c r="F294" s="226" t="s">
        <v>900</v>
      </c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customHeight="1" x14ac:dyDescent="0.25">
      <c r="A295" s="230" t="s">
        <v>1287</v>
      </c>
      <c r="B295" s="230" t="s">
        <v>1287</v>
      </c>
      <c r="C295" s="228" t="s">
        <v>1288</v>
      </c>
      <c r="D295" s="226" t="s">
        <v>2910</v>
      </c>
      <c r="E295" s="226" t="s">
        <v>3182</v>
      </c>
      <c r="F295" s="226" t="s">
        <v>900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customHeight="1" x14ac:dyDescent="0.25">
      <c r="A296" s="230" t="s">
        <v>1289</v>
      </c>
      <c r="B296" s="230" t="s">
        <v>1289</v>
      </c>
      <c r="C296" s="228" t="s">
        <v>1290</v>
      </c>
      <c r="D296" s="226" t="s">
        <v>2910</v>
      </c>
      <c r="E296" s="226" t="s">
        <v>3182</v>
      </c>
      <c r="F296" s="226" t="s">
        <v>900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customHeight="1" x14ac:dyDescent="0.25">
      <c r="A297" s="230" t="s">
        <v>1291</v>
      </c>
      <c r="B297" s="230" t="s">
        <v>1291</v>
      </c>
      <c r="C297" s="228" t="s">
        <v>1292</v>
      </c>
      <c r="D297" s="226" t="s">
        <v>2910</v>
      </c>
      <c r="E297" s="226" t="s">
        <v>3182</v>
      </c>
      <c r="F297" s="226" t="s">
        <v>900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customHeight="1" x14ac:dyDescent="0.25">
      <c r="A298" s="230" t="s">
        <v>1293</v>
      </c>
      <c r="B298" s="230" t="s">
        <v>1293</v>
      </c>
      <c r="C298" s="228" t="s">
        <v>1294</v>
      </c>
      <c r="D298" s="226" t="s">
        <v>2910</v>
      </c>
      <c r="E298" s="226" t="s">
        <v>3182</v>
      </c>
      <c r="F298" s="226" t="s">
        <v>900</v>
      </c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customHeight="1" x14ac:dyDescent="0.25">
      <c r="A299" s="230" t="s">
        <v>1295</v>
      </c>
      <c r="B299" s="230" t="s">
        <v>1295</v>
      </c>
      <c r="C299" s="228" t="s">
        <v>1296</v>
      </c>
      <c r="D299" s="226" t="s">
        <v>2910</v>
      </c>
      <c r="E299" s="226" t="s">
        <v>3182</v>
      </c>
      <c r="F299" s="226" t="s">
        <v>900</v>
      </c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customHeight="1" x14ac:dyDescent="0.25">
      <c r="A300" s="230" t="s">
        <v>1297</v>
      </c>
      <c r="B300" s="230" t="s">
        <v>1297</v>
      </c>
      <c r="C300" s="228" t="s">
        <v>1298</v>
      </c>
      <c r="D300" s="226" t="s">
        <v>2910</v>
      </c>
      <c r="E300" s="226" t="s">
        <v>3182</v>
      </c>
      <c r="F300" s="226" t="s">
        <v>900</v>
      </c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customHeight="1" x14ac:dyDescent="0.25">
      <c r="A301" s="230" t="s">
        <v>1299</v>
      </c>
      <c r="B301" s="230" t="s">
        <v>1299</v>
      </c>
      <c r="C301" s="228" t="s">
        <v>1300</v>
      </c>
      <c r="D301" s="226" t="s">
        <v>2910</v>
      </c>
      <c r="E301" s="226" t="s">
        <v>3182</v>
      </c>
      <c r="F301" s="226" t="s">
        <v>900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75" customHeight="1" x14ac:dyDescent="0.25">
      <c r="A302" s="230" t="s">
        <v>1301</v>
      </c>
      <c r="B302" s="230" t="s">
        <v>1301</v>
      </c>
      <c r="C302" s="228" t="s">
        <v>1302</v>
      </c>
      <c r="D302" s="226" t="s">
        <v>2910</v>
      </c>
      <c r="E302" s="226" t="s">
        <v>3182</v>
      </c>
      <c r="F302" s="226" t="s">
        <v>900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customHeight="1" x14ac:dyDescent="0.25">
      <c r="A303" s="230" t="s">
        <v>1303</v>
      </c>
      <c r="B303" s="230" t="s">
        <v>1303</v>
      </c>
      <c r="C303" s="228" t="s">
        <v>1304</v>
      </c>
      <c r="D303" s="226" t="s">
        <v>2910</v>
      </c>
      <c r="E303" s="226" t="s">
        <v>3182</v>
      </c>
      <c r="F303" s="226" t="s">
        <v>900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customHeight="1" x14ac:dyDescent="0.25">
      <c r="A304" s="230" t="s">
        <v>1305</v>
      </c>
      <c r="B304" s="230" t="s">
        <v>1305</v>
      </c>
      <c r="C304" s="228" t="s">
        <v>1306</v>
      </c>
      <c r="D304" s="226" t="s">
        <v>2910</v>
      </c>
      <c r="E304" s="226" t="s">
        <v>3182</v>
      </c>
      <c r="F304" s="226" t="s">
        <v>900</v>
      </c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customHeight="1" x14ac:dyDescent="0.25">
      <c r="A305" s="230" t="s">
        <v>1307</v>
      </c>
      <c r="B305" s="230" t="s">
        <v>1307</v>
      </c>
      <c r="C305" s="228" t="s">
        <v>1308</v>
      </c>
      <c r="D305" s="226" t="s">
        <v>2910</v>
      </c>
      <c r="E305" s="226" t="s">
        <v>3182</v>
      </c>
      <c r="F305" s="226" t="s">
        <v>900</v>
      </c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customHeight="1" x14ac:dyDescent="0.25">
      <c r="A306" s="230" t="s">
        <v>1309</v>
      </c>
      <c r="B306" s="230" t="s">
        <v>1309</v>
      </c>
      <c r="C306" s="228" t="s">
        <v>1310</v>
      </c>
      <c r="D306" s="226" t="s">
        <v>2910</v>
      </c>
      <c r="E306" s="226" t="s">
        <v>3182</v>
      </c>
      <c r="F306" s="226" t="s">
        <v>900</v>
      </c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customHeight="1" x14ac:dyDescent="0.25">
      <c r="A307" s="230" t="s">
        <v>1311</v>
      </c>
      <c r="B307" s="230" t="s">
        <v>1311</v>
      </c>
      <c r="C307" s="228" t="s">
        <v>1312</v>
      </c>
      <c r="D307" s="226" t="s">
        <v>2910</v>
      </c>
      <c r="E307" s="226" t="s">
        <v>3182</v>
      </c>
      <c r="F307" s="226" t="s">
        <v>900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customHeight="1" x14ac:dyDescent="0.25">
      <c r="A308" s="230" t="s">
        <v>1313</v>
      </c>
      <c r="B308" s="230" t="s">
        <v>1313</v>
      </c>
      <c r="C308" s="228" t="s">
        <v>1314</v>
      </c>
      <c r="D308" s="226" t="s">
        <v>2910</v>
      </c>
      <c r="E308" s="226" t="s">
        <v>3182</v>
      </c>
      <c r="F308" s="226" t="s">
        <v>900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customHeight="1" x14ac:dyDescent="0.25">
      <c r="A309" s="230" t="s">
        <v>1315</v>
      </c>
      <c r="B309" s="230" t="s">
        <v>1315</v>
      </c>
      <c r="C309" s="228" t="s">
        <v>1316</v>
      </c>
      <c r="D309" s="226" t="s">
        <v>2910</v>
      </c>
      <c r="E309" s="226" t="s">
        <v>3182</v>
      </c>
      <c r="F309" s="226" t="s">
        <v>900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customHeight="1" x14ac:dyDescent="0.25">
      <c r="A310" s="230" t="s">
        <v>1317</v>
      </c>
      <c r="B310" s="230" t="s">
        <v>1317</v>
      </c>
      <c r="C310" s="228" t="s">
        <v>1318</v>
      </c>
      <c r="D310" s="226" t="s">
        <v>2910</v>
      </c>
      <c r="E310" s="226" t="s">
        <v>3182</v>
      </c>
      <c r="F310" s="226" t="s">
        <v>900</v>
      </c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customHeight="1" x14ac:dyDescent="0.25">
      <c r="A311" s="230" t="s">
        <v>1319</v>
      </c>
      <c r="B311" s="230" t="s">
        <v>1319</v>
      </c>
      <c r="C311" s="228" t="s">
        <v>892</v>
      </c>
      <c r="D311" s="226" t="s">
        <v>2910</v>
      </c>
      <c r="E311" s="226" t="s">
        <v>3183</v>
      </c>
      <c r="F311" s="226" t="s">
        <v>900</v>
      </c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customHeight="1" x14ac:dyDescent="0.25">
      <c r="A312" s="230" t="s">
        <v>1297</v>
      </c>
      <c r="B312" s="230" t="s">
        <v>1297</v>
      </c>
      <c r="C312" s="228" t="s">
        <v>894</v>
      </c>
      <c r="D312" s="226" t="s">
        <v>2910</v>
      </c>
      <c r="E312" s="226" t="s">
        <v>3183</v>
      </c>
      <c r="F312" s="226" t="s">
        <v>900</v>
      </c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customHeight="1" x14ac:dyDescent="0.25">
      <c r="A313" s="230" t="s">
        <v>1299</v>
      </c>
      <c r="B313" s="230" t="s">
        <v>1299</v>
      </c>
      <c r="C313" s="228" t="s">
        <v>895</v>
      </c>
      <c r="D313" s="226" t="s">
        <v>2910</v>
      </c>
      <c r="E313" s="226" t="s">
        <v>3183</v>
      </c>
      <c r="F313" s="226" t="s">
        <v>900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customHeight="1" x14ac:dyDescent="0.25">
      <c r="A314" s="230" t="s">
        <v>1320</v>
      </c>
      <c r="B314" s="230" t="s">
        <v>1320</v>
      </c>
      <c r="C314" s="228" t="s">
        <v>897</v>
      </c>
      <c r="D314" s="226" t="s">
        <v>2910</v>
      </c>
      <c r="E314" s="226" t="s">
        <v>3183</v>
      </c>
      <c r="F314" s="226" t="s">
        <v>900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customHeight="1" x14ac:dyDescent="0.25">
      <c r="A315" s="230" t="s">
        <v>1321</v>
      </c>
      <c r="B315" s="230" t="s">
        <v>1321</v>
      </c>
      <c r="C315" s="228" t="s">
        <v>893</v>
      </c>
      <c r="D315" s="226" t="s">
        <v>2910</v>
      </c>
      <c r="E315" s="226" t="s">
        <v>3183</v>
      </c>
      <c r="F315" s="226" t="s">
        <v>900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customHeight="1" x14ac:dyDescent="0.25">
      <c r="A316" s="230" t="s">
        <v>1322</v>
      </c>
      <c r="B316" s="230" t="s">
        <v>1322</v>
      </c>
      <c r="C316" s="228" t="s">
        <v>1323</v>
      </c>
      <c r="D316" s="226" t="s">
        <v>2910</v>
      </c>
      <c r="E316" s="226" t="s">
        <v>3183</v>
      </c>
      <c r="F316" s="226" t="s">
        <v>900</v>
      </c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customHeight="1" x14ac:dyDescent="0.25">
      <c r="A317" s="230" t="s">
        <v>1324</v>
      </c>
      <c r="B317" s="230" t="s">
        <v>1324</v>
      </c>
      <c r="C317" s="228" t="s">
        <v>1325</v>
      </c>
      <c r="D317" s="226" t="s">
        <v>2910</v>
      </c>
      <c r="E317" s="226" t="s">
        <v>3183</v>
      </c>
      <c r="F317" s="226" t="s">
        <v>900</v>
      </c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customHeight="1" x14ac:dyDescent="0.25">
      <c r="A318" s="230" t="s">
        <v>1326</v>
      </c>
      <c r="B318" s="230" t="s">
        <v>1326</v>
      </c>
      <c r="C318" s="228" t="s">
        <v>1327</v>
      </c>
      <c r="D318" s="226" t="s">
        <v>2910</v>
      </c>
      <c r="E318" s="226" t="s">
        <v>3183</v>
      </c>
      <c r="F318" s="226" t="s">
        <v>900</v>
      </c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customHeight="1" x14ac:dyDescent="0.25">
      <c r="A319" s="230" t="s">
        <v>1328</v>
      </c>
      <c r="B319" s="230" t="s">
        <v>1328</v>
      </c>
      <c r="C319" s="228" t="s">
        <v>1329</v>
      </c>
      <c r="D319" s="226" t="s">
        <v>2910</v>
      </c>
      <c r="E319" s="226" t="s">
        <v>3183</v>
      </c>
      <c r="F319" s="226" t="s">
        <v>900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75" customHeight="1" x14ac:dyDescent="0.25">
      <c r="A320" s="230" t="s">
        <v>1330</v>
      </c>
      <c r="B320" s="230" t="s">
        <v>1330</v>
      </c>
      <c r="C320" s="228" t="s">
        <v>1331</v>
      </c>
      <c r="D320" s="226" t="s">
        <v>2910</v>
      </c>
      <c r="E320" s="226" t="s">
        <v>3183</v>
      </c>
      <c r="F320" s="226" t="s">
        <v>900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75" customHeight="1" x14ac:dyDescent="0.25">
      <c r="A321" s="230" t="s">
        <v>1332</v>
      </c>
      <c r="B321" s="230" t="s">
        <v>1332</v>
      </c>
      <c r="C321" s="228" t="s">
        <v>1333</v>
      </c>
      <c r="D321" s="226" t="s">
        <v>2910</v>
      </c>
      <c r="E321" s="226" t="s">
        <v>3183</v>
      </c>
      <c r="F321" s="226" t="s">
        <v>900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75" customHeight="1" x14ac:dyDescent="0.25">
      <c r="A322" s="230" t="s">
        <v>1334</v>
      </c>
      <c r="B322" s="230" t="s">
        <v>1334</v>
      </c>
      <c r="C322" s="228" t="s">
        <v>1335</v>
      </c>
      <c r="D322" s="226" t="s">
        <v>2910</v>
      </c>
      <c r="E322" s="226" t="s">
        <v>3182</v>
      </c>
      <c r="F322" s="226" t="s">
        <v>900</v>
      </c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75" customHeight="1" x14ac:dyDescent="0.25">
      <c r="A323" s="230" t="s">
        <v>1336</v>
      </c>
      <c r="B323" s="230" t="s">
        <v>1336</v>
      </c>
      <c r="C323" s="228" t="s">
        <v>1337</v>
      </c>
      <c r="D323" s="226" t="s">
        <v>2910</v>
      </c>
      <c r="E323" s="226" t="s">
        <v>3182</v>
      </c>
      <c r="F323" s="226" t="s">
        <v>900</v>
      </c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75" customHeight="1" x14ac:dyDescent="0.25">
      <c r="A324" s="230" t="s">
        <v>1338</v>
      </c>
      <c r="B324" s="230" t="s">
        <v>1338</v>
      </c>
      <c r="C324" s="228" t="s">
        <v>1339</v>
      </c>
      <c r="D324" s="226" t="s">
        <v>2910</v>
      </c>
      <c r="E324" s="226" t="s">
        <v>3182</v>
      </c>
      <c r="F324" s="226" t="s">
        <v>900</v>
      </c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customHeight="1" x14ac:dyDescent="0.25">
      <c r="A325" s="230" t="s">
        <v>1340</v>
      </c>
      <c r="B325" s="230" t="s">
        <v>1340</v>
      </c>
      <c r="C325" s="228" t="s">
        <v>1341</v>
      </c>
      <c r="D325" s="226" t="s">
        <v>2910</v>
      </c>
      <c r="E325" s="226" t="s">
        <v>3182</v>
      </c>
      <c r="F325" s="226" t="s">
        <v>900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customHeight="1" x14ac:dyDescent="0.25">
      <c r="A326" s="230" t="s">
        <v>1342</v>
      </c>
      <c r="B326" s="230" t="s">
        <v>1342</v>
      </c>
      <c r="C326" s="228" t="s">
        <v>1343</v>
      </c>
      <c r="D326" s="226" t="s">
        <v>2910</v>
      </c>
      <c r="E326" s="226" t="s">
        <v>3182</v>
      </c>
      <c r="F326" s="226" t="s">
        <v>900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75" customHeight="1" x14ac:dyDescent="0.25">
      <c r="A327" s="230" t="s">
        <v>1344</v>
      </c>
      <c r="B327" s="230" t="s">
        <v>1344</v>
      </c>
      <c r="C327" s="228" t="s">
        <v>1345</v>
      </c>
      <c r="D327" s="226" t="s">
        <v>2910</v>
      </c>
      <c r="E327" s="226" t="s">
        <v>3182</v>
      </c>
      <c r="F327" s="226" t="s">
        <v>900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75" customHeight="1" x14ac:dyDescent="0.25">
      <c r="A328" s="230" t="s">
        <v>1346</v>
      </c>
      <c r="B328" s="230" t="s">
        <v>1346</v>
      </c>
      <c r="C328" s="228" t="s">
        <v>1347</v>
      </c>
      <c r="D328" s="226" t="s">
        <v>2910</v>
      </c>
      <c r="E328" s="226" t="s">
        <v>3182</v>
      </c>
      <c r="F328" s="226" t="s">
        <v>900</v>
      </c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75" customHeight="1" x14ac:dyDescent="0.25">
      <c r="A329" s="230" t="s">
        <v>1348</v>
      </c>
      <c r="B329" s="230" t="s">
        <v>1348</v>
      </c>
      <c r="C329" s="228" t="s">
        <v>1349</v>
      </c>
      <c r="D329" s="226" t="s">
        <v>2910</v>
      </c>
      <c r="E329" s="226" t="s">
        <v>3182</v>
      </c>
      <c r="F329" s="226" t="s">
        <v>900</v>
      </c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75" customHeight="1" x14ac:dyDescent="0.25">
      <c r="A330" s="230" t="s">
        <v>1350</v>
      </c>
      <c r="B330" s="230" t="s">
        <v>1350</v>
      </c>
      <c r="C330" s="228" t="s">
        <v>1351</v>
      </c>
      <c r="D330" s="226" t="s">
        <v>2910</v>
      </c>
      <c r="E330" s="226" t="s">
        <v>3182</v>
      </c>
      <c r="F330" s="226" t="s">
        <v>900</v>
      </c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75" customHeight="1" x14ac:dyDescent="0.25">
      <c r="A331" s="230" t="s">
        <v>1352</v>
      </c>
      <c r="B331" s="230" t="s">
        <v>1352</v>
      </c>
      <c r="C331" s="228" t="s">
        <v>1353</v>
      </c>
      <c r="D331" s="226" t="s">
        <v>2910</v>
      </c>
      <c r="E331" s="226" t="s">
        <v>3182</v>
      </c>
      <c r="F331" s="226" t="s">
        <v>900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75" customHeight="1" x14ac:dyDescent="0.25">
      <c r="A332" s="230" t="s">
        <v>1354</v>
      </c>
      <c r="B332" s="230" t="s">
        <v>1354</v>
      </c>
      <c r="C332" s="228" t="s">
        <v>1355</v>
      </c>
      <c r="D332" s="226" t="s">
        <v>2910</v>
      </c>
      <c r="E332" s="226" t="s">
        <v>3183</v>
      </c>
      <c r="F332" s="226" t="s">
        <v>900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75" customHeight="1" x14ac:dyDescent="0.25">
      <c r="A333" s="230" t="s">
        <v>1356</v>
      </c>
      <c r="B333" s="230" t="s">
        <v>1356</v>
      </c>
      <c r="C333" s="228" t="s">
        <v>1357</v>
      </c>
      <c r="D333" s="226" t="s">
        <v>2910</v>
      </c>
      <c r="E333" s="226" t="s">
        <v>3183</v>
      </c>
      <c r="F333" s="226" t="s">
        <v>900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75" customHeight="1" x14ac:dyDescent="0.25">
      <c r="A334" s="230" t="s">
        <v>1358</v>
      </c>
      <c r="B334" s="230" t="s">
        <v>1358</v>
      </c>
      <c r="C334" s="228" t="s">
        <v>1359</v>
      </c>
      <c r="D334" s="226" t="s">
        <v>2910</v>
      </c>
      <c r="E334" s="226" t="s">
        <v>3183</v>
      </c>
      <c r="F334" s="226" t="s">
        <v>900</v>
      </c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75" customHeight="1" x14ac:dyDescent="0.25">
      <c r="A335" s="230" t="s">
        <v>1360</v>
      </c>
      <c r="B335" s="230" t="s">
        <v>1360</v>
      </c>
      <c r="C335" s="228" t="s">
        <v>1361</v>
      </c>
      <c r="D335" s="226" t="s">
        <v>2910</v>
      </c>
      <c r="E335" s="226" t="s">
        <v>3183</v>
      </c>
      <c r="F335" s="226" t="s">
        <v>900</v>
      </c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75" customHeight="1" x14ac:dyDescent="0.25">
      <c r="A336" s="230" t="s">
        <v>1362</v>
      </c>
      <c r="B336" s="230" t="s">
        <v>1362</v>
      </c>
      <c r="C336" s="228" t="s">
        <v>1363</v>
      </c>
      <c r="D336" s="226" t="s">
        <v>2910</v>
      </c>
      <c r="E336" s="226" t="s">
        <v>3183</v>
      </c>
      <c r="F336" s="226" t="s">
        <v>900</v>
      </c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75" customHeight="1" x14ac:dyDescent="0.25">
      <c r="A337" s="230" t="s">
        <v>1364</v>
      </c>
      <c r="B337" s="230" t="s">
        <v>1364</v>
      </c>
      <c r="C337" s="228" t="s">
        <v>1365</v>
      </c>
      <c r="D337" s="226" t="s">
        <v>2910</v>
      </c>
      <c r="E337" s="226" t="s">
        <v>3183</v>
      </c>
      <c r="F337" s="226" t="s">
        <v>900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75" customHeight="1" x14ac:dyDescent="0.25">
      <c r="A338" s="230" t="s">
        <v>1366</v>
      </c>
      <c r="B338" s="230" t="s">
        <v>1366</v>
      </c>
      <c r="C338" s="228" t="s">
        <v>1367</v>
      </c>
      <c r="D338" s="226" t="s">
        <v>2910</v>
      </c>
      <c r="E338" s="226" t="s">
        <v>3182</v>
      </c>
      <c r="F338" s="226" t="s">
        <v>900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75" customHeight="1" x14ac:dyDescent="0.25">
      <c r="A339" s="230" t="s">
        <v>1368</v>
      </c>
      <c r="B339" s="230" t="s">
        <v>1368</v>
      </c>
      <c r="C339" s="228" t="s">
        <v>1369</v>
      </c>
      <c r="D339" s="226" t="s">
        <v>2910</v>
      </c>
      <c r="E339" s="226" t="s">
        <v>3182</v>
      </c>
      <c r="F339" s="226" t="s">
        <v>900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75" customHeight="1" x14ac:dyDescent="0.25">
      <c r="A340" s="230" t="s">
        <v>1370</v>
      </c>
      <c r="B340" s="230" t="s">
        <v>1370</v>
      </c>
      <c r="C340" s="228" t="s">
        <v>1371</v>
      </c>
      <c r="D340" s="226" t="s">
        <v>2910</v>
      </c>
      <c r="E340" s="226" t="s">
        <v>3183</v>
      </c>
      <c r="F340" s="226" t="s">
        <v>900</v>
      </c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75" customHeight="1" x14ac:dyDescent="0.25">
      <c r="A341" s="230" t="s">
        <v>670</v>
      </c>
      <c r="B341" s="230" t="s">
        <v>670</v>
      </c>
      <c r="C341" s="228" t="s">
        <v>1372</v>
      </c>
      <c r="D341" s="226" t="s">
        <v>2910</v>
      </c>
      <c r="E341" s="226" t="s">
        <v>3183</v>
      </c>
      <c r="F341" s="226" t="s">
        <v>900</v>
      </c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75" customHeight="1" x14ac:dyDescent="0.25">
      <c r="A342" s="230" t="s">
        <v>1373</v>
      </c>
      <c r="B342" s="230" t="s">
        <v>1373</v>
      </c>
      <c r="C342" s="228" t="s">
        <v>1374</v>
      </c>
      <c r="D342" s="226" t="s">
        <v>2903</v>
      </c>
      <c r="E342" s="226" t="s">
        <v>3183</v>
      </c>
      <c r="F342" s="226" t="s">
        <v>900</v>
      </c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75" customHeight="1" x14ac:dyDescent="0.25">
      <c r="A343" s="230" t="s">
        <v>1375</v>
      </c>
      <c r="B343" s="230" t="s">
        <v>1375</v>
      </c>
      <c r="C343" s="228" t="s">
        <v>1374</v>
      </c>
      <c r="D343" s="226" t="s">
        <v>2903</v>
      </c>
      <c r="E343" s="226" t="s">
        <v>3183</v>
      </c>
      <c r="F343" s="226" t="s">
        <v>900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75" customHeight="1" x14ac:dyDescent="0.25">
      <c r="A344" s="230" t="s">
        <v>672</v>
      </c>
      <c r="B344" s="230" t="s">
        <v>672</v>
      </c>
      <c r="C344" s="228" t="s">
        <v>1374</v>
      </c>
      <c r="D344" s="226" t="s">
        <v>2903</v>
      </c>
      <c r="E344" s="226" t="s">
        <v>3183</v>
      </c>
      <c r="F344" s="226" t="s">
        <v>900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75" customHeight="1" x14ac:dyDescent="0.25">
      <c r="A345" s="230" t="s">
        <v>671</v>
      </c>
      <c r="B345" s="230" t="s">
        <v>671</v>
      </c>
      <c r="C345" s="228" t="s">
        <v>1374</v>
      </c>
      <c r="D345" s="226" t="s">
        <v>2903</v>
      </c>
      <c r="E345" s="226" t="s">
        <v>3183</v>
      </c>
      <c r="F345" s="226" t="s">
        <v>900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75" customHeight="1" x14ac:dyDescent="0.25">
      <c r="A346" s="230" t="s">
        <v>1376</v>
      </c>
      <c r="B346" s="230" t="s">
        <v>1376</v>
      </c>
      <c r="C346" s="228" t="s">
        <v>1377</v>
      </c>
      <c r="D346" s="226" t="s">
        <v>2903</v>
      </c>
      <c r="E346" s="226" t="s">
        <v>3183</v>
      </c>
      <c r="F346" s="226" t="s">
        <v>900</v>
      </c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75" customHeight="1" x14ac:dyDescent="0.25">
      <c r="A347" s="230" t="s">
        <v>1378</v>
      </c>
      <c r="B347" s="230" t="s">
        <v>1378</v>
      </c>
      <c r="C347" s="228" t="s">
        <v>1379</v>
      </c>
      <c r="D347" s="226" t="s">
        <v>2903</v>
      </c>
      <c r="E347" s="226" t="s">
        <v>3183</v>
      </c>
      <c r="F347" s="226" t="s">
        <v>900</v>
      </c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75" customHeight="1" x14ac:dyDescent="0.25">
      <c r="A348" s="230" t="s">
        <v>1380</v>
      </c>
      <c r="B348" s="230" t="s">
        <v>1380</v>
      </c>
      <c r="C348" s="228" t="s">
        <v>1381</v>
      </c>
      <c r="D348" s="226" t="s">
        <v>2903</v>
      </c>
      <c r="E348" s="226" t="s">
        <v>3183</v>
      </c>
      <c r="F348" s="226" t="s">
        <v>900</v>
      </c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75" customHeight="1" x14ac:dyDescent="0.25">
      <c r="A349" s="230" t="s">
        <v>1382</v>
      </c>
      <c r="B349" s="230" t="s">
        <v>1382</v>
      </c>
      <c r="C349" s="228" t="s">
        <v>1383</v>
      </c>
      <c r="D349" s="226" t="s">
        <v>2903</v>
      </c>
      <c r="E349" s="226" t="s">
        <v>3183</v>
      </c>
      <c r="F349" s="226" t="s">
        <v>900</v>
      </c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75" customHeight="1" x14ac:dyDescent="0.25">
      <c r="A350" s="230" t="s">
        <v>1382</v>
      </c>
      <c r="B350" s="230" t="s">
        <v>1382</v>
      </c>
      <c r="C350" s="228" t="s">
        <v>1384</v>
      </c>
      <c r="D350" s="226" t="s">
        <v>2903</v>
      </c>
      <c r="E350" s="226" t="s">
        <v>3183</v>
      </c>
      <c r="F350" s="226" t="s">
        <v>900</v>
      </c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75" customHeight="1" x14ac:dyDescent="0.25">
      <c r="A351" s="230" t="s">
        <v>1385</v>
      </c>
      <c r="B351" s="230" t="s">
        <v>1385</v>
      </c>
      <c r="C351" s="228" t="s">
        <v>1124</v>
      </c>
      <c r="D351" s="226" t="s">
        <v>2903</v>
      </c>
      <c r="E351" s="226" t="s">
        <v>3183</v>
      </c>
      <c r="F351" s="226" t="s">
        <v>900</v>
      </c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75" customHeight="1" x14ac:dyDescent="0.25">
      <c r="A352" s="230" t="s">
        <v>1386</v>
      </c>
      <c r="B352" s="230" t="s">
        <v>1386</v>
      </c>
      <c r="C352" s="228" t="s">
        <v>1387</v>
      </c>
      <c r="D352" s="226" t="s">
        <v>2903</v>
      </c>
      <c r="E352" s="226" t="s">
        <v>3183</v>
      </c>
      <c r="F352" s="226" t="s">
        <v>900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75" customHeight="1" x14ac:dyDescent="0.25">
      <c r="A353" s="230" t="s">
        <v>1388</v>
      </c>
      <c r="B353" s="230" t="s">
        <v>1388</v>
      </c>
      <c r="C353" s="228" t="s">
        <v>1389</v>
      </c>
      <c r="D353" s="226" t="s">
        <v>2903</v>
      </c>
      <c r="E353" s="226" t="s">
        <v>3183</v>
      </c>
      <c r="F353" s="226" t="s">
        <v>900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75" customHeight="1" x14ac:dyDescent="0.25">
      <c r="A354" s="230" t="s">
        <v>1390</v>
      </c>
      <c r="B354" s="230" t="s">
        <v>1390</v>
      </c>
      <c r="C354" s="228" t="s">
        <v>1391</v>
      </c>
      <c r="D354" s="226" t="s">
        <v>2903</v>
      </c>
      <c r="E354" s="226" t="s">
        <v>3183</v>
      </c>
      <c r="F354" s="226" t="s">
        <v>900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75" customHeight="1" x14ac:dyDescent="0.25">
      <c r="A355" s="230" t="s">
        <v>1392</v>
      </c>
      <c r="B355" s="230" t="s">
        <v>1392</v>
      </c>
      <c r="C355" s="228" t="s">
        <v>1393</v>
      </c>
      <c r="D355" s="226" t="s">
        <v>2903</v>
      </c>
      <c r="E355" s="226" t="s">
        <v>3183</v>
      </c>
      <c r="F355" s="226" t="s">
        <v>900</v>
      </c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75" customHeight="1" x14ac:dyDescent="0.25">
      <c r="A356" s="230" t="s">
        <v>1394</v>
      </c>
      <c r="B356" s="230" t="s">
        <v>1394</v>
      </c>
      <c r="C356" s="228" t="s">
        <v>1395</v>
      </c>
      <c r="D356" s="226" t="s">
        <v>2910</v>
      </c>
      <c r="E356" s="226" t="s">
        <v>3183</v>
      </c>
      <c r="F356" s="226" t="s">
        <v>900</v>
      </c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75" customHeight="1" x14ac:dyDescent="0.25">
      <c r="A357" s="230" t="s">
        <v>1396</v>
      </c>
      <c r="B357" s="230" t="s">
        <v>1396</v>
      </c>
      <c r="C357" s="228" t="s">
        <v>1397</v>
      </c>
      <c r="D357" s="226" t="s">
        <v>2903</v>
      </c>
      <c r="E357" s="226" t="s">
        <v>3183</v>
      </c>
      <c r="F357" s="226" t="s">
        <v>900</v>
      </c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75" customHeight="1" x14ac:dyDescent="0.25">
      <c r="A358" s="230" t="s">
        <v>1398</v>
      </c>
      <c r="B358" s="230" t="s">
        <v>1398</v>
      </c>
      <c r="C358" s="228" t="s">
        <v>1399</v>
      </c>
      <c r="D358" s="226" t="s">
        <v>2910</v>
      </c>
      <c r="E358" s="226" t="s">
        <v>3183</v>
      </c>
      <c r="F358" s="226" t="s">
        <v>900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75" customHeight="1" x14ac:dyDescent="0.25">
      <c r="A359" s="230" t="s">
        <v>673</v>
      </c>
      <c r="B359" s="230" t="s">
        <v>673</v>
      </c>
      <c r="C359" s="228" t="s">
        <v>1400</v>
      </c>
      <c r="D359" s="226" t="s">
        <v>2903</v>
      </c>
      <c r="E359" s="226" t="s">
        <v>3183</v>
      </c>
      <c r="F359" s="226" t="s">
        <v>900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75" customHeight="1" x14ac:dyDescent="0.25">
      <c r="A360" s="230" t="s">
        <v>1401</v>
      </c>
      <c r="B360" s="230" t="s">
        <v>1401</v>
      </c>
      <c r="C360" s="228" t="s">
        <v>1402</v>
      </c>
      <c r="D360" s="226" t="s">
        <v>2903</v>
      </c>
      <c r="E360" s="226" t="s">
        <v>3184</v>
      </c>
      <c r="F360" s="226" t="s">
        <v>900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75" customHeight="1" x14ac:dyDescent="0.25">
      <c r="A361" s="230" t="s">
        <v>1403</v>
      </c>
      <c r="B361" s="230" t="s">
        <v>1403</v>
      </c>
      <c r="C361" s="228" t="s">
        <v>1404</v>
      </c>
      <c r="D361" s="226" t="s">
        <v>2903</v>
      </c>
      <c r="E361" s="226" t="s">
        <v>3184</v>
      </c>
      <c r="F361" s="226" t="s">
        <v>900</v>
      </c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75" customHeight="1" x14ac:dyDescent="0.25">
      <c r="A362" s="230" t="s">
        <v>1405</v>
      </c>
      <c r="B362" s="230" t="s">
        <v>1405</v>
      </c>
      <c r="C362" s="228" t="s">
        <v>1406</v>
      </c>
      <c r="D362" s="226" t="s">
        <v>2903</v>
      </c>
      <c r="E362" s="226" t="s">
        <v>3183</v>
      </c>
      <c r="F362" s="226" t="s">
        <v>900</v>
      </c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75" customHeight="1" x14ac:dyDescent="0.25">
      <c r="A363" s="230" t="s">
        <v>1407</v>
      </c>
      <c r="B363" s="230" t="s">
        <v>1407</v>
      </c>
      <c r="C363" s="228" t="s">
        <v>1408</v>
      </c>
      <c r="D363" s="226" t="s">
        <v>2903</v>
      </c>
      <c r="E363" s="226" t="s">
        <v>3183</v>
      </c>
      <c r="F363" s="226" t="s">
        <v>900</v>
      </c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75" customHeight="1" x14ac:dyDescent="0.25">
      <c r="A364" s="230" t="s">
        <v>1409</v>
      </c>
      <c r="B364" s="230" t="s">
        <v>1409</v>
      </c>
      <c r="C364" s="228" t="s">
        <v>1410</v>
      </c>
      <c r="D364" s="226" t="s">
        <v>2903</v>
      </c>
      <c r="E364" s="226" t="s">
        <v>3183</v>
      </c>
      <c r="F364" s="226" t="s">
        <v>900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75" customHeight="1" x14ac:dyDescent="0.25">
      <c r="A365" s="230" t="s">
        <v>1411</v>
      </c>
      <c r="B365" s="230" t="s">
        <v>1411</v>
      </c>
      <c r="C365" s="228" t="s">
        <v>1412</v>
      </c>
      <c r="D365" s="226" t="s">
        <v>2903</v>
      </c>
      <c r="E365" s="226" t="s">
        <v>3183</v>
      </c>
      <c r="F365" s="226" t="s">
        <v>900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75" customHeight="1" x14ac:dyDescent="0.25">
      <c r="A366" s="230" t="s">
        <v>1413</v>
      </c>
      <c r="B366" s="230" t="s">
        <v>1413</v>
      </c>
      <c r="C366" s="228" t="s">
        <v>1414</v>
      </c>
      <c r="D366" s="226" t="s">
        <v>2903</v>
      </c>
      <c r="E366" s="226" t="s">
        <v>3184</v>
      </c>
      <c r="F366" s="226" t="s">
        <v>900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75" customHeight="1" x14ac:dyDescent="0.25">
      <c r="A367" s="230" t="s">
        <v>1415</v>
      </c>
      <c r="B367" s="230" t="s">
        <v>1415</v>
      </c>
      <c r="C367" s="228" t="s">
        <v>1416</v>
      </c>
      <c r="D367" s="226" t="s">
        <v>2910</v>
      </c>
      <c r="E367" s="226" t="s">
        <v>3183</v>
      </c>
      <c r="F367" s="226" t="s">
        <v>900</v>
      </c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75" customHeight="1" x14ac:dyDescent="0.25">
      <c r="A368" s="230" t="s">
        <v>1417</v>
      </c>
      <c r="B368" s="230" t="s">
        <v>1417</v>
      </c>
      <c r="C368" s="228" t="s">
        <v>1418</v>
      </c>
      <c r="D368" s="226" t="s">
        <v>2911</v>
      </c>
      <c r="E368" s="226" t="s">
        <v>3183</v>
      </c>
      <c r="F368" s="226" t="s">
        <v>900</v>
      </c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75" customHeight="1" x14ac:dyDescent="0.25">
      <c r="A369" s="230" t="s">
        <v>1419</v>
      </c>
      <c r="B369" s="230" t="s">
        <v>1419</v>
      </c>
      <c r="C369" s="228" t="s">
        <v>1420</v>
      </c>
      <c r="D369" s="226" t="s">
        <v>2911</v>
      </c>
      <c r="E369" s="226" t="s">
        <v>3183</v>
      </c>
      <c r="F369" s="226" t="s">
        <v>900</v>
      </c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75" customHeight="1" x14ac:dyDescent="0.25">
      <c r="A370" s="230" t="s">
        <v>668</v>
      </c>
      <c r="B370" s="230" t="s">
        <v>668</v>
      </c>
      <c r="C370" s="228" t="s">
        <v>1421</v>
      </c>
      <c r="D370" s="226" t="s">
        <v>2910</v>
      </c>
      <c r="E370" s="226" t="s">
        <v>3184</v>
      </c>
      <c r="F370" s="226" t="s">
        <v>900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75" customHeight="1" x14ac:dyDescent="0.25">
      <c r="A371" s="230" t="s">
        <v>669</v>
      </c>
      <c r="B371" s="230" t="s">
        <v>669</v>
      </c>
      <c r="C371" s="228" t="s">
        <v>1422</v>
      </c>
      <c r="D371" s="226" t="s">
        <v>2910</v>
      </c>
      <c r="E371" s="226" t="s">
        <v>3184</v>
      </c>
      <c r="F371" s="226" t="s">
        <v>900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75" customHeight="1" x14ac:dyDescent="0.25">
      <c r="A372" s="230" t="s">
        <v>1423</v>
      </c>
      <c r="B372" s="230" t="s">
        <v>1423</v>
      </c>
      <c r="C372" s="228" t="s">
        <v>1424</v>
      </c>
      <c r="D372" s="226" t="s">
        <v>2911</v>
      </c>
      <c r="E372" s="226" t="s">
        <v>3183</v>
      </c>
      <c r="F372" s="226" t="s">
        <v>900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75" customHeight="1" x14ac:dyDescent="0.25">
      <c r="A373" s="230" t="s">
        <v>1425</v>
      </c>
      <c r="B373" s="230" t="s">
        <v>1425</v>
      </c>
      <c r="C373" s="228" t="s">
        <v>1426</v>
      </c>
      <c r="D373" s="226" t="s">
        <v>2911</v>
      </c>
      <c r="E373" s="226" t="s">
        <v>3183</v>
      </c>
      <c r="F373" s="226" t="s">
        <v>900</v>
      </c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75" customHeight="1" x14ac:dyDescent="0.25">
      <c r="A374" s="230" t="s">
        <v>1427</v>
      </c>
      <c r="B374" s="230" t="s">
        <v>1427</v>
      </c>
      <c r="C374" s="228" t="s">
        <v>1428</v>
      </c>
      <c r="D374" s="226" t="s">
        <v>2911</v>
      </c>
      <c r="E374" s="226" t="s">
        <v>3183</v>
      </c>
      <c r="F374" s="226" t="s">
        <v>900</v>
      </c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75" customHeight="1" x14ac:dyDescent="0.25">
      <c r="A375" s="230" t="s">
        <v>1429</v>
      </c>
      <c r="B375" s="230" t="s">
        <v>1429</v>
      </c>
      <c r="C375" s="228" t="s">
        <v>1430</v>
      </c>
      <c r="D375" s="226" t="s">
        <v>2911</v>
      </c>
      <c r="E375" s="226" t="s">
        <v>3183</v>
      </c>
      <c r="F375" s="226" t="s">
        <v>900</v>
      </c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75" customHeight="1" x14ac:dyDescent="0.25">
      <c r="A376" s="230" t="s">
        <v>1431</v>
      </c>
      <c r="B376" s="230" t="s">
        <v>1431</v>
      </c>
      <c r="C376" s="228" t="s">
        <v>1432</v>
      </c>
      <c r="D376" s="226" t="s">
        <v>2911</v>
      </c>
      <c r="E376" s="226" t="s">
        <v>3183</v>
      </c>
      <c r="F376" s="226" t="s">
        <v>900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75" customHeight="1" x14ac:dyDescent="0.25">
      <c r="A377" s="230" t="s">
        <v>1433</v>
      </c>
      <c r="B377" s="230" t="s">
        <v>1433</v>
      </c>
      <c r="C377" s="228" t="s">
        <v>1434</v>
      </c>
      <c r="D377" s="226" t="s">
        <v>2911</v>
      </c>
      <c r="E377" s="226" t="s">
        <v>3183</v>
      </c>
      <c r="F377" s="226" t="s">
        <v>900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75" customHeight="1" x14ac:dyDescent="0.25">
      <c r="A378" s="230" t="s">
        <v>1435</v>
      </c>
      <c r="B378" s="230" t="s">
        <v>1435</v>
      </c>
      <c r="C378" s="228" t="s">
        <v>1436</v>
      </c>
      <c r="D378" s="226" t="s">
        <v>2911</v>
      </c>
      <c r="E378" s="226" t="s">
        <v>3183</v>
      </c>
      <c r="F378" s="226" t="s">
        <v>900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75" customHeight="1" x14ac:dyDescent="0.25">
      <c r="A379" s="230" t="s">
        <v>1437</v>
      </c>
      <c r="B379" s="230" t="s">
        <v>1437</v>
      </c>
      <c r="C379" s="228" t="s">
        <v>1438</v>
      </c>
      <c r="D379" s="226" t="s">
        <v>2911</v>
      </c>
      <c r="E379" s="226" t="s">
        <v>3183</v>
      </c>
      <c r="F379" s="226" t="s">
        <v>900</v>
      </c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75" customHeight="1" x14ac:dyDescent="0.25">
      <c r="A380" s="230" t="s">
        <v>1439</v>
      </c>
      <c r="B380" s="230" t="s">
        <v>1439</v>
      </c>
      <c r="C380" s="228" t="s">
        <v>1440</v>
      </c>
      <c r="D380" s="226" t="s">
        <v>2911</v>
      </c>
      <c r="E380" s="226" t="s">
        <v>3183</v>
      </c>
      <c r="F380" s="226" t="s">
        <v>900</v>
      </c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75" customHeight="1" x14ac:dyDescent="0.25">
      <c r="A381" s="230" t="s">
        <v>1441</v>
      </c>
      <c r="B381" s="230" t="s">
        <v>1441</v>
      </c>
      <c r="C381" s="228" t="s">
        <v>1442</v>
      </c>
      <c r="D381" s="226" t="s">
        <v>2911</v>
      </c>
      <c r="E381" s="226" t="s">
        <v>3183</v>
      </c>
      <c r="F381" s="226" t="s">
        <v>900</v>
      </c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75" customHeight="1" x14ac:dyDescent="0.25">
      <c r="A382" s="230" t="s">
        <v>1443</v>
      </c>
      <c r="B382" s="230" t="s">
        <v>1443</v>
      </c>
      <c r="C382" s="228" t="s">
        <v>1444</v>
      </c>
      <c r="D382" s="226" t="s">
        <v>2911</v>
      </c>
      <c r="E382" s="226" t="s">
        <v>3183</v>
      </c>
      <c r="F382" s="226" t="s">
        <v>900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75" customHeight="1" x14ac:dyDescent="0.25">
      <c r="A383" s="230" t="s">
        <v>1445</v>
      </c>
      <c r="B383" s="230" t="s">
        <v>1445</v>
      </c>
      <c r="C383" s="228" t="s">
        <v>1444</v>
      </c>
      <c r="D383" s="226" t="s">
        <v>2911</v>
      </c>
      <c r="E383" s="226" t="s">
        <v>3183</v>
      </c>
      <c r="F383" s="226" t="s">
        <v>900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75" customHeight="1" x14ac:dyDescent="0.25">
      <c r="A384" s="230" t="s">
        <v>1446</v>
      </c>
      <c r="B384" s="230" t="s">
        <v>1446</v>
      </c>
      <c r="C384" s="228" t="s">
        <v>1447</v>
      </c>
      <c r="D384" s="226" t="s">
        <v>2911</v>
      </c>
      <c r="E384" s="226" t="s">
        <v>3184</v>
      </c>
      <c r="F384" s="226" t="s">
        <v>900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75" customHeight="1" x14ac:dyDescent="0.25">
      <c r="A385" s="230" t="s">
        <v>1448</v>
      </c>
      <c r="B385" s="230" t="s">
        <v>1448</v>
      </c>
      <c r="C385" s="228" t="s">
        <v>1449</v>
      </c>
      <c r="D385" s="226" t="s">
        <v>2911</v>
      </c>
      <c r="E385" s="226" t="s">
        <v>3183</v>
      </c>
      <c r="F385" s="226" t="s">
        <v>900</v>
      </c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75" customHeight="1" x14ac:dyDescent="0.25">
      <c r="A386" s="230" t="s">
        <v>1450</v>
      </c>
      <c r="B386" s="230" t="s">
        <v>1450</v>
      </c>
      <c r="C386" s="228" t="s">
        <v>1451</v>
      </c>
      <c r="D386" s="226" t="s">
        <v>2911</v>
      </c>
      <c r="E386" s="226" t="s">
        <v>3183</v>
      </c>
      <c r="F386" s="226" t="s">
        <v>900</v>
      </c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75" customHeight="1" x14ac:dyDescent="0.25">
      <c r="A387" s="230" t="s">
        <v>1452</v>
      </c>
      <c r="B387" s="230" t="s">
        <v>1452</v>
      </c>
      <c r="C387" s="228" t="s">
        <v>1453</v>
      </c>
      <c r="D387" s="226" t="s">
        <v>2911</v>
      </c>
      <c r="E387" s="226" t="s">
        <v>3183</v>
      </c>
      <c r="F387" s="226" t="s">
        <v>900</v>
      </c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75" customHeight="1" x14ac:dyDescent="0.25">
      <c r="A388" s="230" t="s">
        <v>1454</v>
      </c>
      <c r="B388" s="230" t="s">
        <v>1454</v>
      </c>
      <c r="C388" s="228" t="s">
        <v>1455</v>
      </c>
      <c r="D388" s="226" t="s">
        <v>2911</v>
      </c>
      <c r="E388" s="226" t="s">
        <v>3183</v>
      </c>
      <c r="F388" s="226" t="s">
        <v>900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75" customHeight="1" x14ac:dyDescent="0.25">
      <c r="A389" s="230" t="s">
        <v>1456</v>
      </c>
      <c r="B389" s="230" t="s">
        <v>1456</v>
      </c>
      <c r="C389" s="228" t="s">
        <v>1457</v>
      </c>
      <c r="D389" s="226" t="s">
        <v>2911</v>
      </c>
      <c r="E389" s="226" t="s">
        <v>3183</v>
      </c>
      <c r="F389" s="226" t="s">
        <v>900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75" customHeight="1" x14ac:dyDescent="0.25">
      <c r="A390" s="230" t="s">
        <v>1458</v>
      </c>
      <c r="B390" s="230" t="s">
        <v>1458</v>
      </c>
      <c r="C390" s="228" t="s">
        <v>1459</v>
      </c>
      <c r="D390" s="226" t="s">
        <v>2911</v>
      </c>
      <c r="E390" s="226" t="s">
        <v>3183</v>
      </c>
      <c r="F390" s="226" t="s">
        <v>900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75" customHeight="1" x14ac:dyDescent="0.25">
      <c r="A391" s="230" t="s">
        <v>1460</v>
      </c>
      <c r="B391" s="230" t="s">
        <v>1460</v>
      </c>
      <c r="C391" s="228" t="s">
        <v>1461</v>
      </c>
      <c r="D391" s="226" t="s">
        <v>2911</v>
      </c>
      <c r="E391" s="226" t="s">
        <v>3183</v>
      </c>
      <c r="F391" s="226" t="s">
        <v>900</v>
      </c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75" customHeight="1" x14ac:dyDescent="0.25">
      <c r="A392" s="230" t="s">
        <v>1462</v>
      </c>
      <c r="B392" s="230" t="s">
        <v>1462</v>
      </c>
      <c r="C392" s="228" t="s">
        <v>1463</v>
      </c>
      <c r="D392" s="226" t="s">
        <v>2911</v>
      </c>
      <c r="E392" s="226" t="s">
        <v>3183</v>
      </c>
      <c r="F392" s="226" t="s">
        <v>900</v>
      </c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75" customHeight="1" x14ac:dyDescent="0.25">
      <c r="A393" s="230" t="s">
        <v>1464</v>
      </c>
      <c r="B393" s="230" t="s">
        <v>1464</v>
      </c>
      <c r="C393" s="228" t="s">
        <v>1465</v>
      </c>
      <c r="D393" s="226" t="s">
        <v>2911</v>
      </c>
      <c r="E393" s="226" t="s">
        <v>3183</v>
      </c>
      <c r="F393" s="226" t="s">
        <v>900</v>
      </c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75" customHeight="1" x14ac:dyDescent="0.25">
      <c r="A394" s="230" t="s">
        <v>1466</v>
      </c>
      <c r="B394" s="230" t="s">
        <v>1466</v>
      </c>
      <c r="C394" s="228" t="s">
        <v>1467</v>
      </c>
      <c r="D394" s="226" t="s">
        <v>2911</v>
      </c>
      <c r="E394" s="226" t="s">
        <v>3183</v>
      </c>
      <c r="F394" s="226" t="s">
        <v>900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75" customHeight="1" x14ac:dyDescent="0.25">
      <c r="A395" s="230" t="s">
        <v>1468</v>
      </c>
      <c r="B395" s="230" t="s">
        <v>1468</v>
      </c>
      <c r="C395" s="228" t="s">
        <v>1469</v>
      </c>
      <c r="D395" s="226" t="s">
        <v>2910</v>
      </c>
      <c r="E395" s="226" t="s">
        <v>3182</v>
      </c>
      <c r="F395" s="226" t="s">
        <v>900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75" customHeight="1" x14ac:dyDescent="0.25">
      <c r="A396" s="230" t="s">
        <v>1470</v>
      </c>
      <c r="B396" s="230" t="s">
        <v>1470</v>
      </c>
      <c r="C396" s="228" t="s">
        <v>1471</v>
      </c>
      <c r="D396" s="226" t="s">
        <v>2910</v>
      </c>
      <c r="E396" s="226" t="s">
        <v>3182</v>
      </c>
      <c r="F396" s="226" t="s">
        <v>900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75" customHeight="1" x14ac:dyDescent="0.25">
      <c r="A397" s="230" t="s">
        <v>1472</v>
      </c>
      <c r="B397" s="230" t="s">
        <v>1472</v>
      </c>
      <c r="C397" s="228" t="s">
        <v>1146</v>
      </c>
      <c r="D397" s="226" t="s">
        <v>2910</v>
      </c>
      <c r="E397" s="226" t="s">
        <v>3182</v>
      </c>
      <c r="F397" s="226" t="s">
        <v>900</v>
      </c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75" customHeight="1" x14ac:dyDescent="0.25">
      <c r="A398" s="230" t="s">
        <v>1473</v>
      </c>
      <c r="B398" s="230" t="s">
        <v>1473</v>
      </c>
      <c r="C398" s="228" t="s">
        <v>1474</v>
      </c>
      <c r="D398" s="226" t="s">
        <v>2910</v>
      </c>
      <c r="E398" s="226" t="s">
        <v>3182</v>
      </c>
      <c r="F398" s="226" t="s">
        <v>900</v>
      </c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75" customHeight="1" x14ac:dyDescent="0.25">
      <c r="A399" s="230" t="s">
        <v>1475</v>
      </c>
      <c r="B399" s="230" t="s">
        <v>1475</v>
      </c>
      <c r="C399" s="228" t="s">
        <v>1476</v>
      </c>
      <c r="D399" s="226" t="s">
        <v>2910</v>
      </c>
      <c r="E399" s="226" t="s">
        <v>3182</v>
      </c>
      <c r="F399" s="226" t="s">
        <v>900</v>
      </c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75" customHeight="1" x14ac:dyDescent="0.25">
      <c r="A400" s="230" t="s">
        <v>1477</v>
      </c>
      <c r="B400" s="230" t="s">
        <v>1477</v>
      </c>
      <c r="C400" s="228" t="s">
        <v>1478</v>
      </c>
      <c r="D400" s="226" t="s">
        <v>2910</v>
      </c>
      <c r="E400" s="226" t="s">
        <v>3182</v>
      </c>
      <c r="F400" s="226" t="s">
        <v>900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75" customHeight="1" x14ac:dyDescent="0.25">
      <c r="A401" s="230" t="s">
        <v>1479</v>
      </c>
      <c r="B401" s="230" t="s">
        <v>1479</v>
      </c>
      <c r="C401" s="228" t="s">
        <v>1480</v>
      </c>
      <c r="D401" s="226" t="s">
        <v>2910</v>
      </c>
      <c r="E401" s="226" t="s">
        <v>3183</v>
      </c>
      <c r="F401" s="226" t="s">
        <v>900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75" customHeight="1" x14ac:dyDescent="0.25">
      <c r="A402" s="230" t="s">
        <v>1481</v>
      </c>
      <c r="B402" s="230" t="s">
        <v>1481</v>
      </c>
      <c r="C402" s="228" t="s">
        <v>1482</v>
      </c>
      <c r="D402" s="226" t="s">
        <v>2910</v>
      </c>
      <c r="E402" s="226" t="s">
        <v>3182</v>
      </c>
      <c r="F402" s="226" t="s">
        <v>900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75" customHeight="1" x14ac:dyDescent="0.25">
      <c r="A403" s="230" t="s">
        <v>1483</v>
      </c>
      <c r="B403" s="230" t="s">
        <v>1483</v>
      </c>
      <c r="C403" s="228" t="s">
        <v>1482</v>
      </c>
      <c r="D403" s="226" t="s">
        <v>2910</v>
      </c>
      <c r="E403" s="226" t="s">
        <v>3182</v>
      </c>
      <c r="F403" s="226" t="s">
        <v>900</v>
      </c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75" customHeight="1" x14ac:dyDescent="0.25">
      <c r="A404" s="230" t="s">
        <v>1484</v>
      </c>
      <c r="B404" s="230" t="s">
        <v>1484</v>
      </c>
      <c r="C404" s="228" t="s">
        <v>1485</v>
      </c>
      <c r="D404" s="226" t="s">
        <v>2910</v>
      </c>
      <c r="E404" s="226" t="s">
        <v>3182</v>
      </c>
      <c r="F404" s="226" t="s">
        <v>900</v>
      </c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75" customHeight="1" x14ac:dyDescent="0.25">
      <c r="A405" s="230" t="s">
        <v>1486</v>
      </c>
      <c r="B405" s="230" t="s">
        <v>1486</v>
      </c>
      <c r="C405" s="228" t="s">
        <v>1487</v>
      </c>
      <c r="D405" s="226" t="s">
        <v>2910</v>
      </c>
      <c r="E405" s="226" t="s">
        <v>3183</v>
      </c>
      <c r="F405" s="226" t="s">
        <v>900</v>
      </c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75" customHeight="1" x14ac:dyDescent="0.25">
      <c r="A406" s="230" t="s">
        <v>1488</v>
      </c>
      <c r="B406" s="230" t="s">
        <v>1488</v>
      </c>
      <c r="C406" s="228" t="s">
        <v>1489</v>
      </c>
      <c r="D406" s="226" t="s">
        <v>2910</v>
      </c>
      <c r="E406" s="226" t="s">
        <v>3183</v>
      </c>
      <c r="F406" s="226" t="s">
        <v>900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75" customHeight="1" x14ac:dyDescent="0.25">
      <c r="A407" s="230" t="s">
        <v>1490</v>
      </c>
      <c r="B407" s="230" t="s">
        <v>1490</v>
      </c>
      <c r="C407" s="228" t="s">
        <v>1491</v>
      </c>
      <c r="D407" s="226" t="s">
        <v>2910</v>
      </c>
      <c r="E407" s="226" t="s">
        <v>3182</v>
      </c>
      <c r="F407" s="226" t="s">
        <v>900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75" customHeight="1" x14ac:dyDescent="0.25">
      <c r="A408" s="230" t="s">
        <v>1492</v>
      </c>
      <c r="B408" s="230" t="s">
        <v>1492</v>
      </c>
      <c r="C408" s="228" t="s">
        <v>1491</v>
      </c>
      <c r="D408" s="226" t="s">
        <v>2910</v>
      </c>
      <c r="E408" s="226" t="s">
        <v>3182</v>
      </c>
      <c r="F408" s="226" t="s">
        <v>900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75" customHeight="1" x14ac:dyDescent="0.25">
      <c r="A409" s="230" t="s">
        <v>1493</v>
      </c>
      <c r="B409" s="230" t="s">
        <v>1493</v>
      </c>
      <c r="C409" s="228" t="s">
        <v>1494</v>
      </c>
      <c r="D409" s="226" t="s">
        <v>2910</v>
      </c>
      <c r="E409" s="226" t="s">
        <v>3182</v>
      </c>
      <c r="F409" s="226" t="s">
        <v>900</v>
      </c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75" customHeight="1" x14ac:dyDescent="0.25">
      <c r="A410" s="230" t="s">
        <v>1495</v>
      </c>
      <c r="B410" s="230" t="s">
        <v>1495</v>
      </c>
      <c r="C410" s="228" t="s">
        <v>1496</v>
      </c>
      <c r="D410" s="226" t="s">
        <v>2910</v>
      </c>
      <c r="E410" s="226" t="s">
        <v>3182</v>
      </c>
      <c r="F410" s="226" t="s">
        <v>900</v>
      </c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75" customHeight="1" x14ac:dyDescent="0.25">
      <c r="A411" s="230" t="s">
        <v>1497</v>
      </c>
      <c r="B411" s="230" t="s">
        <v>1497</v>
      </c>
      <c r="C411" s="228" t="s">
        <v>1498</v>
      </c>
      <c r="D411" s="226" t="s">
        <v>2910</v>
      </c>
      <c r="E411" s="226" t="s">
        <v>3182</v>
      </c>
      <c r="F411" s="226" t="s">
        <v>900</v>
      </c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75" customHeight="1" x14ac:dyDescent="0.25">
      <c r="A412" s="230" t="s">
        <v>1499</v>
      </c>
      <c r="B412" s="230" t="s">
        <v>1499</v>
      </c>
      <c r="C412" s="228" t="s">
        <v>1500</v>
      </c>
      <c r="D412" s="226" t="s">
        <v>2910</v>
      </c>
      <c r="E412" s="226" t="s">
        <v>3182</v>
      </c>
      <c r="F412" s="226" t="s">
        <v>900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75" customHeight="1" x14ac:dyDescent="0.25">
      <c r="A413" s="230" t="s">
        <v>1501</v>
      </c>
      <c r="B413" s="230" t="s">
        <v>1501</v>
      </c>
      <c r="C413" s="228" t="s">
        <v>1502</v>
      </c>
      <c r="D413" s="226" t="s">
        <v>2910</v>
      </c>
      <c r="E413" s="226" t="s">
        <v>3182</v>
      </c>
      <c r="F413" s="226" t="s">
        <v>900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75" customHeight="1" x14ac:dyDescent="0.25">
      <c r="A414" s="230" t="s">
        <v>1503</v>
      </c>
      <c r="B414" s="230" t="s">
        <v>1503</v>
      </c>
      <c r="C414" s="228" t="s">
        <v>1504</v>
      </c>
      <c r="D414" s="226" t="s">
        <v>2910</v>
      </c>
      <c r="E414" s="226" t="s">
        <v>3182</v>
      </c>
      <c r="F414" s="226" t="s">
        <v>900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75" customHeight="1" x14ac:dyDescent="0.25">
      <c r="A415" s="230" t="s">
        <v>1468</v>
      </c>
      <c r="B415" s="230" t="s">
        <v>1468</v>
      </c>
      <c r="C415" s="228" t="s">
        <v>1505</v>
      </c>
      <c r="D415" s="226" t="s">
        <v>2910</v>
      </c>
      <c r="E415" s="226" t="s">
        <v>3182</v>
      </c>
      <c r="F415" s="226" t="s">
        <v>900</v>
      </c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75" customHeight="1" x14ac:dyDescent="0.25">
      <c r="A416" s="230" t="s">
        <v>1506</v>
      </c>
      <c r="B416" s="230" t="s">
        <v>1506</v>
      </c>
      <c r="C416" s="228" t="s">
        <v>1142</v>
      </c>
      <c r="D416" s="226" t="s">
        <v>2910</v>
      </c>
      <c r="E416" s="226" t="s">
        <v>3182</v>
      </c>
      <c r="F416" s="226" t="s">
        <v>900</v>
      </c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75" customHeight="1" x14ac:dyDescent="0.25">
      <c r="A417" s="230" t="s">
        <v>1507</v>
      </c>
      <c r="B417" s="230" t="s">
        <v>1507</v>
      </c>
      <c r="C417" s="228" t="s">
        <v>1508</v>
      </c>
      <c r="D417" s="226" t="s">
        <v>2910</v>
      </c>
      <c r="E417" s="226" t="s">
        <v>3182</v>
      </c>
      <c r="F417" s="226" t="s">
        <v>900</v>
      </c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75" customHeight="1" x14ac:dyDescent="0.25">
      <c r="A418" s="230" t="s">
        <v>699</v>
      </c>
      <c r="B418" s="230" t="s">
        <v>699</v>
      </c>
      <c r="C418" s="228" t="s">
        <v>1509</v>
      </c>
      <c r="D418" s="226" t="s">
        <v>2910</v>
      </c>
      <c r="E418" s="226" t="s">
        <v>3182</v>
      </c>
      <c r="F418" s="226" t="s">
        <v>900</v>
      </c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75" customHeight="1" x14ac:dyDescent="0.25">
      <c r="A419" s="230" t="s">
        <v>1510</v>
      </c>
      <c r="B419" s="230" t="s">
        <v>1510</v>
      </c>
      <c r="C419" s="228" t="s">
        <v>1511</v>
      </c>
      <c r="D419" s="226" t="s">
        <v>2910</v>
      </c>
      <c r="E419" s="226" t="s">
        <v>3182</v>
      </c>
      <c r="F419" s="226" t="s">
        <v>900</v>
      </c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75" customHeight="1" x14ac:dyDescent="0.25">
      <c r="A420" s="230" t="s">
        <v>1512</v>
      </c>
      <c r="B420" s="230" t="s">
        <v>1512</v>
      </c>
      <c r="C420" s="228" t="s">
        <v>1513</v>
      </c>
      <c r="D420" s="226" t="s">
        <v>2910</v>
      </c>
      <c r="E420" s="226" t="s">
        <v>3182</v>
      </c>
      <c r="F420" s="226" t="s">
        <v>900</v>
      </c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75" customHeight="1" x14ac:dyDescent="0.25">
      <c r="A421" s="230" t="s">
        <v>1514</v>
      </c>
      <c r="B421" s="230" t="s">
        <v>1514</v>
      </c>
      <c r="C421" s="228" t="s">
        <v>1515</v>
      </c>
      <c r="D421" s="226" t="s">
        <v>2910</v>
      </c>
      <c r="E421" s="226" t="s">
        <v>3182</v>
      </c>
      <c r="F421" s="226" t="s">
        <v>900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75" customHeight="1" x14ac:dyDescent="0.25">
      <c r="A422" s="230" t="s">
        <v>1516</v>
      </c>
      <c r="B422" s="230" t="s">
        <v>1516</v>
      </c>
      <c r="C422" s="228" t="s">
        <v>1517</v>
      </c>
      <c r="D422" s="226" t="s">
        <v>2910</v>
      </c>
      <c r="E422" s="226" t="s">
        <v>3183</v>
      </c>
      <c r="F422" s="226" t="s">
        <v>900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75" customHeight="1" x14ac:dyDescent="0.25">
      <c r="A423" s="230" t="s">
        <v>1518</v>
      </c>
      <c r="B423" s="230" t="s">
        <v>1518</v>
      </c>
      <c r="C423" s="228" t="s">
        <v>1519</v>
      </c>
      <c r="D423" s="226" t="s">
        <v>2910</v>
      </c>
      <c r="E423" s="226" t="s">
        <v>3183</v>
      </c>
      <c r="F423" s="226" t="s">
        <v>900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75" customHeight="1" x14ac:dyDescent="0.25">
      <c r="A424" s="230" t="s">
        <v>1520</v>
      </c>
      <c r="B424" s="230" t="s">
        <v>1520</v>
      </c>
      <c r="C424" s="228" t="s">
        <v>1521</v>
      </c>
      <c r="D424" s="226" t="s">
        <v>2910</v>
      </c>
      <c r="E424" s="226" t="s">
        <v>3182</v>
      </c>
      <c r="F424" s="226" t="s">
        <v>900</v>
      </c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75" customHeight="1" x14ac:dyDescent="0.25">
      <c r="A425" s="230" t="s">
        <v>1522</v>
      </c>
      <c r="B425" s="230" t="s">
        <v>1522</v>
      </c>
      <c r="C425" s="228" t="s">
        <v>1523</v>
      </c>
      <c r="D425" s="226" t="s">
        <v>2910</v>
      </c>
      <c r="E425" s="226" t="s">
        <v>3182</v>
      </c>
      <c r="F425" s="226" t="s">
        <v>900</v>
      </c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75" customHeight="1" x14ac:dyDescent="0.25">
      <c r="A426" s="230" t="s">
        <v>1524</v>
      </c>
      <c r="B426" s="230" t="s">
        <v>1524</v>
      </c>
      <c r="C426" s="228" t="s">
        <v>1525</v>
      </c>
      <c r="D426" s="226" t="s">
        <v>2910</v>
      </c>
      <c r="E426" s="226" t="s">
        <v>3182</v>
      </c>
      <c r="F426" s="226" t="s">
        <v>900</v>
      </c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75" customHeight="1" x14ac:dyDescent="0.25">
      <c r="A427" s="230" t="s">
        <v>1526</v>
      </c>
      <c r="B427" s="230" t="s">
        <v>1526</v>
      </c>
      <c r="C427" s="228" t="s">
        <v>1527</v>
      </c>
      <c r="D427" s="226" t="s">
        <v>2910</v>
      </c>
      <c r="E427" s="226" t="s">
        <v>3182</v>
      </c>
      <c r="F427" s="226" t="s">
        <v>900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75" customHeight="1" x14ac:dyDescent="0.25">
      <c r="A428" s="230" t="s">
        <v>1528</v>
      </c>
      <c r="B428" s="230" t="s">
        <v>1528</v>
      </c>
      <c r="C428" s="228" t="s">
        <v>1527</v>
      </c>
      <c r="D428" s="226" t="s">
        <v>2910</v>
      </c>
      <c r="E428" s="226" t="s">
        <v>3182</v>
      </c>
      <c r="F428" s="226" t="s">
        <v>900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75" customHeight="1" x14ac:dyDescent="0.25">
      <c r="A429" s="230" t="s">
        <v>1529</v>
      </c>
      <c r="B429" s="230" t="s">
        <v>1529</v>
      </c>
      <c r="C429" s="228" t="s">
        <v>1530</v>
      </c>
      <c r="D429" s="226" t="s">
        <v>2910</v>
      </c>
      <c r="E429" s="226" t="s">
        <v>3182</v>
      </c>
      <c r="F429" s="226" t="s">
        <v>900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75" customHeight="1" x14ac:dyDescent="0.25">
      <c r="A430" s="230" t="s">
        <v>1531</v>
      </c>
      <c r="B430" s="230" t="s">
        <v>1531</v>
      </c>
      <c r="C430" s="228" t="s">
        <v>1530</v>
      </c>
      <c r="D430" s="226" t="s">
        <v>2910</v>
      </c>
      <c r="E430" s="226" t="s">
        <v>3183</v>
      </c>
      <c r="F430" s="226" t="s">
        <v>900</v>
      </c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75" customHeight="1" x14ac:dyDescent="0.25">
      <c r="A431" s="230" t="s">
        <v>1532</v>
      </c>
      <c r="B431" s="230" t="s">
        <v>1532</v>
      </c>
      <c r="C431" s="228" t="s">
        <v>1533</v>
      </c>
      <c r="D431" s="226" t="s">
        <v>2910</v>
      </c>
      <c r="E431" s="226" t="s">
        <v>3182</v>
      </c>
      <c r="F431" s="226" t="s">
        <v>900</v>
      </c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75" customHeight="1" x14ac:dyDescent="0.25">
      <c r="A432" s="230" t="s">
        <v>1534</v>
      </c>
      <c r="B432" s="230" t="s">
        <v>1534</v>
      </c>
      <c r="C432" s="228" t="s">
        <v>1535</v>
      </c>
      <c r="D432" s="226" t="s">
        <v>2910</v>
      </c>
      <c r="E432" s="226" t="s">
        <v>3183</v>
      </c>
      <c r="F432" s="226" t="s">
        <v>900</v>
      </c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75" customHeight="1" x14ac:dyDescent="0.25">
      <c r="A433" s="230" t="s">
        <v>1536</v>
      </c>
      <c r="B433" s="230" t="s">
        <v>1536</v>
      </c>
      <c r="C433" s="228" t="s">
        <v>1537</v>
      </c>
      <c r="D433" s="226" t="s">
        <v>2910</v>
      </c>
      <c r="E433" s="226" t="s">
        <v>3182</v>
      </c>
      <c r="F433" s="226" t="s">
        <v>900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75" customHeight="1" x14ac:dyDescent="0.25">
      <c r="A434" s="230" t="s">
        <v>1538</v>
      </c>
      <c r="B434" s="230" t="s">
        <v>1538</v>
      </c>
      <c r="C434" s="228" t="s">
        <v>1539</v>
      </c>
      <c r="D434" s="226" t="s">
        <v>2910</v>
      </c>
      <c r="E434" s="226" t="s">
        <v>3182</v>
      </c>
      <c r="F434" s="226" t="s">
        <v>900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75" customHeight="1" x14ac:dyDescent="0.25">
      <c r="A435" s="230" t="s">
        <v>1540</v>
      </c>
      <c r="B435" s="230" t="s">
        <v>1540</v>
      </c>
      <c r="C435" s="228" t="s">
        <v>1541</v>
      </c>
      <c r="D435" s="226" t="s">
        <v>2910</v>
      </c>
      <c r="E435" s="226" t="s">
        <v>3182</v>
      </c>
      <c r="F435" s="226" t="s">
        <v>900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75" customHeight="1" x14ac:dyDescent="0.25">
      <c r="A436" s="230" t="s">
        <v>1542</v>
      </c>
      <c r="B436" s="230" t="s">
        <v>1542</v>
      </c>
      <c r="C436" s="228" t="s">
        <v>1543</v>
      </c>
      <c r="D436" s="226" t="s">
        <v>2910</v>
      </c>
      <c r="E436" s="226" t="s">
        <v>3182</v>
      </c>
      <c r="F436" s="226" t="s">
        <v>900</v>
      </c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75" customHeight="1" x14ac:dyDescent="0.25">
      <c r="A437" s="230" t="s">
        <v>1544</v>
      </c>
      <c r="B437" s="230" t="s">
        <v>1544</v>
      </c>
      <c r="C437" s="228" t="s">
        <v>1545</v>
      </c>
      <c r="D437" s="226" t="s">
        <v>2910</v>
      </c>
      <c r="E437" s="226" t="s">
        <v>3182</v>
      </c>
      <c r="F437" s="226" t="s">
        <v>900</v>
      </c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75" customHeight="1" x14ac:dyDescent="0.25">
      <c r="A438" s="230" t="s">
        <v>1546</v>
      </c>
      <c r="B438" s="230" t="s">
        <v>1546</v>
      </c>
      <c r="C438" s="228" t="s">
        <v>1547</v>
      </c>
      <c r="D438" s="226" t="s">
        <v>2910</v>
      </c>
      <c r="E438" s="226" t="s">
        <v>3182</v>
      </c>
      <c r="F438" s="226" t="s">
        <v>900</v>
      </c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75" customHeight="1" x14ac:dyDescent="0.25">
      <c r="A439" s="230" t="s">
        <v>1548</v>
      </c>
      <c r="B439" s="230" t="s">
        <v>1548</v>
      </c>
      <c r="C439" s="228" t="s">
        <v>1549</v>
      </c>
      <c r="D439" s="226" t="s">
        <v>2910</v>
      </c>
      <c r="E439" s="226" t="s">
        <v>3182</v>
      </c>
      <c r="F439" s="226" t="s">
        <v>900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75" customHeight="1" x14ac:dyDescent="0.25">
      <c r="A440" s="230" t="s">
        <v>1540</v>
      </c>
      <c r="B440" s="230" t="s">
        <v>1540</v>
      </c>
      <c r="C440" s="228" t="s">
        <v>1550</v>
      </c>
      <c r="D440" s="226" t="s">
        <v>2910</v>
      </c>
      <c r="E440" s="226" t="s">
        <v>3182</v>
      </c>
      <c r="F440" s="226" t="s">
        <v>900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75" customHeight="1" x14ac:dyDescent="0.25">
      <c r="A441" s="230" t="s">
        <v>1551</v>
      </c>
      <c r="B441" s="230" t="s">
        <v>1551</v>
      </c>
      <c r="C441" s="228" t="s">
        <v>1552</v>
      </c>
      <c r="D441" s="226" t="s">
        <v>2910</v>
      </c>
      <c r="E441" s="226" t="s">
        <v>3183</v>
      </c>
      <c r="F441" s="226" t="s">
        <v>900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75" customHeight="1" x14ac:dyDescent="0.25">
      <c r="A442" s="230" t="s">
        <v>1553</v>
      </c>
      <c r="B442" s="230" t="s">
        <v>1553</v>
      </c>
      <c r="C442" s="228" t="s">
        <v>1554</v>
      </c>
      <c r="D442" s="226" t="s">
        <v>2910</v>
      </c>
      <c r="E442" s="226" t="s">
        <v>3183</v>
      </c>
      <c r="F442" s="226" t="s">
        <v>900</v>
      </c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75" customHeight="1" x14ac:dyDescent="0.25">
      <c r="A443" s="230" t="s">
        <v>718</v>
      </c>
      <c r="B443" s="230" t="s">
        <v>718</v>
      </c>
      <c r="C443" s="228" t="s">
        <v>1555</v>
      </c>
      <c r="D443" s="226" t="s">
        <v>2910</v>
      </c>
      <c r="E443" s="226" t="s">
        <v>3183</v>
      </c>
      <c r="F443" s="226" t="s">
        <v>900</v>
      </c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75" customHeight="1" x14ac:dyDescent="0.25">
      <c r="A444" s="230" t="s">
        <v>1556</v>
      </c>
      <c r="B444" s="230" t="s">
        <v>1556</v>
      </c>
      <c r="C444" s="228" t="s">
        <v>1557</v>
      </c>
      <c r="D444" s="226" t="s">
        <v>2910</v>
      </c>
      <c r="E444" s="226" t="s">
        <v>3182</v>
      </c>
      <c r="F444" s="226" t="s">
        <v>900</v>
      </c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75" customHeight="1" x14ac:dyDescent="0.25">
      <c r="A445" s="230" t="s">
        <v>1558</v>
      </c>
      <c r="B445" s="230" t="s">
        <v>1558</v>
      </c>
      <c r="C445" s="228" t="s">
        <v>1559</v>
      </c>
      <c r="D445" s="226" t="s">
        <v>2910</v>
      </c>
      <c r="E445" s="226" t="s">
        <v>3182</v>
      </c>
      <c r="F445" s="226" t="s">
        <v>900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75" customHeight="1" x14ac:dyDescent="0.25">
      <c r="A446" s="230" t="s">
        <v>1560</v>
      </c>
      <c r="B446" s="230" t="s">
        <v>1560</v>
      </c>
      <c r="C446" s="228" t="s">
        <v>1561</v>
      </c>
      <c r="D446" s="226" t="s">
        <v>2910</v>
      </c>
      <c r="E446" s="226" t="s">
        <v>3182</v>
      </c>
      <c r="F446" s="226" t="s">
        <v>900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75" customHeight="1" x14ac:dyDescent="0.25">
      <c r="A447" s="230" t="s">
        <v>691</v>
      </c>
      <c r="B447" s="230" t="s">
        <v>691</v>
      </c>
      <c r="C447" s="228" t="s">
        <v>1562</v>
      </c>
      <c r="D447" s="226" t="s">
        <v>2910</v>
      </c>
      <c r="E447" s="226" t="s">
        <v>3183</v>
      </c>
      <c r="F447" s="226" t="s">
        <v>900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75" customHeight="1" x14ac:dyDescent="0.25">
      <c r="A448" s="230" t="s">
        <v>698</v>
      </c>
      <c r="B448" s="230" t="s">
        <v>698</v>
      </c>
      <c r="C448" s="228" t="s">
        <v>1563</v>
      </c>
      <c r="D448" s="226" t="s">
        <v>2910</v>
      </c>
      <c r="E448" s="226" t="s">
        <v>3183</v>
      </c>
      <c r="F448" s="226" t="s">
        <v>900</v>
      </c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75" customHeight="1" x14ac:dyDescent="0.25">
      <c r="A449" s="230" t="s">
        <v>1564</v>
      </c>
      <c r="B449" s="230" t="s">
        <v>1564</v>
      </c>
      <c r="C449" s="228" t="s">
        <v>1565</v>
      </c>
      <c r="D449" s="226" t="s">
        <v>2910</v>
      </c>
      <c r="E449" s="226" t="s">
        <v>3182</v>
      </c>
      <c r="F449" s="226" t="s">
        <v>900</v>
      </c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75" customHeight="1" x14ac:dyDescent="0.25">
      <c r="A450" s="230" t="s">
        <v>685</v>
      </c>
      <c r="B450" s="230" t="s">
        <v>685</v>
      </c>
      <c r="C450" s="228" t="s">
        <v>1566</v>
      </c>
      <c r="D450" s="226" t="s">
        <v>2910</v>
      </c>
      <c r="E450" s="226" t="s">
        <v>3182</v>
      </c>
      <c r="F450" s="226" t="s">
        <v>900</v>
      </c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75" customHeight="1" x14ac:dyDescent="0.25">
      <c r="A451" s="230" t="s">
        <v>1567</v>
      </c>
      <c r="B451" s="230" t="s">
        <v>1567</v>
      </c>
      <c r="C451" s="228" t="s">
        <v>1568</v>
      </c>
      <c r="D451" s="226" t="s">
        <v>2910</v>
      </c>
      <c r="E451" s="226" t="s">
        <v>3182</v>
      </c>
      <c r="F451" s="226" t="s">
        <v>900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75" customHeight="1" x14ac:dyDescent="0.25">
      <c r="A452" s="230" t="s">
        <v>1569</v>
      </c>
      <c r="B452" s="230" t="s">
        <v>1569</v>
      </c>
      <c r="C452" s="228" t="s">
        <v>1570</v>
      </c>
      <c r="D452" s="226" t="s">
        <v>2910</v>
      </c>
      <c r="E452" s="226" t="s">
        <v>3182</v>
      </c>
      <c r="F452" s="226" t="s">
        <v>900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75" customHeight="1" x14ac:dyDescent="0.25">
      <c r="A453" s="230" t="s">
        <v>1571</v>
      </c>
      <c r="B453" s="230" t="s">
        <v>1571</v>
      </c>
      <c r="C453" s="228" t="s">
        <v>1572</v>
      </c>
      <c r="D453" s="226" t="s">
        <v>2910</v>
      </c>
      <c r="E453" s="226" t="s">
        <v>3182</v>
      </c>
      <c r="F453" s="226" t="s">
        <v>900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75" customHeight="1" x14ac:dyDescent="0.25">
      <c r="A454" s="230" t="s">
        <v>1573</v>
      </c>
      <c r="B454" s="230" t="s">
        <v>1573</v>
      </c>
      <c r="C454" s="228" t="s">
        <v>1574</v>
      </c>
      <c r="D454" s="226" t="s">
        <v>2910</v>
      </c>
      <c r="E454" s="226" t="s">
        <v>3183</v>
      </c>
      <c r="F454" s="226" t="s">
        <v>900</v>
      </c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75" customHeight="1" x14ac:dyDescent="0.25">
      <c r="A455" s="230" t="s">
        <v>1575</v>
      </c>
      <c r="B455" s="230" t="s">
        <v>1575</v>
      </c>
      <c r="C455" s="228" t="s">
        <v>1576</v>
      </c>
      <c r="D455" s="226" t="s">
        <v>2910</v>
      </c>
      <c r="E455" s="226" t="s">
        <v>3182</v>
      </c>
      <c r="F455" s="226" t="s">
        <v>900</v>
      </c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75" customHeight="1" x14ac:dyDescent="0.25">
      <c r="A456" s="230" t="s">
        <v>1577</v>
      </c>
      <c r="B456" s="230" t="s">
        <v>1577</v>
      </c>
      <c r="C456" s="228" t="s">
        <v>1578</v>
      </c>
      <c r="D456" s="226" t="s">
        <v>2910</v>
      </c>
      <c r="E456" s="226" t="s">
        <v>3183</v>
      </c>
      <c r="F456" s="226" t="s">
        <v>900</v>
      </c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75" customHeight="1" x14ac:dyDescent="0.25">
      <c r="A457" s="230" t="s">
        <v>1579</v>
      </c>
      <c r="B457" s="230" t="s">
        <v>1579</v>
      </c>
      <c r="C457" s="228" t="s">
        <v>1580</v>
      </c>
      <c r="D457" s="226" t="s">
        <v>2910</v>
      </c>
      <c r="E457" s="226" t="s">
        <v>3182</v>
      </c>
      <c r="F457" s="226" t="s">
        <v>900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75" customHeight="1" x14ac:dyDescent="0.25">
      <c r="A458" s="230" t="s">
        <v>1581</v>
      </c>
      <c r="B458" s="230" t="s">
        <v>1581</v>
      </c>
      <c r="C458" s="228" t="s">
        <v>1582</v>
      </c>
      <c r="D458" s="226" t="s">
        <v>2910</v>
      </c>
      <c r="E458" s="226" t="s">
        <v>3182</v>
      </c>
      <c r="F458" s="226" t="s">
        <v>900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75" customHeight="1" x14ac:dyDescent="0.25">
      <c r="A459" s="230" t="s">
        <v>686</v>
      </c>
      <c r="B459" s="230" t="s">
        <v>686</v>
      </c>
      <c r="C459" s="228" t="s">
        <v>1583</v>
      </c>
      <c r="D459" s="226" t="s">
        <v>2910</v>
      </c>
      <c r="E459" s="226" t="s">
        <v>3182</v>
      </c>
      <c r="F459" s="226" t="s">
        <v>900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75" customHeight="1" x14ac:dyDescent="0.25">
      <c r="A460" s="230" t="s">
        <v>1584</v>
      </c>
      <c r="B460" s="230" t="s">
        <v>1584</v>
      </c>
      <c r="C460" s="228" t="s">
        <v>1585</v>
      </c>
      <c r="D460" s="226" t="s">
        <v>2910</v>
      </c>
      <c r="E460" s="226" t="s">
        <v>3182</v>
      </c>
      <c r="F460" s="226" t="s">
        <v>900</v>
      </c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75" customHeight="1" x14ac:dyDescent="0.25">
      <c r="A461" s="230" t="s">
        <v>717</v>
      </c>
      <c r="B461" s="230" t="s">
        <v>717</v>
      </c>
      <c r="C461" s="228" t="s">
        <v>1586</v>
      </c>
      <c r="D461" s="226" t="s">
        <v>2910</v>
      </c>
      <c r="E461" s="226" t="s">
        <v>3183</v>
      </c>
      <c r="F461" s="226" t="s">
        <v>900</v>
      </c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75" customHeight="1" x14ac:dyDescent="0.25">
      <c r="A462" s="230" t="s">
        <v>716</v>
      </c>
      <c r="B462" s="230" t="s">
        <v>716</v>
      </c>
      <c r="C462" s="228" t="s">
        <v>1587</v>
      </c>
      <c r="D462" s="226" t="s">
        <v>2910</v>
      </c>
      <c r="E462" s="226" t="s">
        <v>3183</v>
      </c>
      <c r="F462" s="226" t="s">
        <v>900</v>
      </c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75" customHeight="1" x14ac:dyDescent="0.25">
      <c r="A463" s="230" t="s">
        <v>1588</v>
      </c>
      <c r="B463" s="230" t="s">
        <v>1588</v>
      </c>
      <c r="C463" s="228" t="s">
        <v>1589</v>
      </c>
      <c r="D463" s="226" t="s">
        <v>2910</v>
      </c>
      <c r="E463" s="226" t="s">
        <v>3183</v>
      </c>
      <c r="F463" s="226" t="s">
        <v>900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75" customHeight="1" x14ac:dyDescent="0.25">
      <c r="A464" s="230" t="s">
        <v>713</v>
      </c>
      <c r="B464" s="230" t="s">
        <v>713</v>
      </c>
      <c r="C464" s="228" t="s">
        <v>1590</v>
      </c>
      <c r="D464" s="226" t="s">
        <v>2910</v>
      </c>
      <c r="E464" s="226" t="s">
        <v>3182</v>
      </c>
      <c r="F464" s="226" t="s">
        <v>900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75" customHeight="1" x14ac:dyDescent="0.25">
      <c r="A465" s="230" t="s">
        <v>1591</v>
      </c>
      <c r="B465" s="230" t="s">
        <v>1591</v>
      </c>
      <c r="C465" s="228" t="s">
        <v>1592</v>
      </c>
      <c r="D465" s="226" t="s">
        <v>2910</v>
      </c>
      <c r="E465" s="226" t="s">
        <v>3182</v>
      </c>
      <c r="F465" s="226" t="s">
        <v>900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75" customHeight="1" x14ac:dyDescent="0.25">
      <c r="A466" s="230" t="s">
        <v>1593</v>
      </c>
      <c r="B466" s="230" t="s">
        <v>1593</v>
      </c>
      <c r="C466" s="228" t="s">
        <v>1594</v>
      </c>
      <c r="D466" s="226" t="s">
        <v>2910</v>
      </c>
      <c r="E466" s="226" t="s">
        <v>3183</v>
      </c>
      <c r="F466" s="226" t="s">
        <v>900</v>
      </c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75" customHeight="1" x14ac:dyDescent="0.25">
      <c r="A467" s="230" t="s">
        <v>719</v>
      </c>
      <c r="B467" s="230" t="s">
        <v>719</v>
      </c>
      <c r="C467" s="228" t="s">
        <v>1595</v>
      </c>
      <c r="D467" s="226" t="s">
        <v>2910</v>
      </c>
      <c r="E467" s="226" t="s">
        <v>3183</v>
      </c>
      <c r="F467" s="226" t="s">
        <v>900</v>
      </c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75" customHeight="1" x14ac:dyDescent="0.25">
      <c r="A468" s="230" t="s">
        <v>684</v>
      </c>
      <c r="B468" s="230" t="s">
        <v>684</v>
      </c>
      <c r="C468" s="228" t="s">
        <v>1596</v>
      </c>
      <c r="D468" s="226" t="s">
        <v>2910</v>
      </c>
      <c r="E468" s="226" t="s">
        <v>3182</v>
      </c>
      <c r="F468" s="226" t="s">
        <v>900</v>
      </c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75" customHeight="1" x14ac:dyDescent="0.25">
      <c r="A469" s="230" t="s">
        <v>1597</v>
      </c>
      <c r="B469" s="230" t="s">
        <v>1597</v>
      </c>
      <c r="C469" s="228" t="s">
        <v>1598</v>
      </c>
      <c r="D469" s="226" t="s">
        <v>2910</v>
      </c>
      <c r="E469" s="226" t="s">
        <v>3182</v>
      </c>
      <c r="F469" s="226" t="s">
        <v>900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75" customHeight="1" x14ac:dyDescent="0.25">
      <c r="A470" s="230" t="s">
        <v>1599</v>
      </c>
      <c r="B470" s="230" t="s">
        <v>1599</v>
      </c>
      <c r="C470" s="228" t="s">
        <v>1600</v>
      </c>
      <c r="D470" s="226" t="s">
        <v>2910</v>
      </c>
      <c r="E470" s="226" t="s">
        <v>3182</v>
      </c>
      <c r="F470" s="226" t="s">
        <v>900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75" customHeight="1" x14ac:dyDescent="0.25">
      <c r="A471" s="230" t="s">
        <v>1601</v>
      </c>
      <c r="B471" s="230" t="s">
        <v>1601</v>
      </c>
      <c r="C471" s="228" t="s">
        <v>1602</v>
      </c>
      <c r="D471" s="226" t="s">
        <v>2910</v>
      </c>
      <c r="E471" s="226" t="s">
        <v>3182</v>
      </c>
      <c r="F471" s="226" t="s">
        <v>900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75" customHeight="1" x14ac:dyDescent="0.25">
      <c r="A472" s="230" t="s">
        <v>714</v>
      </c>
      <c r="B472" s="230" t="s">
        <v>714</v>
      </c>
      <c r="C472" s="228" t="s">
        <v>1140</v>
      </c>
      <c r="D472" s="226" t="s">
        <v>2910</v>
      </c>
      <c r="E472" s="226" t="s">
        <v>3182</v>
      </c>
      <c r="F472" s="226" t="s">
        <v>900</v>
      </c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75" customHeight="1" x14ac:dyDescent="0.25">
      <c r="A473" s="230" t="s">
        <v>1603</v>
      </c>
      <c r="B473" s="230" t="s">
        <v>1603</v>
      </c>
      <c r="C473" s="228" t="s">
        <v>1604</v>
      </c>
      <c r="D473" s="226" t="s">
        <v>2910</v>
      </c>
      <c r="E473" s="226" t="s">
        <v>3183</v>
      </c>
      <c r="F473" s="226" t="s">
        <v>900</v>
      </c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75" customHeight="1" x14ac:dyDescent="0.25">
      <c r="A474" s="230" t="s">
        <v>1605</v>
      </c>
      <c r="B474" s="230" t="s">
        <v>1605</v>
      </c>
      <c r="C474" s="228" t="s">
        <v>1606</v>
      </c>
      <c r="D474" s="226" t="s">
        <v>2910</v>
      </c>
      <c r="E474" s="226" t="s">
        <v>3183</v>
      </c>
      <c r="F474" s="226" t="s">
        <v>900</v>
      </c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75" customHeight="1" x14ac:dyDescent="0.25">
      <c r="A475" s="230" t="s">
        <v>1607</v>
      </c>
      <c r="B475" s="230" t="s">
        <v>1607</v>
      </c>
      <c r="C475" s="228" t="s">
        <v>1606</v>
      </c>
      <c r="D475" s="226" t="s">
        <v>2910</v>
      </c>
      <c r="E475" s="226" t="s">
        <v>3183</v>
      </c>
      <c r="F475" s="226" t="s">
        <v>900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75" customHeight="1" x14ac:dyDescent="0.25">
      <c r="A476" s="230" t="s">
        <v>1608</v>
      </c>
      <c r="B476" s="230" t="s">
        <v>1608</v>
      </c>
      <c r="C476" s="228" t="s">
        <v>1609</v>
      </c>
      <c r="D476" s="226" t="s">
        <v>2910</v>
      </c>
      <c r="E476" s="226" t="s">
        <v>3182</v>
      </c>
      <c r="F476" s="226" t="s">
        <v>900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75" customHeight="1" x14ac:dyDescent="0.25">
      <c r="A477" s="230" t="s">
        <v>1610</v>
      </c>
      <c r="B477" s="230" t="s">
        <v>1610</v>
      </c>
      <c r="C477" s="228" t="s">
        <v>1611</v>
      </c>
      <c r="D477" s="226" t="s">
        <v>2910</v>
      </c>
      <c r="E477" s="226" t="s">
        <v>3183</v>
      </c>
      <c r="F477" s="226" t="s">
        <v>900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75" customHeight="1" x14ac:dyDescent="0.25">
      <c r="A478" s="230" t="s">
        <v>1612</v>
      </c>
      <c r="B478" s="230" t="s">
        <v>1612</v>
      </c>
      <c r="C478" s="228" t="s">
        <v>1613</v>
      </c>
      <c r="D478" s="226" t="s">
        <v>2910</v>
      </c>
      <c r="E478" s="226" t="s">
        <v>3182</v>
      </c>
      <c r="F478" s="226" t="s">
        <v>900</v>
      </c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75" customHeight="1" x14ac:dyDescent="0.25">
      <c r="A479" s="230" t="s">
        <v>1614</v>
      </c>
      <c r="B479" s="230" t="s">
        <v>1614</v>
      </c>
      <c r="C479" s="228" t="s">
        <v>1615</v>
      </c>
      <c r="D479" s="226" t="s">
        <v>2910</v>
      </c>
      <c r="E479" s="226" t="s">
        <v>3183</v>
      </c>
      <c r="F479" s="226" t="s">
        <v>900</v>
      </c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75" customHeight="1" x14ac:dyDescent="0.25">
      <c r="A480" s="230" t="s">
        <v>1616</v>
      </c>
      <c r="B480" s="230" t="s">
        <v>1616</v>
      </c>
      <c r="C480" s="228" t="s">
        <v>1200</v>
      </c>
      <c r="D480" s="226" t="s">
        <v>2910</v>
      </c>
      <c r="E480" s="226" t="s">
        <v>3182</v>
      </c>
      <c r="F480" s="226" t="s">
        <v>900</v>
      </c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75" customHeight="1" x14ac:dyDescent="0.25">
      <c r="A481" s="230" t="s">
        <v>1617</v>
      </c>
      <c r="B481" s="230" t="s">
        <v>1617</v>
      </c>
      <c r="C481" s="228" t="s">
        <v>1198</v>
      </c>
      <c r="D481" s="226" t="s">
        <v>2910</v>
      </c>
      <c r="E481" s="226" t="s">
        <v>3182</v>
      </c>
      <c r="F481" s="226" t="s">
        <v>900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75" customHeight="1" x14ac:dyDescent="0.25">
      <c r="A482" s="230" t="s">
        <v>1618</v>
      </c>
      <c r="B482" s="230" t="s">
        <v>1618</v>
      </c>
      <c r="C482" s="228" t="s">
        <v>1202</v>
      </c>
      <c r="D482" s="226" t="s">
        <v>2910</v>
      </c>
      <c r="E482" s="226" t="s">
        <v>3182</v>
      </c>
      <c r="F482" s="226" t="s">
        <v>900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75" customHeight="1" x14ac:dyDescent="0.25">
      <c r="A483" s="230" t="s">
        <v>1619</v>
      </c>
      <c r="B483" s="230" t="s">
        <v>1619</v>
      </c>
      <c r="C483" s="228" t="s">
        <v>1620</v>
      </c>
      <c r="D483" s="226" t="s">
        <v>2910</v>
      </c>
      <c r="E483" s="226" t="s">
        <v>3183</v>
      </c>
      <c r="F483" s="226" t="s">
        <v>900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75" customHeight="1" x14ac:dyDescent="0.25">
      <c r="A484" s="230" t="s">
        <v>1621</v>
      </c>
      <c r="B484" s="230" t="s">
        <v>1621</v>
      </c>
      <c r="C484" s="228" t="s">
        <v>1622</v>
      </c>
      <c r="D484" s="226" t="s">
        <v>2903</v>
      </c>
      <c r="E484" s="226" t="s">
        <v>3183</v>
      </c>
      <c r="F484" s="226" t="s">
        <v>900</v>
      </c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75" customHeight="1" x14ac:dyDescent="0.25">
      <c r="A485" s="230" t="s">
        <v>1623</v>
      </c>
      <c r="B485" s="230" t="s">
        <v>1623</v>
      </c>
      <c r="C485" s="228" t="s">
        <v>1624</v>
      </c>
      <c r="D485" s="226" t="s">
        <v>2903</v>
      </c>
      <c r="E485" s="226" t="s">
        <v>3183</v>
      </c>
      <c r="F485" s="226" t="s">
        <v>900</v>
      </c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75" customHeight="1" x14ac:dyDescent="0.25">
      <c r="A486" s="230" t="s">
        <v>1625</v>
      </c>
      <c r="B486" s="230" t="s">
        <v>1625</v>
      </c>
      <c r="C486" s="228" t="s">
        <v>1626</v>
      </c>
      <c r="D486" s="226" t="s">
        <v>2903</v>
      </c>
      <c r="E486" s="226" t="s">
        <v>3183</v>
      </c>
      <c r="F486" s="226" t="s">
        <v>900</v>
      </c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75" customHeight="1" x14ac:dyDescent="0.25">
      <c r="A487" s="230" t="s">
        <v>1627</v>
      </c>
      <c r="B487" s="230" t="s">
        <v>1627</v>
      </c>
      <c r="C487" s="228" t="s">
        <v>1628</v>
      </c>
      <c r="D487" s="226" t="s">
        <v>2903</v>
      </c>
      <c r="E487" s="226" t="s">
        <v>3183</v>
      </c>
      <c r="F487" s="226" t="s">
        <v>900</v>
      </c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75" customHeight="1" x14ac:dyDescent="0.25">
      <c r="A488" s="230" t="s">
        <v>1629</v>
      </c>
      <c r="B488" s="230" t="s">
        <v>1629</v>
      </c>
      <c r="C488" s="228" t="s">
        <v>1630</v>
      </c>
      <c r="D488" s="226" t="s">
        <v>2903</v>
      </c>
      <c r="E488" s="226" t="s">
        <v>3183</v>
      </c>
      <c r="F488" s="226" t="s">
        <v>900</v>
      </c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75" customHeight="1" x14ac:dyDescent="0.25">
      <c r="A489" s="230" t="s">
        <v>1631</v>
      </c>
      <c r="B489" s="230" t="s">
        <v>1631</v>
      </c>
      <c r="C489" s="228" t="s">
        <v>1632</v>
      </c>
      <c r="D489" s="226" t="s">
        <v>2910</v>
      </c>
      <c r="E489" s="226" t="s">
        <v>3183</v>
      </c>
      <c r="F489" s="226" t="s">
        <v>900</v>
      </c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75" customHeight="1" x14ac:dyDescent="0.25">
      <c r="A490" s="230" t="s">
        <v>1633</v>
      </c>
      <c r="B490" s="230" t="s">
        <v>1633</v>
      </c>
      <c r="C490" s="228" t="s">
        <v>1634</v>
      </c>
      <c r="D490" s="226" t="s">
        <v>2910</v>
      </c>
      <c r="E490" s="226" t="s">
        <v>3183</v>
      </c>
      <c r="F490" s="226" t="s">
        <v>900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75" customHeight="1" x14ac:dyDescent="0.25">
      <c r="A491" s="230" t="s">
        <v>1635</v>
      </c>
      <c r="B491" s="230" t="s">
        <v>1635</v>
      </c>
      <c r="C491" s="228" t="s">
        <v>1636</v>
      </c>
      <c r="D491" s="226" t="s">
        <v>2910</v>
      </c>
      <c r="E491" s="226" t="s">
        <v>3183</v>
      </c>
      <c r="F491" s="226" t="s">
        <v>900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75" customHeight="1" x14ac:dyDescent="0.25">
      <c r="A492" s="230" t="s">
        <v>1637</v>
      </c>
      <c r="B492" s="230" t="s">
        <v>1637</v>
      </c>
      <c r="C492" s="228" t="s">
        <v>1638</v>
      </c>
      <c r="D492" s="226" t="s">
        <v>2910</v>
      </c>
      <c r="E492" s="226" t="s">
        <v>3183</v>
      </c>
      <c r="F492" s="226" t="s">
        <v>900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75" customHeight="1" x14ac:dyDescent="0.25">
      <c r="A493" s="230" t="s">
        <v>1639</v>
      </c>
      <c r="B493" s="230" t="s">
        <v>1639</v>
      </c>
      <c r="C493" s="228" t="s">
        <v>1640</v>
      </c>
      <c r="D493" s="226" t="s">
        <v>2910</v>
      </c>
      <c r="E493" s="226" t="s">
        <v>3183</v>
      </c>
      <c r="F493" s="226" t="s">
        <v>900</v>
      </c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75" customHeight="1" x14ac:dyDescent="0.25">
      <c r="A494" s="230" t="s">
        <v>1641</v>
      </c>
      <c r="B494" s="230" t="s">
        <v>1641</v>
      </c>
      <c r="C494" s="228" t="s">
        <v>1642</v>
      </c>
      <c r="D494" s="226" t="s">
        <v>2910</v>
      </c>
      <c r="E494" s="226" t="s">
        <v>3182</v>
      </c>
      <c r="F494" s="226" t="s">
        <v>900</v>
      </c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75" customHeight="1" x14ac:dyDescent="0.25">
      <c r="A495" s="230" t="s">
        <v>1643</v>
      </c>
      <c r="B495" s="230" t="s">
        <v>1643</v>
      </c>
      <c r="C495" s="228" t="s">
        <v>1644</v>
      </c>
      <c r="D495" s="226" t="s">
        <v>2910</v>
      </c>
      <c r="E495" s="226" t="s">
        <v>3182</v>
      </c>
      <c r="F495" s="226" t="s">
        <v>900</v>
      </c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75" customHeight="1" x14ac:dyDescent="0.25">
      <c r="A496" s="230" t="s">
        <v>1645</v>
      </c>
      <c r="B496" s="230" t="s">
        <v>1645</v>
      </c>
      <c r="C496" s="228" t="s">
        <v>1646</v>
      </c>
      <c r="D496" s="226" t="s">
        <v>2910</v>
      </c>
      <c r="E496" s="226" t="s">
        <v>3182</v>
      </c>
      <c r="F496" s="226" t="s">
        <v>900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75" customHeight="1" x14ac:dyDescent="0.25">
      <c r="A497" s="230" t="s">
        <v>1647</v>
      </c>
      <c r="B497" s="230" t="s">
        <v>1647</v>
      </c>
      <c r="C497" s="228" t="s">
        <v>1648</v>
      </c>
      <c r="D497" s="226" t="s">
        <v>2910</v>
      </c>
      <c r="E497" s="226" t="s">
        <v>3183</v>
      </c>
      <c r="F497" s="226" t="s">
        <v>900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75" customHeight="1" x14ac:dyDescent="0.25">
      <c r="A498" s="230" t="s">
        <v>1649</v>
      </c>
      <c r="B498" s="230" t="s">
        <v>1649</v>
      </c>
      <c r="C498" s="228" t="s">
        <v>1650</v>
      </c>
      <c r="D498" s="226" t="s">
        <v>2910</v>
      </c>
      <c r="E498" s="226" t="s">
        <v>3183</v>
      </c>
      <c r="F498" s="226" t="s">
        <v>900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75" customHeight="1" x14ac:dyDescent="0.25">
      <c r="A499" s="230" t="s">
        <v>1651</v>
      </c>
      <c r="B499" s="230" t="s">
        <v>1651</v>
      </c>
      <c r="C499" s="228" t="s">
        <v>1652</v>
      </c>
      <c r="D499" s="226" t="s">
        <v>2910</v>
      </c>
      <c r="E499" s="226" t="s">
        <v>3183</v>
      </c>
      <c r="F499" s="226" t="s">
        <v>900</v>
      </c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75" customHeight="1" x14ac:dyDescent="0.25">
      <c r="A500" s="230" t="s">
        <v>665</v>
      </c>
      <c r="B500" s="230" t="s">
        <v>665</v>
      </c>
      <c r="C500" s="228" t="s">
        <v>1653</v>
      </c>
      <c r="D500" s="226" t="s">
        <v>2910</v>
      </c>
      <c r="E500" s="226" t="s">
        <v>3183</v>
      </c>
      <c r="F500" s="226" t="s">
        <v>900</v>
      </c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75" customHeight="1" x14ac:dyDescent="0.25">
      <c r="A501" s="230" t="s">
        <v>1654</v>
      </c>
      <c r="B501" s="230" t="s">
        <v>1654</v>
      </c>
      <c r="C501" s="228" t="s">
        <v>1655</v>
      </c>
      <c r="D501" s="226" t="s">
        <v>2910</v>
      </c>
      <c r="E501" s="226" t="s">
        <v>3183</v>
      </c>
      <c r="F501" s="226" t="s">
        <v>900</v>
      </c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75" customHeight="1" x14ac:dyDescent="0.25">
      <c r="A502" s="230" t="s">
        <v>1656</v>
      </c>
      <c r="B502" s="230" t="s">
        <v>1656</v>
      </c>
      <c r="C502" s="228" t="s">
        <v>1657</v>
      </c>
      <c r="D502" s="226" t="s">
        <v>2910</v>
      </c>
      <c r="E502" s="226" t="s">
        <v>3183</v>
      </c>
      <c r="F502" s="226" t="s">
        <v>900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75" customHeight="1" x14ac:dyDescent="0.25">
      <c r="A503" s="230" t="s">
        <v>1658</v>
      </c>
      <c r="B503" s="230" t="s">
        <v>1658</v>
      </c>
      <c r="C503" s="228" t="s">
        <v>1659</v>
      </c>
      <c r="D503" s="226" t="s">
        <v>2910</v>
      </c>
      <c r="E503" s="226" t="s">
        <v>3183</v>
      </c>
      <c r="F503" s="226" t="s">
        <v>900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75" customHeight="1" x14ac:dyDescent="0.25">
      <c r="A504" s="230" t="s">
        <v>1660</v>
      </c>
      <c r="B504" s="230" t="s">
        <v>1660</v>
      </c>
      <c r="C504" s="228" t="s">
        <v>1661</v>
      </c>
      <c r="D504" s="226" t="s">
        <v>2910</v>
      </c>
      <c r="E504" s="226" t="s">
        <v>3183</v>
      </c>
      <c r="F504" s="226" t="s">
        <v>900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75" customHeight="1" x14ac:dyDescent="0.25">
      <c r="A505" s="230" t="s">
        <v>1662</v>
      </c>
      <c r="B505" s="230" t="s">
        <v>1662</v>
      </c>
      <c r="C505" s="228" t="s">
        <v>1663</v>
      </c>
      <c r="D505" s="226" t="s">
        <v>2910</v>
      </c>
      <c r="E505" s="226" t="s">
        <v>3183</v>
      </c>
      <c r="F505" s="226" t="s">
        <v>900</v>
      </c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75" customHeight="1" x14ac:dyDescent="0.25">
      <c r="A506" s="230" t="s">
        <v>1664</v>
      </c>
      <c r="B506" s="230" t="s">
        <v>1664</v>
      </c>
      <c r="C506" s="228" t="s">
        <v>1665</v>
      </c>
      <c r="D506" s="226" t="s">
        <v>2910</v>
      </c>
      <c r="E506" s="226" t="s">
        <v>3183</v>
      </c>
      <c r="F506" s="226" t="s">
        <v>900</v>
      </c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75" customHeight="1" x14ac:dyDescent="0.25">
      <c r="A507" s="230" t="s">
        <v>1666</v>
      </c>
      <c r="B507" s="230" t="s">
        <v>1666</v>
      </c>
      <c r="C507" s="228" t="s">
        <v>1667</v>
      </c>
      <c r="D507" s="226" t="s">
        <v>2910</v>
      </c>
      <c r="E507" s="226" t="s">
        <v>3183</v>
      </c>
      <c r="F507" s="226" t="s">
        <v>900</v>
      </c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75" customHeight="1" x14ac:dyDescent="0.25">
      <c r="A508" s="230" t="s">
        <v>1668</v>
      </c>
      <c r="B508" s="230" t="s">
        <v>1668</v>
      </c>
      <c r="C508" s="228" t="s">
        <v>1669</v>
      </c>
      <c r="D508" s="226" t="s">
        <v>2910</v>
      </c>
      <c r="E508" s="226" t="s">
        <v>3183</v>
      </c>
      <c r="F508" s="226" t="s">
        <v>900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75" customHeight="1" x14ac:dyDescent="0.25">
      <c r="A509" s="230" t="s">
        <v>666</v>
      </c>
      <c r="B509" s="230" t="s">
        <v>666</v>
      </c>
      <c r="C509" s="228" t="s">
        <v>1670</v>
      </c>
      <c r="D509" s="226" t="s">
        <v>2910</v>
      </c>
      <c r="E509" s="226" t="s">
        <v>3182</v>
      </c>
      <c r="F509" s="226" t="s">
        <v>900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75" customHeight="1" x14ac:dyDescent="0.25">
      <c r="A510" s="230" t="s">
        <v>1671</v>
      </c>
      <c r="B510" s="230" t="s">
        <v>1671</v>
      </c>
      <c r="C510" s="228" t="s">
        <v>1672</v>
      </c>
      <c r="D510" s="226" t="s">
        <v>2910</v>
      </c>
      <c r="E510" s="226" t="s">
        <v>3182</v>
      </c>
      <c r="F510" s="226" t="s">
        <v>900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75" customHeight="1" x14ac:dyDescent="0.25">
      <c r="A511" s="230" t="s">
        <v>667</v>
      </c>
      <c r="B511" s="230" t="s">
        <v>667</v>
      </c>
      <c r="C511" s="228" t="s">
        <v>1673</v>
      </c>
      <c r="D511" s="226" t="s">
        <v>2910</v>
      </c>
      <c r="E511" s="226" t="s">
        <v>3183</v>
      </c>
      <c r="F511" s="226" t="s">
        <v>900</v>
      </c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75" customHeight="1" x14ac:dyDescent="0.25">
      <c r="A512" s="230" t="s">
        <v>1674</v>
      </c>
      <c r="B512" s="230" t="s">
        <v>1674</v>
      </c>
      <c r="C512" s="228" t="s">
        <v>1675</v>
      </c>
      <c r="D512" s="226" t="s">
        <v>2910</v>
      </c>
      <c r="E512" s="226" t="s">
        <v>3183</v>
      </c>
      <c r="F512" s="226" t="s">
        <v>900</v>
      </c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75" customHeight="1" x14ac:dyDescent="0.25">
      <c r="A513" s="230" t="s">
        <v>1676</v>
      </c>
      <c r="B513" s="230" t="s">
        <v>1676</v>
      </c>
      <c r="C513" s="228" t="s">
        <v>1677</v>
      </c>
      <c r="D513" s="226" t="s">
        <v>2910</v>
      </c>
      <c r="E513" s="226" t="s">
        <v>3183</v>
      </c>
      <c r="F513" s="226" t="s">
        <v>900</v>
      </c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75" customHeight="1" x14ac:dyDescent="0.25">
      <c r="A514" s="230" t="s">
        <v>1678</v>
      </c>
      <c r="B514" s="230" t="s">
        <v>1678</v>
      </c>
      <c r="C514" s="228" t="s">
        <v>1679</v>
      </c>
      <c r="D514" s="226" t="s">
        <v>2910</v>
      </c>
      <c r="E514" s="226" t="s">
        <v>3183</v>
      </c>
      <c r="F514" s="226" t="s">
        <v>900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75" customHeight="1" x14ac:dyDescent="0.25">
      <c r="A515" s="230" t="s">
        <v>679</v>
      </c>
      <c r="B515" s="230" t="s">
        <v>679</v>
      </c>
      <c r="C515" s="228" t="s">
        <v>1680</v>
      </c>
      <c r="D515" s="226" t="s">
        <v>2903</v>
      </c>
      <c r="E515" s="226" t="s">
        <v>3184</v>
      </c>
      <c r="F515" s="226" t="s">
        <v>900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75" customHeight="1" x14ac:dyDescent="0.25">
      <c r="A516" s="230" t="s">
        <v>678</v>
      </c>
      <c r="B516" s="230" t="s">
        <v>678</v>
      </c>
      <c r="C516" s="228" t="s">
        <v>1681</v>
      </c>
      <c r="D516" s="226" t="s">
        <v>2910</v>
      </c>
      <c r="E516" s="226" t="s">
        <v>3184</v>
      </c>
      <c r="F516" s="226" t="s">
        <v>900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75" customHeight="1" x14ac:dyDescent="0.25">
      <c r="A517" s="230" t="s">
        <v>1682</v>
      </c>
      <c r="B517" s="230" t="s">
        <v>1682</v>
      </c>
      <c r="C517" s="228" t="s">
        <v>1683</v>
      </c>
      <c r="D517" s="226" t="s">
        <v>2910</v>
      </c>
      <c r="E517" s="226" t="s">
        <v>3183</v>
      </c>
      <c r="F517" s="226" t="s">
        <v>900</v>
      </c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75" customHeight="1" x14ac:dyDescent="0.25">
      <c r="A518" s="230" t="s">
        <v>1684</v>
      </c>
      <c r="B518" s="230" t="s">
        <v>1684</v>
      </c>
      <c r="C518" s="228" t="s">
        <v>1685</v>
      </c>
      <c r="D518" s="226" t="s">
        <v>2910</v>
      </c>
      <c r="E518" s="226" t="s">
        <v>3183</v>
      </c>
      <c r="F518" s="226" t="s">
        <v>900</v>
      </c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75" customHeight="1" x14ac:dyDescent="0.25">
      <c r="A519" s="230" t="s">
        <v>1686</v>
      </c>
      <c r="B519" s="230" t="s">
        <v>1686</v>
      </c>
      <c r="C519" s="228" t="s">
        <v>1687</v>
      </c>
      <c r="D519" s="226" t="s">
        <v>2903</v>
      </c>
      <c r="E519" s="226" t="s">
        <v>3184</v>
      </c>
      <c r="F519" s="226" t="s">
        <v>900</v>
      </c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75" customHeight="1" x14ac:dyDescent="0.25">
      <c r="A520" s="230" t="s">
        <v>1688</v>
      </c>
      <c r="B520" s="230" t="s">
        <v>1688</v>
      </c>
      <c r="C520" s="228" t="s">
        <v>1689</v>
      </c>
      <c r="D520" s="226" t="s">
        <v>2910</v>
      </c>
      <c r="E520" s="226" t="s">
        <v>3184</v>
      </c>
      <c r="F520" s="226" t="s">
        <v>900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75" customHeight="1" x14ac:dyDescent="0.25">
      <c r="A521" s="230" t="s">
        <v>700</v>
      </c>
      <c r="B521" s="230" t="s">
        <v>700</v>
      </c>
      <c r="C521" s="228" t="s">
        <v>1690</v>
      </c>
      <c r="D521" s="226" t="s">
        <v>2910</v>
      </c>
      <c r="E521" s="226" t="s">
        <v>3183</v>
      </c>
      <c r="F521" s="226" t="s">
        <v>900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75" customHeight="1" x14ac:dyDescent="0.25">
      <c r="A522" s="230" t="s">
        <v>702</v>
      </c>
      <c r="B522" s="230" t="s">
        <v>702</v>
      </c>
      <c r="C522" s="228" t="s">
        <v>1691</v>
      </c>
      <c r="D522" s="226" t="s">
        <v>2910</v>
      </c>
      <c r="E522" s="226" t="s">
        <v>3183</v>
      </c>
      <c r="F522" s="226" t="s">
        <v>900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75" customHeight="1" x14ac:dyDescent="0.25">
      <c r="A523" s="230" t="s">
        <v>701</v>
      </c>
      <c r="B523" s="230" t="s">
        <v>701</v>
      </c>
      <c r="C523" s="228" t="s">
        <v>1692</v>
      </c>
      <c r="D523" s="226" t="s">
        <v>2910</v>
      </c>
      <c r="E523" s="226" t="s">
        <v>3183</v>
      </c>
      <c r="F523" s="226" t="s">
        <v>900</v>
      </c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75" customHeight="1" x14ac:dyDescent="0.25">
      <c r="A524" s="230" t="s">
        <v>680</v>
      </c>
      <c r="B524" s="230" t="s">
        <v>680</v>
      </c>
      <c r="C524" s="228" t="s">
        <v>1693</v>
      </c>
      <c r="D524" s="226" t="s">
        <v>2910</v>
      </c>
      <c r="E524" s="226" t="s">
        <v>3183</v>
      </c>
      <c r="F524" s="226" t="s">
        <v>900</v>
      </c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75" customHeight="1" x14ac:dyDescent="0.25">
      <c r="A525" s="230" t="s">
        <v>708</v>
      </c>
      <c r="B525" s="230" t="s">
        <v>708</v>
      </c>
      <c r="C525" s="228" t="s">
        <v>1694</v>
      </c>
      <c r="D525" s="226" t="s">
        <v>2910</v>
      </c>
      <c r="E525" s="226" t="s">
        <v>3183</v>
      </c>
      <c r="F525" s="226" t="s">
        <v>900</v>
      </c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75" customHeight="1" x14ac:dyDescent="0.25">
      <c r="A526" s="230" t="s">
        <v>1695</v>
      </c>
      <c r="B526" s="230" t="s">
        <v>1695</v>
      </c>
      <c r="C526" s="228" t="s">
        <v>1696</v>
      </c>
      <c r="D526" s="226" t="s">
        <v>2910</v>
      </c>
      <c r="E526" s="226" t="s">
        <v>3183</v>
      </c>
      <c r="F526" s="226" t="s">
        <v>900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75" customHeight="1" x14ac:dyDescent="0.25">
      <c r="A527" s="230" t="s">
        <v>1697</v>
      </c>
      <c r="B527" s="230" t="s">
        <v>1697</v>
      </c>
      <c r="C527" s="228" t="s">
        <v>1698</v>
      </c>
      <c r="D527" s="226" t="s">
        <v>2910</v>
      </c>
      <c r="E527" s="226" t="s">
        <v>3183</v>
      </c>
      <c r="F527" s="226" t="s">
        <v>900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75" customHeight="1" x14ac:dyDescent="0.25">
      <c r="A528" s="230" t="s">
        <v>1699</v>
      </c>
      <c r="B528" s="230" t="s">
        <v>1699</v>
      </c>
      <c r="C528" s="228" t="s">
        <v>1700</v>
      </c>
      <c r="D528" s="226" t="s">
        <v>2910</v>
      </c>
      <c r="E528" s="226" t="s">
        <v>3183</v>
      </c>
      <c r="F528" s="226" t="s">
        <v>900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75" customHeight="1" x14ac:dyDescent="0.25">
      <c r="A529" s="230" t="s">
        <v>689</v>
      </c>
      <c r="B529" s="230" t="s">
        <v>689</v>
      </c>
      <c r="C529" s="228" t="s">
        <v>1701</v>
      </c>
      <c r="D529" s="226" t="s">
        <v>2910</v>
      </c>
      <c r="E529" s="226" t="s">
        <v>3183</v>
      </c>
      <c r="F529" s="226" t="s">
        <v>900</v>
      </c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75" customHeight="1" x14ac:dyDescent="0.25">
      <c r="A530" s="230" t="s">
        <v>690</v>
      </c>
      <c r="B530" s="230" t="s">
        <v>690</v>
      </c>
      <c r="C530" s="228" t="s">
        <v>1702</v>
      </c>
      <c r="D530" s="226" t="s">
        <v>2910</v>
      </c>
      <c r="E530" s="226" t="s">
        <v>3183</v>
      </c>
      <c r="F530" s="226" t="s">
        <v>900</v>
      </c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75" customHeight="1" x14ac:dyDescent="0.25">
      <c r="A531" s="230" t="s">
        <v>1703</v>
      </c>
      <c r="B531" s="230" t="s">
        <v>1703</v>
      </c>
      <c r="C531" s="228" t="s">
        <v>1704</v>
      </c>
      <c r="D531" s="226" t="s">
        <v>2910</v>
      </c>
      <c r="E531" s="226" t="s">
        <v>3183</v>
      </c>
      <c r="F531" s="226" t="s">
        <v>900</v>
      </c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75" customHeight="1" x14ac:dyDescent="0.25">
      <c r="A532" s="230" t="s">
        <v>1705</v>
      </c>
      <c r="B532" s="230" t="s">
        <v>1705</v>
      </c>
      <c r="C532" s="228" t="s">
        <v>1706</v>
      </c>
      <c r="D532" s="226" t="s">
        <v>2910</v>
      </c>
      <c r="E532" s="226" t="s">
        <v>3183</v>
      </c>
      <c r="F532" s="226" t="s">
        <v>900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75" customHeight="1" x14ac:dyDescent="0.25">
      <c r="A533" s="230" t="s">
        <v>1707</v>
      </c>
      <c r="B533" s="230" t="s">
        <v>1707</v>
      </c>
      <c r="C533" s="228" t="s">
        <v>1708</v>
      </c>
      <c r="D533" s="226" t="s">
        <v>2910</v>
      </c>
      <c r="E533" s="226" t="s">
        <v>3183</v>
      </c>
      <c r="F533" s="226" t="s">
        <v>900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75" customHeight="1" x14ac:dyDescent="0.25">
      <c r="A534" s="230" t="s">
        <v>627</v>
      </c>
      <c r="B534" s="230" t="s">
        <v>627</v>
      </c>
      <c r="C534" s="228" t="s">
        <v>1709</v>
      </c>
      <c r="D534" s="226" t="s">
        <v>2910</v>
      </c>
      <c r="E534" s="226" t="s">
        <v>3183</v>
      </c>
      <c r="F534" s="226" t="s">
        <v>900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75" customHeight="1" x14ac:dyDescent="0.25">
      <c r="A535" s="230" t="s">
        <v>625</v>
      </c>
      <c r="B535" s="230" t="s">
        <v>625</v>
      </c>
      <c r="C535" s="228" t="s">
        <v>1710</v>
      </c>
      <c r="D535" s="226" t="s">
        <v>2910</v>
      </c>
      <c r="E535" s="226" t="s">
        <v>3183</v>
      </c>
      <c r="F535" s="226" t="s">
        <v>900</v>
      </c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75" customHeight="1" x14ac:dyDescent="0.25">
      <c r="A536" s="230" t="s">
        <v>1711</v>
      </c>
      <c r="B536" s="230" t="s">
        <v>1711</v>
      </c>
      <c r="C536" s="228" t="s">
        <v>1712</v>
      </c>
      <c r="D536" s="226" t="s">
        <v>2910</v>
      </c>
      <c r="E536" s="226" t="s">
        <v>3183</v>
      </c>
      <c r="F536" s="226" t="s">
        <v>900</v>
      </c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75" customHeight="1" x14ac:dyDescent="0.25">
      <c r="A537" s="230" t="s">
        <v>1713</v>
      </c>
      <c r="B537" s="230" t="s">
        <v>1713</v>
      </c>
      <c r="C537" s="228" t="s">
        <v>1714</v>
      </c>
      <c r="D537" s="226" t="s">
        <v>2910</v>
      </c>
      <c r="E537" s="226" t="s">
        <v>3183</v>
      </c>
      <c r="F537" s="226" t="s">
        <v>900</v>
      </c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75" customHeight="1" x14ac:dyDescent="0.25">
      <c r="A538" s="230" t="s">
        <v>1715</v>
      </c>
      <c r="B538" s="230" t="s">
        <v>1715</v>
      </c>
      <c r="C538" s="228" t="s">
        <v>1716</v>
      </c>
      <c r="D538" s="226" t="s">
        <v>2910</v>
      </c>
      <c r="E538" s="226" t="s">
        <v>3183</v>
      </c>
      <c r="F538" s="226" t="s">
        <v>900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75" customHeight="1" x14ac:dyDescent="0.25">
      <c r="A539" s="230" t="s">
        <v>715</v>
      </c>
      <c r="B539" s="230" t="s">
        <v>715</v>
      </c>
      <c r="C539" s="228" t="s">
        <v>1717</v>
      </c>
      <c r="D539" s="226" t="s">
        <v>2910</v>
      </c>
      <c r="E539" s="226" t="s">
        <v>3183</v>
      </c>
      <c r="F539" s="226" t="s">
        <v>900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75" customHeight="1" x14ac:dyDescent="0.25">
      <c r="A540" s="230" t="s">
        <v>709</v>
      </c>
      <c r="B540" s="230" t="s">
        <v>709</v>
      </c>
      <c r="C540" s="228" t="s">
        <v>1718</v>
      </c>
      <c r="D540" s="226" t="s">
        <v>2910</v>
      </c>
      <c r="E540" s="226" t="s">
        <v>3183</v>
      </c>
      <c r="F540" s="226" t="s">
        <v>900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75" customHeight="1" x14ac:dyDescent="0.25">
      <c r="A541" s="230" t="s">
        <v>711</v>
      </c>
      <c r="B541" s="230" t="s">
        <v>711</v>
      </c>
      <c r="C541" s="228" t="s">
        <v>1719</v>
      </c>
      <c r="D541" s="226" t="s">
        <v>2910</v>
      </c>
      <c r="E541" s="226" t="s">
        <v>3183</v>
      </c>
      <c r="F541" s="226" t="s">
        <v>900</v>
      </c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75" customHeight="1" x14ac:dyDescent="0.25">
      <c r="A542" s="230" t="s">
        <v>712</v>
      </c>
      <c r="B542" s="230" t="s">
        <v>712</v>
      </c>
      <c r="C542" s="228" t="s">
        <v>1720</v>
      </c>
      <c r="D542" s="226" t="s">
        <v>2910</v>
      </c>
      <c r="E542" s="226" t="s">
        <v>3183</v>
      </c>
      <c r="F542" s="226" t="s">
        <v>900</v>
      </c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75" customHeight="1" x14ac:dyDescent="0.25">
      <c r="A543" s="230" t="s">
        <v>710</v>
      </c>
      <c r="B543" s="230" t="s">
        <v>710</v>
      </c>
      <c r="C543" s="228" t="s">
        <v>1721</v>
      </c>
      <c r="D543" s="226" t="s">
        <v>2910</v>
      </c>
      <c r="E543" s="226" t="s">
        <v>3183</v>
      </c>
      <c r="F543" s="226" t="s">
        <v>900</v>
      </c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75" customHeight="1" x14ac:dyDescent="0.25">
      <c r="A544" s="230" t="s">
        <v>731</v>
      </c>
      <c r="B544" s="230" t="s">
        <v>731</v>
      </c>
      <c r="C544" s="228" t="s">
        <v>1722</v>
      </c>
      <c r="D544" s="226" t="s">
        <v>2910</v>
      </c>
      <c r="E544" s="226" t="s">
        <v>3183</v>
      </c>
      <c r="F544" s="226" t="s">
        <v>900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75" customHeight="1" x14ac:dyDescent="0.25">
      <c r="A545" s="230" t="s">
        <v>1723</v>
      </c>
      <c r="B545" s="230" t="s">
        <v>1723</v>
      </c>
      <c r="C545" s="228" t="s">
        <v>1724</v>
      </c>
      <c r="D545" s="226" t="s">
        <v>2910</v>
      </c>
      <c r="E545" s="226" t="s">
        <v>3183</v>
      </c>
      <c r="F545" s="226" t="s">
        <v>900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75" customHeight="1" x14ac:dyDescent="0.25">
      <c r="A546" s="230" t="s">
        <v>1725</v>
      </c>
      <c r="B546" s="230" t="s">
        <v>1725</v>
      </c>
      <c r="C546" s="228" t="s">
        <v>1726</v>
      </c>
      <c r="D546" s="226" t="s">
        <v>2910</v>
      </c>
      <c r="E546" s="226" t="s">
        <v>3183</v>
      </c>
      <c r="F546" s="226" t="s">
        <v>900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75" customHeight="1" x14ac:dyDescent="0.25">
      <c r="A547" s="230" t="s">
        <v>1727</v>
      </c>
      <c r="B547" s="230" t="s">
        <v>1727</v>
      </c>
      <c r="C547" s="228" t="s">
        <v>1728</v>
      </c>
      <c r="D547" s="226" t="s">
        <v>2910</v>
      </c>
      <c r="E547" s="226" t="s">
        <v>3183</v>
      </c>
      <c r="F547" s="226" t="s">
        <v>900</v>
      </c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75" customHeight="1" x14ac:dyDescent="0.25">
      <c r="A548" s="230" t="s">
        <v>623</v>
      </c>
      <c r="B548" s="230" t="s">
        <v>623</v>
      </c>
      <c r="C548" s="228" t="s">
        <v>1729</v>
      </c>
      <c r="D548" s="226" t="s">
        <v>2910</v>
      </c>
      <c r="E548" s="226" t="s">
        <v>3183</v>
      </c>
      <c r="F548" s="226" t="s">
        <v>900</v>
      </c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75" customHeight="1" x14ac:dyDescent="0.25">
      <c r="A549" s="230" t="s">
        <v>720</v>
      </c>
      <c r="B549" s="230" t="s">
        <v>720</v>
      </c>
      <c r="C549" s="228" t="s">
        <v>1730</v>
      </c>
      <c r="D549" s="226" t="s">
        <v>2910</v>
      </c>
      <c r="E549" s="226" t="s">
        <v>3183</v>
      </c>
      <c r="F549" s="226" t="s">
        <v>900</v>
      </c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75" customHeight="1" x14ac:dyDescent="0.25">
      <c r="A550" s="230" t="s">
        <v>688</v>
      </c>
      <c r="B550" s="230" t="s">
        <v>688</v>
      </c>
      <c r="C550" s="228" t="s">
        <v>1731</v>
      </c>
      <c r="D550" s="226" t="s">
        <v>2910</v>
      </c>
      <c r="E550" s="226" t="s">
        <v>3183</v>
      </c>
      <c r="F550" s="226" t="s">
        <v>900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75" customHeight="1" x14ac:dyDescent="0.25">
      <c r="A551" s="230" t="s">
        <v>721</v>
      </c>
      <c r="B551" s="230" t="s">
        <v>721</v>
      </c>
      <c r="C551" s="228" t="s">
        <v>1732</v>
      </c>
      <c r="D551" s="226" t="s">
        <v>2910</v>
      </c>
      <c r="E551" s="226" t="s">
        <v>3183</v>
      </c>
      <c r="F551" s="226" t="s">
        <v>900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75" customHeight="1" x14ac:dyDescent="0.25">
      <c r="A552" s="230" t="s">
        <v>687</v>
      </c>
      <c r="B552" s="230" t="s">
        <v>687</v>
      </c>
      <c r="C552" s="228" t="s">
        <v>1733</v>
      </c>
      <c r="D552" s="226" t="s">
        <v>2910</v>
      </c>
      <c r="E552" s="226" t="s">
        <v>3183</v>
      </c>
      <c r="F552" s="226" t="s">
        <v>900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75" customHeight="1" x14ac:dyDescent="0.25">
      <c r="A553" s="230" t="s">
        <v>1734</v>
      </c>
      <c r="B553" s="230" t="s">
        <v>1734</v>
      </c>
      <c r="C553" s="228" t="s">
        <v>1735</v>
      </c>
      <c r="D553" s="226" t="s">
        <v>2910</v>
      </c>
      <c r="E553" s="226" t="s">
        <v>3183</v>
      </c>
      <c r="F553" s="226" t="s">
        <v>900</v>
      </c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75" customHeight="1" x14ac:dyDescent="0.25">
      <c r="A554" s="230" t="s">
        <v>722</v>
      </c>
      <c r="B554" s="230" t="s">
        <v>722</v>
      </c>
      <c r="C554" s="228" t="s">
        <v>1736</v>
      </c>
      <c r="D554" s="226" t="s">
        <v>2910</v>
      </c>
      <c r="E554" s="226" t="s">
        <v>3183</v>
      </c>
      <c r="F554" s="226" t="s">
        <v>900</v>
      </c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75" customHeight="1" x14ac:dyDescent="0.25">
      <c r="A555" s="230" t="s">
        <v>726</v>
      </c>
      <c r="B555" s="230" t="s">
        <v>726</v>
      </c>
      <c r="C555" s="228" t="s">
        <v>1737</v>
      </c>
      <c r="D555" s="226" t="s">
        <v>2910</v>
      </c>
      <c r="E555" s="226" t="s">
        <v>3183</v>
      </c>
      <c r="F555" s="226" t="s">
        <v>900</v>
      </c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75" customHeight="1" x14ac:dyDescent="0.25">
      <c r="A556" s="230" t="s">
        <v>728</v>
      </c>
      <c r="B556" s="230" t="s">
        <v>728</v>
      </c>
      <c r="C556" s="228" t="s">
        <v>1738</v>
      </c>
      <c r="D556" s="226" t="s">
        <v>2910</v>
      </c>
      <c r="E556" s="226" t="s">
        <v>3183</v>
      </c>
      <c r="F556" s="226" t="s">
        <v>900</v>
      </c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75" customHeight="1" x14ac:dyDescent="0.25">
      <c r="A557" s="230" t="s">
        <v>727</v>
      </c>
      <c r="B557" s="230" t="s">
        <v>727</v>
      </c>
      <c r="C557" s="228" t="s">
        <v>1739</v>
      </c>
      <c r="D557" s="226" t="s">
        <v>2910</v>
      </c>
      <c r="E557" s="226" t="s">
        <v>3183</v>
      </c>
      <c r="F557" s="226" t="s">
        <v>900</v>
      </c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75" customHeight="1" x14ac:dyDescent="0.25">
      <c r="A558" s="230" t="s">
        <v>724</v>
      </c>
      <c r="B558" s="230" t="s">
        <v>724</v>
      </c>
      <c r="C558" s="228" t="s">
        <v>1740</v>
      </c>
      <c r="D558" s="226" t="s">
        <v>2910</v>
      </c>
      <c r="E558" s="226" t="s">
        <v>3183</v>
      </c>
      <c r="F558" s="226" t="s">
        <v>900</v>
      </c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75" customHeight="1" x14ac:dyDescent="0.25">
      <c r="A559" s="230" t="s">
        <v>725</v>
      </c>
      <c r="B559" s="230" t="s">
        <v>725</v>
      </c>
      <c r="C559" s="228" t="s">
        <v>1741</v>
      </c>
      <c r="D559" s="226" t="s">
        <v>2910</v>
      </c>
      <c r="E559" s="226" t="s">
        <v>3183</v>
      </c>
      <c r="F559" s="226" t="s">
        <v>900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75" customHeight="1" x14ac:dyDescent="0.25">
      <c r="A560" s="230" t="s">
        <v>723</v>
      </c>
      <c r="B560" s="230" t="s">
        <v>723</v>
      </c>
      <c r="C560" s="228" t="s">
        <v>1742</v>
      </c>
      <c r="D560" s="226" t="s">
        <v>2910</v>
      </c>
      <c r="E560" s="226" t="s">
        <v>3183</v>
      </c>
      <c r="F560" s="226" t="s">
        <v>900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75" customHeight="1" x14ac:dyDescent="0.25">
      <c r="A561" s="230" t="s">
        <v>1743</v>
      </c>
      <c r="B561" s="230" t="s">
        <v>1743</v>
      </c>
      <c r="C561" s="228" t="s">
        <v>1744</v>
      </c>
      <c r="D561" s="226" t="s">
        <v>2910</v>
      </c>
      <c r="E561" s="226" t="s">
        <v>3183</v>
      </c>
      <c r="F561" s="226" t="s">
        <v>900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75" customHeight="1" x14ac:dyDescent="0.25">
      <c r="A562" s="230" t="s">
        <v>754</v>
      </c>
      <c r="B562" s="230" t="s">
        <v>754</v>
      </c>
      <c r="C562" s="228" t="s">
        <v>1745</v>
      </c>
      <c r="D562" s="226" t="s">
        <v>2910</v>
      </c>
      <c r="E562" s="226" t="s">
        <v>3183</v>
      </c>
      <c r="F562" s="226" t="s">
        <v>900</v>
      </c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75" customHeight="1" x14ac:dyDescent="0.25">
      <c r="A563" s="230" t="s">
        <v>1746</v>
      </c>
      <c r="B563" s="230" t="s">
        <v>1746</v>
      </c>
      <c r="C563" s="228" t="s">
        <v>1747</v>
      </c>
      <c r="D563" s="226" t="s">
        <v>2910</v>
      </c>
      <c r="E563" s="226" t="s">
        <v>3183</v>
      </c>
      <c r="F563" s="226" t="s">
        <v>900</v>
      </c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75" customHeight="1" x14ac:dyDescent="0.25">
      <c r="A564" s="230" t="s">
        <v>1748</v>
      </c>
      <c r="B564" s="230" t="s">
        <v>1748</v>
      </c>
      <c r="C564" s="228" t="s">
        <v>1749</v>
      </c>
      <c r="D564" s="226" t="s">
        <v>2910</v>
      </c>
      <c r="E564" s="226" t="s">
        <v>3183</v>
      </c>
      <c r="F564" s="226" t="s">
        <v>900</v>
      </c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75" customHeight="1" x14ac:dyDescent="0.25">
      <c r="A565" s="230" t="s">
        <v>1750</v>
      </c>
      <c r="B565" s="230" t="s">
        <v>1750</v>
      </c>
      <c r="C565" s="228" t="s">
        <v>1751</v>
      </c>
      <c r="D565" s="226" t="s">
        <v>2910</v>
      </c>
      <c r="E565" s="226" t="s">
        <v>3183</v>
      </c>
      <c r="F565" s="226" t="s">
        <v>900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75" customHeight="1" x14ac:dyDescent="0.25">
      <c r="A566" s="230" t="s">
        <v>1752</v>
      </c>
      <c r="B566" s="230" t="s">
        <v>1752</v>
      </c>
      <c r="C566" s="228" t="s">
        <v>1753</v>
      </c>
      <c r="D566" s="226" t="s">
        <v>2910</v>
      </c>
      <c r="E566" s="226" t="s">
        <v>3183</v>
      </c>
      <c r="F566" s="226" t="s">
        <v>900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75" customHeight="1" x14ac:dyDescent="0.25">
      <c r="A567" s="230" t="s">
        <v>1754</v>
      </c>
      <c r="B567" s="230" t="s">
        <v>1754</v>
      </c>
      <c r="C567" s="228" t="s">
        <v>1755</v>
      </c>
      <c r="D567" s="226" t="s">
        <v>2910</v>
      </c>
      <c r="E567" s="226" t="s">
        <v>3183</v>
      </c>
      <c r="F567" s="226" t="s">
        <v>900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75" customHeight="1" x14ac:dyDescent="0.25">
      <c r="A568" s="230" t="s">
        <v>1756</v>
      </c>
      <c r="B568" s="230" t="s">
        <v>1756</v>
      </c>
      <c r="C568" s="228" t="s">
        <v>1757</v>
      </c>
      <c r="D568" s="226" t="s">
        <v>2910</v>
      </c>
      <c r="E568" s="226" t="s">
        <v>3183</v>
      </c>
      <c r="F568" s="226" t="s">
        <v>900</v>
      </c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75" customHeight="1" x14ac:dyDescent="0.25">
      <c r="A569" s="230" t="s">
        <v>1758</v>
      </c>
      <c r="B569" s="230" t="s">
        <v>1758</v>
      </c>
      <c r="C569" s="228" t="s">
        <v>1759</v>
      </c>
      <c r="D569" s="226" t="s">
        <v>2910</v>
      </c>
      <c r="E569" s="226" t="s">
        <v>3183</v>
      </c>
      <c r="F569" s="226" t="s">
        <v>900</v>
      </c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75" customHeight="1" x14ac:dyDescent="0.25">
      <c r="A570" s="230" t="s">
        <v>1760</v>
      </c>
      <c r="B570" s="230" t="s">
        <v>1760</v>
      </c>
      <c r="C570" s="228" t="s">
        <v>1761</v>
      </c>
      <c r="D570" s="226" t="s">
        <v>2910</v>
      </c>
      <c r="E570" s="226" t="s">
        <v>3183</v>
      </c>
      <c r="F570" s="226" t="s">
        <v>900</v>
      </c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75" customHeight="1" x14ac:dyDescent="0.25">
      <c r="A571" s="230" t="s">
        <v>1762</v>
      </c>
      <c r="B571" s="230" t="s">
        <v>1762</v>
      </c>
      <c r="C571" s="228" t="s">
        <v>1763</v>
      </c>
      <c r="D571" s="226" t="s">
        <v>2910</v>
      </c>
      <c r="E571" s="226" t="s">
        <v>3183</v>
      </c>
      <c r="F571" s="226" t="s">
        <v>900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75" customHeight="1" x14ac:dyDescent="0.25">
      <c r="A572" s="230" t="s">
        <v>1764</v>
      </c>
      <c r="B572" s="230" t="s">
        <v>1764</v>
      </c>
      <c r="C572" s="228" t="s">
        <v>1765</v>
      </c>
      <c r="D572" s="226" t="s">
        <v>2910</v>
      </c>
      <c r="E572" s="226" t="s">
        <v>3183</v>
      </c>
      <c r="F572" s="226" t="s">
        <v>900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75" customHeight="1" x14ac:dyDescent="0.25">
      <c r="A573" s="230" t="s">
        <v>1766</v>
      </c>
      <c r="B573" s="230" t="s">
        <v>1766</v>
      </c>
      <c r="C573" s="228" t="s">
        <v>1767</v>
      </c>
      <c r="D573" s="226" t="s">
        <v>2910</v>
      </c>
      <c r="E573" s="226" t="s">
        <v>3183</v>
      </c>
      <c r="F573" s="226" t="s">
        <v>900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75" customHeight="1" x14ac:dyDescent="0.25">
      <c r="A574" s="230" t="s">
        <v>1768</v>
      </c>
      <c r="B574" s="230" t="s">
        <v>1768</v>
      </c>
      <c r="C574" s="228" t="s">
        <v>1769</v>
      </c>
      <c r="D574" s="226" t="s">
        <v>2910</v>
      </c>
      <c r="E574" s="226" t="s">
        <v>3183</v>
      </c>
      <c r="F574" s="226" t="s">
        <v>900</v>
      </c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75" customHeight="1" x14ac:dyDescent="0.25">
      <c r="A575" s="230" t="s">
        <v>1770</v>
      </c>
      <c r="B575" s="230" t="s">
        <v>1770</v>
      </c>
      <c r="C575" s="228" t="s">
        <v>757</v>
      </c>
      <c r="D575" s="226" t="s">
        <v>2910</v>
      </c>
      <c r="E575" s="226" t="s">
        <v>3183</v>
      </c>
      <c r="F575" s="226" t="s">
        <v>900</v>
      </c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75" customHeight="1" x14ac:dyDescent="0.25">
      <c r="A576" s="230" t="s">
        <v>1771</v>
      </c>
      <c r="B576" s="230" t="s">
        <v>1771</v>
      </c>
      <c r="C576" s="228" t="s">
        <v>1772</v>
      </c>
      <c r="D576" s="226" t="s">
        <v>2910</v>
      </c>
      <c r="E576" s="226" t="s">
        <v>3183</v>
      </c>
      <c r="F576" s="226" t="s">
        <v>900</v>
      </c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75" customHeight="1" x14ac:dyDescent="0.25">
      <c r="A577" s="230" t="s">
        <v>1773</v>
      </c>
      <c r="B577" s="230" t="s">
        <v>1773</v>
      </c>
      <c r="C577" s="228" t="s">
        <v>756</v>
      </c>
      <c r="D577" s="226" t="s">
        <v>2910</v>
      </c>
      <c r="E577" s="226" t="s">
        <v>3183</v>
      </c>
      <c r="F577" s="226" t="s">
        <v>900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75" customHeight="1" x14ac:dyDescent="0.25">
      <c r="A578" s="230" t="s">
        <v>1774</v>
      </c>
      <c r="B578" s="230" t="s">
        <v>1774</v>
      </c>
      <c r="C578" s="228" t="s">
        <v>755</v>
      </c>
      <c r="D578" s="226" t="s">
        <v>2910</v>
      </c>
      <c r="E578" s="226" t="s">
        <v>3183</v>
      </c>
      <c r="F578" s="226" t="s">
        <v>900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75" customHeight="1" x14ac:dyDescent="0.25">
      <c r="A579" s="230" t="s">
        <v>1775</v>
      </c>
      <c r="B579" s="230" t="s">
        <v>1775</v>
      </c>
      <c r="C579" s="228" t="s">
        <v>761</v>
      </c>
      <c r="D579" s="226" t="s">
        <v>2910</v>
      </c>
      <c r="E579" s="226" t="s">
        <v>3183</v>
      </c>
      <c r="F579" s="226" t="s">
        <v>900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75" customHeight="1" x14ac:dyDescent="0.25">
      <c r="A580" s="230" t="s">
        <v>1776</v>
      </c>
      <c r="B580" s="230" t="s">
        <v>1776</v>
      </c>
      <c r="C580" s="228" t="s">
        <v>760</v>
      </c>
      <c r="D580" s="226" t="s">
        <v>2910</v>
      </c>
      <c r="E580" s="226" t="s">
        <v>3183</v>
      </c>
      <c r="F580" s="226" t="s">
        <v>900</v>
      </c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75" customHeight="1" x14ac:dyDescent="0.25">
      <c r="A581" s="230" t="s">
        <v>1777</v>
      </c>
      <c r="B581" s="230" t="s">
        <v>1777</v>
      </c>
      <c r="C581" s="228" t="s">
        <v>758</v>
      </c>
      <c r="D581" s="226" t="s">
        <v>2910</v>
      </c>
      <c r="E581" s="226" t="s">
        <v>3183</v>
      </c>
      <c r="F581" s="226" t="s">
        <v>900</v>
      </c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75" customHeight="1" x14ac:dyDescent="0.25">
      <c r="A582" s="230" t="s">
        <v>1778</v>
      </c>
      <c r="B582" s="230" t="s">
        <v>1778</v>
      </c>
      <c r="C582" s="228" t="s">
        <v>1779</v>
      </c>
      <c r="D582" s="226" t="s">
        <v>2910</v>
      </c>
      <c r="E582" s="226" t="s">
        <v>3183</v>
      </c>
      <c r="F582" s="226" t="s">
        <v>900</v>
      </c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75" customHeight="1" x14ac:dyDescent="0.25">
      <c r="A583" s="230" t="s">
        <v>1780</v>
      </c>
      <c r="B583" s="230" t="s">
        <v>1780</v>
      </c>
      <c r="C583" s="228" t="s">
        <v>759</v>
      </c>
      <c r="D583" s="226" t="s">
        <v>2910</v>
      </c>
      <c r="E583" s="226" t="s">
        <v>3183</v>
      </c>
      <c r="F583" s="226" t="s">
        <v>900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75" customHeight="1" x14ac:dyDescent="0.25">
      <c r="A584" s="230" t="s">
        <v>1781</v>
      </c>
      <c r="B584" s="230" t="s">
        <v>1781</v>
      </c>
      <c r="C584" s="228" t="s">
        <v>762</v>
      </c>
      <c r="D584" s="226" t="s">
        <v>2910</v>
      </c>
      <c r="E584" s="226" t="s">
        <v>3183</v>
      </c>
      <c r="F584" s="226" t="s">
        <v>900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75" customHeight="1" x14ac:dyDescent="0.25">
      <c r="A585" s="230" t="s">
        <v>1782</v>
      </c>
      <c r="B585" s="230" t="s">
        <v>1782</v>
      </c>
      <c r="C585" s="228" t="s">
        <v>1783</v>
      </c>
      <c r="D585" s="226" t="s">
        <v>2910</v>
      </c>
      <c r="E585" s="226" t="s">
        <v>3183</v>
      </c>
      <c r="F585" s="226" t="s">
        <v>900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75" customHeight="1" x14ac:dyDescent="0.25">
      <c r="A586" s="230" t="s">
        <v>683</v>
      </c>
      <c r="B586" s="230" t="s">
        <v>683</v>
      </c>
      <c r="C586" s="228" t="s">
        <v>1784</v>
      </c>
      <c r="D586" s="226" t="s">
        <v>2910</v>
      </c>
      <c r="E586" s="226" t="s">
        <v>3183</v>
      </c>
      <c r="F586" s="226" t="s">
        <v>900</v>
      </c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75" customHeight="1" x14ac:dyDescent="0.25">
      <c r="A587" s="230" t="s">
        <v>682</v>
      </c>
      <c r="B587" s="230" t="s">
        <v>682</v>
      </c>
      <c r="C587" s="228" t="s">
        <v>1785</v>
      </c>
      <c r="D587" s="226" t="s">
        <v>2910</v>
      </c>
      <c r="E587" s="226" t="s">
        <v>3183</v>
      </c>
      <c r="F587" s="226" t="s">
        <v>900</v>
      </c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75" customHeight="1" x14ac:dyDescent="0.25">
      <c r="A588" s="230" t="s">
        <v>681</v>
      </c>
      <c r="B588" s="230" t="s">
        <v>681</v>
      </c>
      <c r="C588" s="228" t="s">
        <v>1786</v>
      </c>
      <c r="D588" s="226" t="s">
        <v>2910</v>
      </c>
      <c r="E588" s="226" t="s">
        <v>3183</v>
      </c>
      <c r="F588" s="226" t="s">
        <v>900</v>
      </c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75" customHeight="1" x14ac:dyDescent="0.25">
      <c r="A589" s="230" t="s">
        <v>692</v>
      </c>
      <c r="B589" s="230" t="s">
        <v>692</v>
      </c>
      <c r="C589" s="228" t="s">
        <v>1787</v>
      </c>
      <c r="D589" s="226" t="s">
        <v>2910</v>
      </c>
      <c r="E589" s="226" t="s">
        <v>3183</v>
      </c>
      <c r="F589" s="226" t="s">
        <v>900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75" customHeight="1" x14ac:dyDescent="0.25">
      <c r="A590" s="230" t="s">
        <v>693</v>
      </c>
      <c r="B590" s="230" t="s">
        <v>693</v>
      </c>
      <c r="C590" s="228" t="s">
        <v>1788</v>
      </c>
      <c r="D590" s="226" t="s">
        <v>2910</v>
      </c>
      <c r="E590" s="226" t="s">
        <v>3183</v>
      </c>
      <c r="F590" s="226" t="s">
        <v>900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75" customHeight="1" x14ac:dyDescent="0.25">
      <c r="A591" s="230" t="s">
        <v>675</v>
      </c>
      <c r="B591" s="230" t="s">
        <v>675</v>
      </c>
      <c r="C591" s="228" t="s">
        <v>1789</v>
      </c>
      <c r="D591" s="226" t="s">
        <v>2910</v>
      </c>
      <c r="E591" s="226" t="s">
        <v>3183</v>
      </c>
      <c r="F591" s="226" t="s">
        <v>900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75" customHeight="1" x14ac:dyDescent="0.25">
      <c r="A592" s="230" t="s">
        <v>706</v>
      </c>
      <c r="B592" s="230" t="s">
        <v>706</v>
      </c>
      <c r="C592" s="228" t="s">
        <v>1790</v>
      </c>
      <c r="D592" s="226" t="s">
        <v>2910</v>
      </c>
      <c r="E592" s="226" t="s">
        <v>3183</v>
      </c>
      <c r="F592" s="226" t="s">
        <v>900</v>
      </c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75" customHeight="1" x14ac:dyDescent="0.25">
      <c r="A593" s="230" t="s">
        <v>705</v>
      </c>
      <c r="B593" s="230" t="s">
        <v>705</v>
      </c>
      <c r="C593" s="228" t="s">
        <v>1791</v>
      </c>
      <c r="D593" s="226" t="s">
        <v>2910</v>
      </c>
      <c r="E593" s="226" t="s">
        <v>3183</v>
      </c>
      <c r="F593" s="226" t="s">
        <v>900</v>
      </c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75" customHeight="1" x14ac:dyDescent="0.25">
      <c r="A594" s="230" t="s">
        <v>703</v>
      </c>
      <c r="B594" s="230" t="s">
        <v>703</v>
      </c>
      <c r="C594" s="228" t="s">
        <v>1792</v>
      </c>
      <c r="D594" s="226" t="s">
        <v>2910</v>
      </c>
      <c r="E594" s="226" t="s">
        <v>3183</v>
      </c>
      <c r="F594" s="226" t="s">
        <v>900</v>
      </c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75" customHeight="1" x14ac:dyDescent="0.25">
      <c r="A595" s="230" t="s">
        <v>704</v>
      </c>
      <c r="B595" s="230" t="s">
        <v>704</v>
      </c>
      <c r="C595" s="228" t="s">
        <v>1793</v>
      </c>
      <c r="D595" s="226" t="s">
        <v>2910</v>
      </c>
      <c r="E595" s="226" t="s">
        <v>3183</v>
      </c>
      <c r="F595" s="226" t="s">
        <v>900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75" customHeight="1" x14ac:dyDescent="0.25">
      <c r="A596" s="230" t="s">
        <v>707</v>
      </c>
      <c r="B596" s="230" t="s">
        <v>707</v>
      </c>
      <c r="C596" s="228" t="s">
        <v>1794</v>
      </c>
      <c r="D596" s="226" t="s">
        <v>2910</v>
      </c>
      <c r="E596" s="226" t="s">
        <v>3183</v>
      </c>
      <c r="F596" s="226" t="s">
        <v>900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75" customHeight="1" x14ac:dyDescent="0.25">
      <c r="A597" s="230" t="s">
        <v>694</v>
      </c>
      <c r="B597" s="230" t="s">
        <v>694</v>
      </c>
      <c r="C597" s="228" t="s">
        <v>1795</v>
      </c>
      <c r="D597" s="226" t="s">
        <v>2910</v>
      </c>
      <c r="E597" s="226" t="s">
        <v>3183</v>
      </c>
      <c r="F597" s="226" t="s">
        <v>900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75" customHeight="1" x14ac:dyDescent="0.25">
      <c r="A598" s="230" t="s">
        <v>697</v>
      </c>
      <c r="B598" s="230" t="s">
        <v>697</v>
      </c>
      <c r="C598" s="228" t="s">
        <v>1796</v>
      </c>
      <c r="D598" s="226" t="s">
        <v>2910</v>
      </c>
      <c r="E598" s="226" t="s">
        <v>3183</v>
      </c>
      <c r="F598" s="226" t="s">
        <v>900</v>
      </c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75" customHeight="1" x14ac:dyDescent="0.25">
      <c r="A599" s="230" t="s">
        <v>696</v>
      </c>
      <c r="B599" s="230" t="s">
        <v>696</v>
      </c>
      <c r="C599" s="228" t="s">
        <v>1797</v>
      </c>
      <c r="D599" s="226" t="s">
        <v>2910</v>
      </c>
      <c r="E599" s="226" t="s">
        <v>3183</v>
      </c>
      <c r="F599" s="226" t="s">
        <v>900</v>
      </c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75" customHeight="1" x14ac:dyDescent="0.25">
      <c r="A600" s="230" t="s">
        <v>695</v>
      </c>
      <c r="B600" s="230" t="s">
        <v>695</v>
      </c>
      <c r="C600" s="228" t="s">
        <v>1798</v>
      </c>
      <c r="D600" s="226" t="s">
        <v>2910</v>
      </c>
      <c r="E600" s="226" t="s">
        <v>3183</v>
      </c>
      <c r="F600" s="226" t="s">
        <v>900</v>
      </c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75" customHeight="1" x14ac:dyDescent="0.25">
      <c r="A601" s="230" t="s">
        <v>730</v>
      </c>
      <c r="B601" s="230" t="s">
        <v>730</v>
      </c>
      <c r="C601" s="228" t="s">
        <v>1799</v>
      </c>
      <c r="D601" s="226" t="s">
        <v>2910</v>
      </c>
      <c r="E601" s="226" t="s">
        <v>3183</v>
      </c>
      <c r="F601" s="226" t="s">
        <v>900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75" customHeight="1" x14ac:dyDescent="0.25">
      <c r="A602" s="230" t="s">
        <v>729</v>
      </c>
      <c r="B602" s="230" t="s">
        <v>729</v>
      </c>
      <c r="C602" s="228" t="s">
        <v>1800</v>
      </c>
      <c r="D602" s="226" t="s">
        <v>2910</v>
      </c>
      <c r="E602" s="226" t="s">
        <v>3183</v>
      </c>
      <c r="F602" s="226" t="s">
        <v>900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75" customHeight="1" x14ac:dyDescent="0.25">
      <c r="A603" s="230" t="s">
        <v>1801</v>
      </c>
      <c r="B603" s="230" t="s">
        <v>1801</v>
      </c>
      <c r="C603" s="228" t="s">
        <v>1802</v>
      </c>
      <c r="D603" s="226" t="s">
        <v>2910</v>
      </c>
      <c r="E603" s="226" t="s">
        <v>3183</v>
      </c>
      <c r="F603" s="226" t="s">
        <v>900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75" customHeight="1" x14ac:dyDescent="0.25">
      <c r="A604" s="230" t="s">
        <v>1803</v>
      </c>
      <c r="B604" s="230" t="s">
        <v>1803</v>
      </c>
      <c r="C604" s="228" t="s">
        <v>1804</v>
      </c>
      <c r="D604" s="226" t="s">
        <v>2910</v>
      </c>
      <c r="E604" s="226" t="s">
        <v>3183</v>
      </c>
      <c r="F604" s="226" t="s">
        <v>900</v>
      </c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75" customHeight="1" x14ac:dyDescent="0.25">
      <c r="A605" s="230" t="s">
        <v>1805</v>
      </c>
      <c r="B605" s="230" t="s">
        <v>1805</v>
      </c>
      <c r="C605" s="228" t="s">
        <v>1806</v>
      </c>
      <c r="D605" s="226" t="s">
        <v>2910</v>
      </c>
      <c r="E605" s="226" t="s">
        <v>3183</v>
      </c>
      <c r="F605" s="226" t="s">
        <v>900</v>
      </c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75" customHeight="1" x14ac:dyDescent="0.25">
      <c r="A606" s="230" t="s">
        <v>1807</v>
      </c>
      <c r="B606" s="230" t="s">
        <v>1807</v>
      </c>
      <c r="C606" s="228" t="s">
        <v>1808</v>
      </c>
      <c r="D606" s="226" t="s">
        <v>2910</v>
      </c>
      <c r="E606" s="226" t="s">
        <v>3183</v>
      </c>
      <c r="F606" s="226" t="s">
        <v>900</v>
      </c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75" customHeight="1" x14ac:dyDescent="0.25">
      <c r="A607" s="230" t="s">
        <v>1809</v>
      </c>
      <c r="B607" s="230" t="s">
        <v>1809</v>
      </c>
      <c r="C607" s="228" t="s">
        <v>1810</v>
      </c>
      <c r="D607" s="226" t="s">
        <v>2910</v>
      </c>
      <c r="E607" s="226" t="s">
        <v>3183</v>
      </c>
      <c r="F607" s="226" t="s">
        <v>900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75" customHeight="1" x14ac:dyDescent="0.25">
      <c r="A608" s="230" t="s">
        <v>1811</v>
      </c>
      <c r="B608" s="230" t="s">
        <v>1811</v>
      </c>
      <c r="C608" s="228" t="s">
        <v>1812</v>
      </c>
      <c r="D608" s="226" t="s">
        <v>2910</v>
      </c>
      <c r="E608" s="226" t="s">
        <v>3183</v>
      </c>
      <c r="F608" s="226" t="s">
        <v>900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75" customHeight="1" x14ac:dyDescent="0.25">
      <c r="A609" s="230" t="s">
        <v>1813</v>
      </c>
      <c r="B609" s="230" t="s">
        <v>1813</v>
      </c>
      <c r="C609" s="228" t="s">
        <v>1814</v>
      </c>
      <c r="D609" s="226" t="s">
        <v>2910</v>
      </c>
      <c r="E609" s="226" t="s">
        <v>3183</v>
      </c>
      <c r="F609" s="226" t="s">
        <v>900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75" customHeight="1" x14ac:dyDescent="0.25">
      <c r="A610" s="230" t="s">
        <v>1551</v>
      </c>
      <c r="B610" s="230" t="s">
        <v>1551</v>
      </c>
      <c r="C610" s="228" t="s">
        <v>1815</v>
      </c>
      <c r="D610" s="226" t="s">
        <v>2910</v>
      </c>
      <c r="E610" s="226" t="s">
        <v>3183</v>
      </c>
      <c r="F610" s="226" t="s">
        <v>900</v>
      </c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75" customHeight="1" x14ac:dyDescent="0.25">
      <c r="A611" s="230" t="s">
        <v>1816</v>
      </c>
      <c r="B611" s="230" t="s">
        <v>1816</v>
      </c>
      <c r="C611" s="228" t="s">
        <v>1817</v>
      </c>
      <c r="D611" s="226" t="s">
        <v>2910</v>
      </c>
      <c r="E611" s="226" t="s">
        <v>3183</v>
      </c>
      <c r="F611" s="226" t="s">
        <v>900</v>
      </c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75" customHeight="1" x14ac:dyDescent="0.25">
      <c r="A612" s="230" t="s">
        <v>1818</v>
      </c>
      <c r="B612" s="230" t="s">
        <v>1818</v>
      </c>
      <c r="C612" s="228" t="s">
        <v>1819</v>
      </c>
      <c r="D612" s="226" t="s">
        <v>2910</v>
      </c>
      <c r="E612" s="226" t="s">
        <v>3183</v>
      </c>
      <c r="F612" s="226" t="s">
        <v>900</v>
      </c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75" customHeight="1" x14ac:dyDescent="0.25">
      <c r="A613" s="230" t="s">
        <v>1820</v>
      </c>
      <c r="B613" s="230" t="s">
        <v>1820</v>
      </c>
      <c r="C613" s="228" t="s">
        <v>1821</v>
      </c>
      <c r="D613" s="226" t="s">
        <v>2910</v>
      </c>
      <c r="E613" s="226" t="s">
        <v>3183</v>
      </c>
      <c r="F613" s="226" t="s">
        <v>900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75" customHeight="1" x14ac:dyDescent="0.25">
      <c r="A614" s="230" t="s">
        <v>1822</v>
      </c>
      <c r="B614" s="230" t="s">
        <v>1822</v>
      </c>
      <c r="C614" s="228" t="s">
        <v>1823</v>
      </c>
      <c r="D614" s="226" t="s">
        <v>2910</v>
      </c>
      <c r="E614" s="226" t="s">
        <v>3183</v>
      </c>
      <c r="F614" s="226" t="s">
        <v>900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75" customHeight="1" x14ac:dyDescent="0.25">
      <c r="A615" s="230" t="s">
        <v>1824</v>
      </c>
      <c r="B615" s="230" t="s">
        <v>1824</v>
      </c>
      <c r="C615" s="228" t="s">
        <v>1825</v>
      </c>
      <c r="D615" s="226" t="s">
        <v>2910</v>
      </c>
      <c r="E615" s="226" t="s">
        <v>3183</v>
      </c>
      <c r="F615" s="226" t="s">
        <v>900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75" customHeight="1" x14ac:dyDescent="0.25">
      <c r="A616" s="230" t="s">
        <v>1826</v>
      </c>
      <c r="B616" s="230" t="s">
        <v>1826</v>
      </c>
      <c r="C616" s="228" t="s">
        <v>1827</v>
      </c>
      <c r="D616" s="226" t="s">
        <v>2910</v>
      </c>
      <c r="E616" s="226" t="s">
        <v>3183</v>
      </c>
      <c r="F616" s="226" t="s">
        <v>900</v>
      </c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75" customHeight="1" x14ac:dyDescent="0.25">
      <c r="A617" s="230" t="s">
        <v>677</v>
      </c>
      <c r="B617" s="230" t="s">
        <v>677</v>
      </c>
      <c r="C617" s="228" t="s">
        <v>1828</v>
      </c>
      <c r="D617" s="226" t="s">
        <v>2910</v>
      </c>
      <c r="E617" s="226" t="s">
        <v>3183</v>
      </c>
      <c r="F617" s="226" t="s">
        <v>900</v>
      </c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75" customHeight="1" x14ac:dyDescent="0.25">
      <c r="A618" s="230" t="s">
        <v>676</v>
      </c>
      <c r="B618" s="230" t="s">
        <v>676</v>
      </c>
      <c r="C618" s="228" t="s">
        <v>1829</v>
      </c>
      <c r="D618" s="226" t="s">
        <v>2910</v>
      </c>
      <c r="E618" s="226" t="s">
        <v>3183</v>
      </c>
      <c r="F618" s="226" t="s">
        <v>900</v>
      </c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75" customHeight="1" x14ac:dyDescent="0.25">
      <c r="A619" s="230" t="s">
        <v>674</v>
      </c>
      <c r="B619" s="230" t="s">
        <v>674</v>
      </c>
      <c r="C619" s="228" t="s">
        <v>1830</v>
      </c>
      <c r="D619" s="226" t="s">
        <v>2910</v>
      </c>
      <c r="E619" s="226" t="s">
        <v>3183</v>
      </c>
      <c r="F619" s="226" t="s">
        <v>900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75" customHeight="1" x14ac:dyDescent="0.25">
      <c r="A620" s="230" t="s">
        <v>1831</v>
      </c>
      <c r="B620" s="230" t="s">
        <v>1831</v>
      </c>
      <c r="C620" s="228" t="s">
        <v>1832</v>
      </c>
      <c r="D620" s="226" t="s">
        <v>2910</v>
      </c>
      <c r="E620" s="226" t="s">
        <v>3183</v>
      </c>
      <c r="F620" s="226" t="s">
        <v>900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75" customHeight="1" x14ac:dyDescent="0.25">
      <c r="A621" s="230" t="s">
        <v>1833</v>
      </c>
      <c r="B621" s="230" t="s">
        <v>1833</v>
      </c>
      <c r="C621" s="228" t="s">
        <v>1834</v>
      </c>
      <c r="D621" s="226" t="s">
        <v>2910</v>
      </c>
      <c r="E621" s="226" t="s">
        <v>3183</v>
      </c>
      <c r="F621" s="226" t="s">
        <v>900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75" customHeight="1" x14ac:dyDescent="0.25">
      <c r="A622" s="230" t="s">
        <v>1835</v>
      </c>
      <c r="B622" s="230" t="s">
        <v>1835</v>
      </c>
      <c r="C622" s="228" t="s">
        <v>1836</v>
      </c>
      <c r="D622" s="226" t="s">
        <v>2910</v>
      </c>
      <c r="E622" s="226" t="s">
        <v>3183</v>
      </c>
      <c r="F622" s="226" t="s">
        <v>900</v>
      </c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75" customHeight="1" x14ac:dyDescent="0.25">
      <c r="A623" s="230" t="s">
        <v>746</v>
      </c>
      <c r="B623" s="230" t="s">
        <v>746</v>
      </c>
      <c r="C623" s="228" t="s">
        <v>1837</v>
      </c>
      <c r="D623" s="226" t="s">
        <v>2910</v>
      </c>
      <c r="E623" s="226" t="s">
        <v>3183</v>
      </c>
      <c r="F623" s="226" t="s">
        <v>900</v>
      </c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75" customHeight="1" x14ac:dyDescent="0.25">
      <c r="A624" s="230" t="s">
        <v>732</v>
      </c>
      <c r="B624" s="230" t="s">
        <v>732</v>
      </c>
      <c r="C624" s="228" t="s">
        <v>1838</v>
      </c>
      <c r="D624" s="226" t="s">
        <v>2910</v>
      </c>
      <c r="E624" s="226" t="s">
        <v>3183</v>
      </c>
      <c r="F624" s="226" t="s">
        <v>900</v>
      </c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75" customHeight="1" x14ac:dyDescent="0.25">
      <c r="A625" s="230" t="s">
        <v>740</v>
      </c>
      <c r="B625" s="230" t="s">
        <v>740</v>
      </c>
      <c r="C625" s="228" t="s">
        <v>1839</v>
      </c>
      <c r="D625" s="226" t="s">
        <v>2910</v>
      </c>
      <c r="E625" s="226" t="s">
        <v>3183</v>
      </c>
      <c r="F625" s="226" t="s">
        <v>900</v>
      </c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75" customHeight="1" x14ac:dyDescent="0.25">
      <c r="A626" s="230" t="s">
        <v>749</v>
      </c>
      <c r="B626" s="230" t="s">
        <v>749</v>
      </c>
      <c r="C626" s="228" t="s">
        <v>1840</v>
      </c>
      <c r="D626" s="226" t="s">
        <v>2910</v>
      </c>
      <c r="E626" s="226" t="s">
        <v>3183</v>
      </c>
      <c r="F626" s="226" t="s">
        <v>900</v>
      </c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75" customHeight="1" x14ac:dyDescent="0.25">
      <c r="A627" s="230" t="s">
        <v>743</v>
      </c>
      <c r="B627" s="230" t="s">
        <v>743</v>
      </c>
      <c r="C627" s="228" t="s">
        <v>1841</v>
      </c>
      <c r="D627" s="226" t="s">
        <v>2910</v>
      </c>
      <c r="E627" s="226" t="s">
        <v>3183</v>
      </c>
      <c r="F627" s="226" t="s">
        <v>900</v>
      </c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75" customHeight="1" x14ac:dyDescent="0.25">
      <c r="A628" s="230" t="s">
        <v>733</v>
      </c>
      <c r="B628" s="230" t="s">
        <v>733</v>
      </c>
      <c r="C628" s="228" t="s">
        <v>1842</v>
      </c>
      <c r="D628" s="226" t="s">
        <v>2910</v>
      </c>
      <c r="E628" s="226" t="s">
        <v>3183</v>
      </c>
      <c r="F628" s="226" t="s">
        <v>900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75" customHeight="1" x14ac:dyDescent="0.25">
      <c r="A629" s="230" t="s">
        <v>1843</v>
      </c>
      <c r="B629" s="230" t="s">
        <v>1843</v>
      </c>
      <c r="C629" s="228" t="s">
        <v>1844</v>
      </c>
      <c r="D629" s="226" t="s">
        <v>2910</v>
      </c>
      <c r="E629" s="226" t="s">
        <v>3183</v>
      </c>
      <c r="F629" s="226" t="s">
        <v>900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75" customHeight="1" x14ac:dyDescent="0.25">
      <c r="A630" s="230" t="s">
        <v>751</v>
      </c>
      <c r="B630" s="230" t="s">
        <v>751</v>
      </c>
      <c r="C630" s="228" t="s">
        <v>1845</v>
      </c>
      <c r="D630" s="226" t="s">
        <v>2910</v>
      </c>
      <c r="E630" s="226" t="s">
        <v>3183</v>
      </c>
      <c r="F630" s="226" t="s">
        <v>900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75" customHeight="1" x14ac:dyDescent="0.25">
      <c r="A631" s="230" t="s">
        <v>745</v>
      </c>
      <c r="B631" s="230" t="s">
        <v>745</v>
      </c>
      <c r="C631" s="228" t="s">
        <v>1846</v>
      </c>
      <c r="D631" s="226" t="s">
        <v>2910</v>
      </c>
      <c r="E631" s="226" t="s">
        <v>3183</v>
      </c>
      <c r="F631" s="226" t="s">
        <v>900</v>
      </c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75" customHeight="1" x14ac:dyDescent="0.25">
      <c r="A632" s="230" t="s">
        <v>744</v>
      </c>
      <c r="B632" s="230" t="s">
        <v>744</v>
      </c>
      <c r="C632" s="228" t="s">
        <v>1847</v>
      </c>
      <c r="D632" s="226" t="s">
        <v>2910</v>
      </c>
      <c r="E632" s="226" t="s">
        <v>3183</v>
      </c>
      <c r="F632" s="226" t="s">
        <v>900</v>
      </c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75" customHeight="1" x14ac:dyDescent="0.25">
      <c r="A633" s="230" t="s">
        <v>750</v>
      </c>
      <c r="B633" s="230" t="s">
        <v>750</v>
      </c>
      <c r="C633" s="228" t="s">
        <v>1848</v>
      </c>
      <c r="D633" s="226" t="s">
        <v>2910</v>
      </c>
      <c r="E633" s="226" t="s">
        <v>3183</v>
      </c>
      <c r="F633" s="226" t="s">
        <v>900</v>
      </c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75" customHeight="1" x14ac:dyDescent="0.25">
      <c r="A634" s="230" t="s">
        <v>752</v>
      </c>
      <c r="B634" s="230" t="s">
        <v>752</v>
      </c>
      <c r="C634" s="228" t="s">
        <v>1849</v>
      </c>
      <c r="D634" s="226" t="s">
        <v>2910</v>
      </c>
      <c r="E634" s="226" t="s">
        <v>3183</v>
      </c>
      <c r="F634" s="226" t="s">
        <v>900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75" customHeight="1" x14ac:dyDescent="0.25">
      <c r="A635" s="230" t="s">
        <v>739</v>
      </c>
      <c r="B635" s="230" t="s">
        <v>739</v>
      </c>
      <c r="C635" s="228" t="s">
        <v>1850</v>
      </c>
      <c r="D635" s="226" t="s">
        <v>2910</v>
      </c>
      <c r="E635" s="226" t="s">
        <v>3183</v>
      </c>
      <c r="F635" s="226" t="s">
        <v>900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75" customHeight="1" x14ac:dyDescent="0.25">
      <c r="A636" s="230" t="s">
        <v>742</v>
      </c>
      <c r="B636" s="230" t="s">
        <v>742</v>
      </c>
      <c r="C636" s="228" t="s">
        <v>1851</v>
      </c>
      <c r="D636" s="226" t="s">
        <v>2910</v>
      </c>
      <c r="E636" s="226" t="s">
        <v>3183</v>
      </c>
      <c r="F636" s="226" t="s">
        <v>900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75" customHeight="1" x14ac:dyDescent="0.25">
      <c r="A637" s="230" t="s">
        <v>747</v>
      </c>
      <c r="B637" s="230" t="s">
        <v>747</v>
      </c>
      <c r="C637" s="228" t="s">
        <v>1852</v>
      </c>
      <c r="D637" s="226" t="s">
        <v>2910</v>
      </c>
      <c r="E637" s="226" t="s">
        <v>3183</v>
      </c>
      <c r="F637" s="226" t="s">
        <v>900</v>
      </c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75" customHeight="1" x14ac:dyDescent="0.25">
      <c r="A638" s="230" t="s">
        <v>738</v>
      </c>
      <c r="B638" s="230" t="s">
        <v>738</v>
      </c>
      <c r="C638" s="228" t="s">
        <v>1853</v>
      </c>
      <c r="D638" s="226" t="s">
        <v>2910</v>
      </c>
      <c r="E638" s="226" t="s">
        <v>3183</v>
      </c>
      <c r="F638" s="226" t="s">
        <v>900</v>
      </c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75" customHeight="1" x14ac:dyDescent="0.25">
      <c r="A639" s="230" t="s">
        <v>741</v>
      </c>
      <c r="B639" s="230" t="s">
        <v>741</v>
      </c>
      <c r="C639" s="228" t="s">
        <v>1854</v>
      </c>
      <c r="D639" s="226" t="s">
        <v>2910</v>
      </c>
      <c r="E639" s="226" t="s">
        <v>3183</v>
      </c>
      <c r="F639" s="226" t="s">
        <v>900</v>
      </c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75" customHeight="1" x14ac:dyDescent="0.25">
      <c r="A640" s="230" t="s">
        <v>737</v>
      </c>
      <c r="B640" s="230" t="s">
        <v>737</v>
      </c>
      <c r="C640" s="228" t="s">
        <v>1855</v>
      </c>
      <c r="D640" s="226" t="s">
        <v>2910</v>
      </c>
      <c r="E640" s="226" t="s">
        <v>3183</v>
      </c>
      <c r="F640" s="226" t="s">
        <v>900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75" customHeight="1" x14ac:dyDescent="0.25">
      <c r="A641" s="230" t="s">
        <v>748</v>
      </c>
      <c r="B641" s="230" t="s">
        <v>748</v>
      </c>
      <c r="C641" s="228" t="s">
        <v>1856</v>
      </c>
      <c r="D641" s="226" t="s">
        <v>2910</v>
      </c>
      <c r="E641" s="226" t="s">
        <v>3183</v>
      </c>
      <c r="F641" s="226" t="s">
        <v>900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75" customHeight="1" x14ac:dyDescent="0.25">
      <c r="A642" s="230" t="s">
        <v>735</v>
      </c>
      <c r="B642" s="230" t="s">
        <v>735</v>
      </c>
      <c r="C642" s="228" t="s">
        <v>1857</v>
      </c>
      <c r="D642" s="226" t="s">
        <v>2910</v>
      </c>
      <c r="E642" s="226" t="s">
        <v>3183</v>
      </c>
      <c r="F642" s="226" t="s">
        <v>900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75" customHeight="1" x14ac:dyDescent="0.25">
      <c r="A643" s="230" t="s">
        <v>736</v>
      </c>
      <c r="B643" s="230" t="s">
        <v>736</v>
      </c>
      <c r="C643" s="228" t="s">
        <v>1858</v>
      </c>
      <c r="D643" s="226" t="s">
        <v>2910</v>
      </c>
      <c r="E643" s="226" t="s">
        <v>3183</v>
      </c>
      <c r="F643" s="226" t="s">
        <v>900</v>
      </c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75" customHeight="1" x14ac:dyDescent="0.25">
      <c r="A644" s="230" t="s">
        <v>734</v>
      </c>
      <c r="B644" s="230" t="s">
        <v>734</v>
      </c>
      <c r="C644" s="228" t="s">
        <v>1859</v>
      </c>
      <c r="D644" s="226" t="s">
        <v>2910</v>
      </c>
      <c r="E644" s="226" t="s">
        <v>3183</v>
      </c>
      <c r="F644" s="226" t="s">
        <v>900</v>
      </c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75" customHeight="1" x14ac:dyDescent="0.25">
      <c r="A645" s="230" t="s">
        <v>1860</v>
      </c>
      <c r="B645" s="230" t="s">
        <v>1860</v>
      </c>
      <c r="C645" s="228" t="s">
        <v>1861</v>
      </c>
      <c r="D645" s="226" t="s">
        <v>2910</v>
      </c>
      <c r="E645" s="226" t="s">
        <v>3183</v>
      </c>
      <c r="F645" s="226" t="s">
        <v>900</v>
      </c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75" customHeight="1" x14ac:dyDescent="0.25">
      <c r="A646" s="230" t="s">
        <v>1862</v>
      </c>
      <c r="B646" s="230" t="s">
        <v>1862</v>
      </c>
      <c r="C646" s="228" t="s">
        <v>1863</v>
      </c>
      <c r="D646" s="226" t="s">
        <v>2910</v>
      </c>
      <c r="E646" s="226" t="s">
        <v>3183</v>
      </c>
      <c r="F646" s="226" t="s">
        <v>900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75" customHeight="1" x14ac:dyDescent="0.25">
      <c r="A647" s="230" t="s">
        <v>1864</v>
      </c>
      <c r="B647" s="230" t="s">
        <v>1864</v>
      </c>
      <c r="C647" s="228" t="s">
        <v>1865</v>
      </c>
      <c r="D647" s="226" t="s">
        <v>2910</v>
      </c>
      <c r="E647" s="226" t="s">
        <v>3183</v>
      </c>
      <c r="F647" s="226" t="s">
        <v>900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75" customHeight="1" x14ac:dyDescent="0.25">
      <c r="A648" s="230" t="s">
        <v>1866</v>
      </c>
      <c r="B648" s="230" t="s">
        <v>1866</v>
      </c>
      <c r="C648" s="228" t="s">
        <v>1867</v>
      </c>
      <c r="D648" s="226" t="s">
        <v>2910</v>
      </c>
      <c r="E648" s="226" t="s">
        <v>3183</v>
      </c>
      <c r="F648" s="226" t="s">
        <v>900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75" customHeight="1" x14ac:dyDescent="0.25">
      <c r="A649" s="230" t="s">
        <v>1868</v>
      </c>
      <c r="B649" s="230" t="s">
        <v>1868</v>
      </c>
      <c r="C649" s="228" t="s">
        <v>1869</v>
      </c>
      <c r="D649" s="226" t="s">
        <v>2910</v>
      </c>
      <c r="E649" s="226" t="s">
        <v>3183</v>
      </c>
      <c r="F649" s="226" t="s">
        <v>900</v>
      </c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75" customHeight="1" x14ac:dyDescent="0.25">
      <c r="A650" s="230" t="s">
        <v>1870</v>
      </c>
      <c r="B650" s="230" t="s">
        <v>1870</v>
      </c>
      <c r="C650" s="228" t="s">
        <v>1871</v>
      </c>
      <c r="D650" s="226" t="s">
        <v>2910</v>
      </c>
      <c r="E650" s="226" t="s">
        <v>3183</v>
      </c>
      <c r="F650" s="226" t="s">
        <v>900</v>
      </c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75" customHeight="1" x14ac:dyDescent="0.25">
      <c r="A651" s="230" t="s">
        <v>1872</v>
      </c>
      <c r="B651" s="230" t="s">
        <v>1872</v>
      </c>
      <c r="C651" s="228" t="s">
        <v>1873</v>
      </c>
      <c r="D651" s="226" t="s">
        <v>2910</v>
      </c>
      <c r="E651" s="226" t="s">
        <v>3183</v>
      </c>
      <c r="F651" s="226" t="s">
        <v>900</v>
      </c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75" customHeight="1" x14ac:dyDescent="0.25">
      <c r="A652" s="230" t="s">
        <v>1874</v>
      </c>
      <c r="B652" s="230" t="s">
        <v>1874</v>
      </c>
      <c r="C652" s="228" t="s">
        <v>1875</v>
      </c>
      <c r="D652" s="226" t="s">
        <v>2910</v>
      </c>
      <c r="E652" s="226" t="s">
        <v>3183</v>
      </c>
      <c r="F652" s="226" t="s">
        <v>900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75" customHeight="1" x14ac:dyDescent="0.25">
      <c r="A653" s="230" t="s">
        <v>1876</v>
      </c>
      <c r="B653" s="230" t="s">
        <v>1876</v>
      </c>
      <c r="C653" s="228" t="s">
        <v>1877</v>
      </c>
      <c r="D653" s="226" t="s">
        <v>2910</v>
      </c>
      <c r="E653" s="226" t="s">
        <v>3183</v>
      </c>
      <c r="F653" s="226" t="s">
        <v>900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75" customHeight="1" x14ac:dyDescent="0.25">
      <c r="A654" s="230" t="s">
        <v>1878</v>
      </c>
      <c r="B654" s="230" t="s">
        <v>1878</v>
      </c>
      <c r="C654" s="228" t="s">
        <v>1879</v>
      </c>
      <c r="D654" s="226" t="s">
        <v>2910</v>
      </c>
      <c r="E654" s="226" t="s">
        <v>3183</v>
      </c>
      <c r="F654" s="226" t="s">
        <v>900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75" customHeight="1" x14ac:dyDescent="0.25">
      <c r="A655" s="230" t="s">
        <v>1880</v>
      </c>
      <c r="B655" s="230" t="s">
        <v>1880</v>
      </c>
      <c r="C655" s="228" t="s">
        <v>1881</v>
      </c>
      <c r="D655" s="226" t="s">
        <v>2910</v>
      </c>
      <c r="E655" s="226" t="s">
        <v>3183</v>
      </c>
      <c r="F655" s="226" t="s">
        <v>900</v>
      </c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75" customHeight="1" x14ac:dyDescent="0.25">
      <c r="A656" s="230" t="s">
        <v>1882</v>
      </c>
      <c r="B656" s="230" t="s">
        <v>1882</v>
      </c>
      <c r="C656" s="228" t="s">
        <v>1883</v>
      </c>
      <c r="D656" s="226" t="s">
        <v>2910</v>
      </c>
      <c r="E656" s="226" t="s">
        <v>3183</v>
      </c>
      <c r="F656" s="226" t="s">
        <v>900</v>
      </c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75" customHeight="1" x14ac:dyDescent="0.25">
      <c r="A657" s="230" t="s">
        <v>1884</v>
      </c>
      <c r="B657" s="230" t="s">
        <v>1884</v>
      </c>
      <c r="C657" s="228" t="s">
        <v>1885</v>
      </c>
      <c r="D657" s="226" t="s">
        <v>2910</v>
      </c>
      <c r="E657" s="226" t="s">
        <v>3183</v>
      </c>
      <c r="F657" s="226" t="s">
        <v>900</v>
      </c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75" customHeight="1" x14ac:dyDescent="0.25">
      <c r="A658" s="230" t="s">
        <v>1886</v>
      </c>
      <c r="B658" s="230" t="s">
        <v>1886</v>
      </c>
      <c r="C658" s="228" t="s">
        <v>1887</v>
      </c>
      <c r="D658" s="226" t="s">
        <v>2910</v>
      </c>
      <c r="E658" s="226" t="s">
        <v>3183</v>
      </c>
      <c r="F658" s="226" t="s">
        <v>900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75" customHeight="1" x14ac:dyDescent="0.25">
      <c r="A659" s="230" t="s">
        <v>1888</v>
      </c>
      <c r="B659" s="230" t="s">
        <v>1888</v>
      </c>
      <c r="C659" s="228" t="s">
        <v>1889</v>
      </c>
      <c r="D659" s="226" t="s">
        <v>2910</v>
      </c>
      <c r="E659" s="226" t="s">
        <v>3183</v>
      </c>
      <c r="F659" s="226" t="s">
        <v>900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75" customHeight="1" x14ac:dyDescent="0.25">
      <c r="A660" s="230" t="s">
        <v>1890</v>
      </c>
      <c r="B660" s="230" t="s">
        <v>1890</v>
      </c>
      <c r="C660" s="228" t="s">
        <v>1891</v>
      </c>
      <c r="D660" s="226" t="s">
        <v>2910</v>
      </c>
      <c r="E660" s="226" t="s">
        <v>3183</v>
      </c>
      <c r="F660" s="226" t="s">
        <v>900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75" customHeight="1" x14ac:dyDescent="0.25">
      <c r="A661" s="230" t="s">
        <v>1892</v>
      </c>
      <c r="B661" s="230" t="s">
        <v>1892</v>
      </c>
      <c r="C661" s="228" t="s">
        <v>1893</v>
      </c>
      <c r="D661" s="226" t="s">
        <v>2910</v>
      </c>
      <c r="E661" s="226" t="s">
        <v>3183</v>
      </c>
      <c r="F661" s="226" t="s">
        <v>900</v>
      </c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75" customHeight="1" x14ac:dyDescent="0.25">
      <c r="A662" s="230" t="s">
        <v>1894</v>
      </c>
      <c r="B662" s="230" t="s">
        <v>1894</v>
      </c>
      <c r="C662" s="228" t="s">
        <v>1895</v>
      </c>
      <c r="D662" s="226" t="s">
        <v>2910</v>
      </c>
      <c r="E662" s="226" t="s">
        <v>3183</v>
      </c>
      <c r="F662" s="226" t="s">
        <v>900</v>
      </c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75" customHeight="1" x14ac:dyDescent="0.25">
      <c r="A663" s="230" t="s">
        <v>1896</v>
      </c>
      <c r="B663" s="230" t="s">
        <v>1896</v>
      </c>
      <c r="C663" s="228" t="s">
        <v>1897</v>
      </c>
      <c r="D663" s="226" t="s">
        <v>2910</v>
      </c>
      <c r="E663" s="226" t="s">
        <v>3183</v>
      </c>
      <c r="F663" s="226" t="s">
        <v>900</v>
      </c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75" customHeight="1" x14ac:dyDescent="0.25">
      <c r="A664" s="230" t="s">
        <v>753</v>
      </c>
      <c r="B664" s="230" t="s">
        <v>753</v>
      </c>
      <c r="C664" s="228" t="s">
        <v>1898</v>
      </c>
      <c r="D664" s="226" t="s">
        <v>2910</v>
      </c>
      <c r="E664" s="226" t="s">
        <v>3183</v>
      </c>
      <c r="F664" s="226" t="s">
        <v>900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75" customHeight="1" x14ac:dyDescent="0.25">
      <c r="A665" s="230" t="s">
        <v>1899</v>
      </c>
      <c r="B665" s="230" t="s">
        <v>1899</v>
      </c>
      <c r="C665" s="228" t="s">
        <v>1900</v>
      </c>
      <c r="D665" s="226" t="s">
        <v>2910</v>
      </c>
      <c r="E665" s="226" t="s">
        <v>3183</v>
      </c>
      <c r="F665" s="226" t="s">
        <v>900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75" customHeight="1" x14ac:dyDescent="0.25">
      <c r="A666" s="230" t="s">
        <v>1901</v>
      </c>
      <c r="B666" s="230" t="s">
        <v>1901</v>
      </c>
      <c r="C666" s="228" t="s">
        <v>1902</v>
      </c>
      <c r="D666" s="226" t="s">
        <v>2910</v>
      </c>
      <c r="E666" s="226" t="s">
        <v>3183</v>
      </c>
      <c r="F666" s="226" t="s">
        <v>900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75" customHeight="1" x14ac:dyDescent="0.25">
      <c r="A667" s="230" t="s">
        <v>1903</v>
      </c>
      <c r="B667" s="230" t="s">
        <v>1903</v>
      </c>
      <c r="C667" s="228" t="s">
        <v>1904</v>
      </c>
      <c r="D667" s="226" t="s">
        <v>2910</v>
      </c>
      <c r="E667" s="226" t="s">
        <v>3183</v>
      </c>
      <c r="F667" s="226" t="s">
        <v>900</v>
      </c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75" customHeight="1" x14ac:dyDescent="0.25">
      <c r="A668" s="230" t="s">
        <v>1905</v>
      </c>
      <c r="B668" s="230" t="s">
        <v>1905</v>
      </c>
      <c r="C668" s="228" t="s">
        <v>1906</v>
      </c>
      <c r="D668" s="226" t="s">
        <v>2910</v>
      </c>
      <c r="E668" s="226" t="s">
        <v>3183</v>
      </c>
      <c r="F668" s="226" t="s">
        <v>900</v>
      </c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75" customHeight="1" x14ac:dyDescent="0.25">
      <c r="A669" s="230" t="s">
        <v>1907</v>
      </c>
      <c r="B669" s="230" t="s">
        <v>1907</v>
      </c>
      <c r="C669" s="228" t="s">
        <v>1908</v>
      </c>
      <c r="D669" s="226" t="s">
        <v>2910</v>
      </c>
      <c r="E669" s="226" t="s">
        <v>3183</v>
      </c>
      <c r="F669" s="226" t="s">
        <v>900</v>
      </c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75" customHeight="1" x14ac:dyDescent="0.25">
      <c r="A670" s="230" t="s">
        <v>1909</v>
      </c>
      <c r="B670" s="230" t="s">
        <v>1909</v>
      </c>
      <c r="C670" s="228" t="s">
        <v>1910</v>
      </c>
      <c r="D670" s="226" t="s">
        <v>2910</v>
      </c>
      <c r="E670" s="226" t="s">
        <v>3183</v>
      </c>
      <c r="F670" s="226" t="s">
        <v>900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75" customHeight="1" x14ac:dyDescent="0.25">
      <c r="A671" s="230" t="s">
        <v>1911</v>
      </c>
      <c r="B671" s="230" t="s">
        <v>1911</v>
      </c>
      <c r="C671" s="228" t="s">
        <v>1912</v>
      </c>
      <c r="D671" s="226" t="s">
        <v>2910</v>
      </c>
      <c r="E671" s="226" t="s">
        <v>3183</v>
      </c>
      <c r="F671" s="226" t="s">
        <v>900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75" customHeight="1" x14ac:dyDescent="0.25">
      <c r="A672" s="230" t="s">
        <v>1913</v>
      </c>
      <c r="B672" s="230" t="s">
        <v>1913</v>
      </c>
      <c r="C672" s="228" t="s">
        <v>1914</v>
      </c>
      <c r="D672" s="226" t="s">
        <v>2910</v>
      </c>
      <c r="E672" s="226" t="s">
        <v>3183</v>
      </c>
      <c r="F672" s="226" t="s">
        <v>900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75" customHeight="1" x14ac:dyDescent="0.25">
      <c r="A673" s="230" t="s">
        <v>1915</v>
      </c>
      <c r="B673" s="230" t="s">
        <v>1915</v>
      </c>
      <c r="C673" s="228" t="s">
        <v>1916</v>
      </c>
      <c r="D673" s="226" t="s">
        <v>2910</v>
      </c>
      <c r="E673" s="226" t="s">
        <v>3183</v>
      </c>
      <c r="F673" s="226" t="s">
        <v>900</v>
      </c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75" customHeight="1" x14ac:dyDescent="0.25">
      <c r="A674" s="230" t="s">
        <v>1917</v>
      </c>
      <c r="B674" s="230" t="s">
        <v>1917</v>
      </c>
      <c r="C674" s="228" t="s">
        <v>1202</v>
      </c>
      <c r="D674" s="226" t="s">
        <v>2910</v>
      </c>
      <c r="E674" s="226" t="s">
        <v>3183</v>
      </c>
      <c r="F674" s="226" t="s">
        <v>900</v>
      </c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75" customHeight="1" x14ac:dyDescent="0.25">
      <c r="A675" s="230" t="s">
        <v>1918</v>
      </c>
      <c r="B675" s="230" t="s">
        <v>1918</v>
      </c>
      <c r="C675" s="228" t="s">
        <v>1200</v>
      </c>
      <c r="D675" s="226" t="s">
        <v>2910</v>
      </c>
      <c r="E675" s="226" t="s">
        <v>3183</v>
      </c>
      <c r="F675" s="226" t="s">
        <v>900</v>
      </c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75" customHeight="1" x14ac:dyDescent="0.25">
      <c r="A676" s="230" t="s">
        <v>1919</v>
      </c>
      <c r="B676" s="230" t="s">
        <v>1919</v>
      </c>
      <c r="C676" s="228" t="s">
        <v>1920</v>
      </c>
      <c r="D676" s="226" t="s">
        <v>2910</v>
      </c>
      <c r="E676" s="226" t="s">
        <v>3183</v>
      </c>
      <c r="F676" s="226" t="s">
        <v>900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75" customHeight="1" x14ac:dyDescent="0.25">
      <c r="A677" s="230" t="s">
        <v>1921</v>
      </c>
      <c r="B677" s="230" t="s">
        <v>1921</v>
      </c>
      <c r="C677" s="228" t="s">
        <v>1922</v>
      </c>
      <c r="D677" s="226" t="s">
        <v>2910</v>
      </c>
      <c r="E677" s="226" t="s">
        <v>3183</v>
      </c>
      <c r="F677" s="226" t="s">
        <v>900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75" customHeight="1" x14ac:dyDescent="0.25">
      <c r="A678" s="230" t="s">
        <v>1923</v>
      </c>
      <c r="B678" s="230" t="s">
        <v>1923</v>
      </c>
      <c r="C678" s="228" t="s">
        <v>1924</v>
      </c>
      <c r="D678" s="226" t="s">
        <v>2910</v>
      </c>
      <c r="E678" s="226" t="s">
        <v>3183</v>
      </c>
      <c r="F678" s="226" t="s">
        <v>900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75" customHeight="1" x14ac:dyDescent="0.25">
      <c r="A679" s="230" t="s">
        <v>1925</v>
      </c>
      <c r="B679" s="230" t="s">
        <v>1925</v>
      </c>
      <c r="C679" s="228" t="s">
        <v>1926</v>
      </c>
      <c r="D679" s="226" t="s">
        <v>2911</v>
      </c>
      <c r="E679" s="226" t="s">
        <v>3183</v>
      </c>
      <c r="F679" s="226" t="s">
        <v>900</v>
      </c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75" customHeight="1" x14ac:dyDescent="0.25">
      <c r="A680" s="230" t="s">
        <v>1927</v>
      </c>
      <c r="B680" s="230" t="s">
        <v>1927</v>
      </c>
      <c r="C680" s="228" t="s">
        <v>1928</v>
      </c>
      <c r="D680" s="226" t="s">
        <v>2910</v>
      </c>
      <c r="E680" s="226" t="s">
        <v>3183</v>
      </c>
      <c r="F680" s="226" t="s">
        <v>900</v>
      </c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75" customHeight="1" x14ac:dyDescent="0.25">
      <c r="A681" s="230" t="s">
        <v>1929</v>
      </c>
      <c r="B681" s="230" t="s">
        <v>1929</v>
      </c>
      <c r="C681" s="228" t="s">
        <v>1930</v>
      </c>
      <c r="D681" s="226" t="s">
        <v>2910</v>
      </c>
      <c r="E681" s="226" t="s">
        <v>3183</v>
      </c>
      <c r="F681" s="226" t="s">
        <v>900</v>
      </c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75" customHeight="1" x14ac:dyDescent="0.25">
      <c r="A682" s="230" t="s">
        <v>1931</v>
      </c>
      <c r="B682" s="230" t="s">
        <v>1931</v>
      </c>
      <c r="C682" s="228" t="s">
        <v>1932</v>
      </c>
      <c r="D682" s="226" t="s">
        <v>2910</v>
      </c>
      <c r="E682" s="226" t="s">
        <v>3182</v>
      </c>
      <c r="F682" s="226" t="s">
        <v>900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75" customHeight="1" x14ac:dyDescent="0.25">
      <c r="A683" s="230" t="s">
        <v>1933</v>
      </c>
      <c r="B683" s="230" t="s">
        <v>1933</v>
      </c>
      <c r="C683" s="228" t="s">
        <v>1934</v>
      </c>
      <c r="D683" s="226" t="s">
        <v>2910</v>
      </c>
      <c r="E683" s="226" t="s">
        <v>3182</v>
      </c>
      <c r="F683" s="226" t="s">
        <v>900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75" customHeight="1" x14ac:dyDescent="0.25">
      <c r="A684" s="230" t="s">
        <v>1935</v>
      </c>
      <c r="B684" s="230" t="s">
        <v>1935</v>
      </c>
      <c r="C684" s="228" t="s">
        <v>1936</v>
      </c>
      <c r="D684" s="226" t="s">
        <v>2910</v>
      </c>
      <c r="E684" s="226" t="s">
        <v>3182</v>
      </c>
      <c r="F684" s="226" t="s">
        <v>900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75" customHeight="1" x14ac:dyDescent="0.25">
      <c r="A685" s="230" t="s">
        <v>1937</v>
      </c>
      <c r="B685" s="230" t="s">
        <v>1937</v>
      </c>
      <c r="C685" s="228" t="s">
        <v>1938</v>
      </c>
      <c r="D685" s="226" t="s">
        <v>2910</v>
      </c>
      <c r="E685" s="226" t="s">
        <v>3182</v>
      </c>
      <c r="F685" s="226" t="s">
        <v>900</v>
      </c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75" customHeight="1" x14ac:dyDescent="0.25">
      <c r="A686" s="230" t="s">
        <v>1939</v>
      </c>
      <c r="B686" s="230" t="s">
        <v>1939</v>
      </c>
      <c r="C686" s="228" t="s">
        <v>1940</v>
      </c>
      <c r="D686" s="226" t="s">
        <v>2910</v>
      </c>
      <c r="E686" s="226" t="s">
        <v>3183</v>
      </c>
      <c r="F686" s="226" t="s">
        <v>900</v>
      </c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75" customHeight="1" x14ac:dyDescent="0.25">
      <c r="A687" s="230" t="s">
        <v>1941</v>
      </c>
      <c r="B687" s="230" t="s">
        <v>1941</v>
      </c>
      <c r="C687" s="228" t="s">
        <v>1942</v>
      </c>
      <c r="D687" s="226" t="s">
        <v>2910</v>
      </c>
      <c r="E687" s="226" t="s">
        <v>3182</v>
      </c>
      <c r="F687" s="226" t="s">
        <v>900</v>
      </c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75" customHeight="1" x14ac:dyDescent="0.25">
      <c r="A688" s="230" t="s">
        <v>1943</v>
      </c>
      <c r="B688" s="230" t="s">
        <v>1943</v>
      </c>
      <c r="C688" s="228" t="s">
        <v>1944</v>
      </c>
      <c r="D688" s="226" t="s">
        <v>2910</v>
      </c>
      <c r="E688" s="226" t="s">
        <v>3182</v>
      </c>
      <c r="F688" s="226" t="s">
        <v>900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75" customHeight="1" x14ac:dyDescent="0.25">
      <c r="A689" s="230" t="s">
        <v>1945</v>
      </c>
      <c r="B689" s="230" t="s">
        <v>1945</v>
      </c>
      <c r="C689" s="228" t="s">
        <v>1946</v>
      </c>
      <c r="D689" s="226" t="s">
        <v>2910</v>
      </c>
      <c r="E689" s="226" t="s">
        <v>3182</v>
      </c>
      <c r="F689" s="226" t="s">
        <v>900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75" customHeight="1" x14ac:dyDescent="0.25">
      <c r="A690" s="230" t="s">
        <v>1947</v>
      </c>
      <c r="B690" s="230" t="s">
        <v>1947</v>
      </c>
      <c r="C690" s="228" t="s">
        <v>1948</v>
      </c>
      <c r="D690" s="226" t="s">
        <v>2910</v>
      </c>
      <c r="E690" s="226" t="s">
        <v>3183</v>
      </c>
      <c r="F690" s="226" t="s">
        <v>900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75" customHeight="1" x14ac:dyDescent="0.25">
      <c r="A691" s="230" t="s">
        <v>1949</v>
      </c>
      <c r="B691" s="230" t="s">
        <v>1949</v>
      </c>
      <c r="C691" s="228" t="s">
        <v>1950</v>
      </c>
      <c r="D691" s="226" t="s">
        <v>2910</v>
      </c>
      <c r="E691" s="226" t="s">
        <v>3183</v>
      </c>
      <c r="F691" s="226" t="s">
        <v>900</v>
      </c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75" customHeight="1" x14ac:dyDescent="0.25">
      <c r="A692" s="230" t="s">
        <v>1951</v>
      </c>
      <c r="B692" s="230" t="s">
        <v>1951</v>
      </c>
      <c r="C692" s="228" t="s">
        <v>1952</v>
      </c>
      <c r="D692" s="226" t="s">
        <v>2910</v>
      </c>
      <c r="E692" s="226" t="s">
        <v>3183</v>
      </c>
      <c r="F692" s="226" t="s">
        <v>900</v>
      </c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75" customHeight="1" x14ac:dyDescent="0.25">
      <c r="A693" s="230" t="s">
        <v>1953</v>
      </c>
      <c r="B693" s="230" t="s">
        <v>1953</v>
      </c>
      <c r="C693" s="228" t="s">
        <v>1954</v>
      </c>
      <c r="D693" s="226" t="s">
        <v>2910</v>
      </c>
      <c r="E693" s="226" t="s">
        <v>3183</v>
      </c>
      <c r="F693" s="226" t="s">
        <v>900</v>
      </c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75" customHeight="1" x14ac:dyDescent="0.25">
      <c r="A694" s="230" t="s">
        <v>1955</v>
      </c>
      <c r="B694" s="230" t="s">
        <v>1955</v>
      </c>
      <c r="C694" s="228" t="s">
        <v>1956</v>
      </c>
      <c r="D694" s="226" t="s">
        <v>2910</v>
      </c>
      <c r="E694" s="226" t="s">
        <v>3183</v>
      </c>
      <c r="F694" s="226" t="s">
        <v>900</v>
      </c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75" customHeight="1" x14ac:dyDescent="0.25">
      <c r="A695" s="230" t="s">
        <v>1957</v>
      </c>
      <c r="B695" s="230" t="s">
        <v>1957</v>
      </c>
      <c r="C695" s="228" t="s">
        <v>1958</v>
      </c>
      <c r="D695" s="226" t="s">
        <v>2910</v>
      </c>
      <c r="E695" s="226" t="s">
        <v>3183</v>
      </c>
      <c r="F695" s="226" t="s">
        <v>900</v>
      </c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75" customHeight="1" x14ac:dyDescent="0.25">
      <c r="A696" s="230" t="s">
        <v>1959</v>
      </c>
      <c r="B696" s="230" t="s">
        <v>1959</v>
      </c>
      <c r="C696" s="228" t="s">
        <v>1960</v>
      </c>
      <c r="D696" s="226" t="s">
        <v>2910</v>
      </c>
      <c r="E696" s="226" t="s">
        <v>3183</v>
      </c>
      <c r="F696" s="226" t="s">
        <v>900</v>
      </c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75" customHeight="1" x14ac:dyDescent="0.25">
      <c r="A697" s="230" t="s">
        <v>1961</v>
      </c>
      <c r="B697" s="230" t="s">
        <v>1961</v>
      </c>
      <c r="C697" s="228" t="s">
        <v>1962</v>
      </c>
      <c r="D697" s="226" t="s">
        <v>2910</v>
      </c>
      <c r="E697" s="226" t="s">
        <v>3183</v>
      </c>
      <c r="F697" s="226" t="s">
        <v>900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75" customHeight="1" x14ac:dyDescent="0.25">
      <c r="A698" s="230" t="s">
        <v>1963</v>
      </c>
      <c r="B698" s="230" t="s">
        <v>1963</v>
      </c>
      <c r="C698" s="228" t="s">
        <v>1964</v>
      </c>
      <c r="D698" s="226" t="s">
        <v>2910</v>
      </c>
      <c r="E698" s="226" t="s">
        <v>3183</v>
      </c>
      <c r="F698" s="226" t="s">
        <v>900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75" customHeight="1" x14ac:dyDescent="0.25">
      <c r="A699" s="230" t="s">
        <v>1965</v>
      </c>
      <c r="B699" s="230" t="s">
        <v>1965</v>
      </c>
      <c r="C699" s="228" t="s">
        <v>1966</v>
      </c>
      <c r="D699" s="226" t="s">
        <v>2910</v>
      </c>
      <c r="E699" s="226" t="s">
        <v>3183</v>
      </c>
      <c r="F699" s="226" t="s">
        <v>900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75" customHeight="1" x14ac:dyDescent="0.25">
      <c r="A700" s="230" t="s">
        <v>1967</v>
      </c>
      <c r="B700" s="230" t="s">
        <v>1967</v>
      </c>
      <c r="C700" s="228" t="s">
        <v>1968</v>
      </c>
      <c r="D700" s="226" t="s">
        <v>2910</v>
      </c>
      <c r="E700" s="226" t="s">
        <v>3183</v>
      </c>
      <c r="F700" s="226" t="s">
        <v>900</v>
      </c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75" customHeight="1" x14ac:dyDescent="0.25">
      <c r="A701" s="230" t="s">
        <v>1969</v>
      </c>
      <c r="B701" s="230" t="s">
        <v>1969</v>
      </c>
      <c r="C701" s="228" t="s">
        <v>1970</v>
      </c>
      <c r="D701" s="226" t="s">
        <v>2910</v>
      </c>
      <c r="E701" s="226" t="s">
        <v>3183</v>
      </c>
      <c r="F701" s="226" t="s">
        <v>900</v>
      </c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75" customHeight="1" x14ac:dyDescent="0.25">
      <c r="A702" s="230" t="s">
        <v>1971</v>
      </c>
      <c r="B702" s="230" t="s">
        <v>1971</v>
      </c>
      <c r="C702" s="228" t="s">
        <v>1972</v>
      </c>
      <c r="D702" s="226" t="s">
        <v>2910</v>
      </c>
      <c r="E702" s="226" t="s">
        <v>3183</v>
      </c>
      <c r="F702" s="226" t="s">
        <v>900</v>
      </c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75" customHeight="1" x14ac:dyDescent="0.25">
      <c r="A703" s="230" t="s">
        <v>1973</v>
      </c>
      <c r="B703" s="230" t="s">
        <v>1973</v>
      </c>
      <c r="C703" s="228" t="s">
        <v>1974</v>
      </c>
      <c r="D703" s="226" t="s">
        <v>2910</v>
      </c>
      <c r="E703" s="226" t="s">
        <v>3183</v>
      </c>
      <c r="F703" s="226" t="s">
        <v>900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75" customHeight="1" x14ac:dyDescent="0.25">
      <c r="A704" s="230" t="s">
        <v>1975</v>
      </c>
      <c r="B704" s="230" t="s">
        <v>1975</v>
      </c>
      <c r="C704" s="228" t="s">
        <v>1976</v>
      </c>
      <c r="D704" s="226" t="s">
        <v>2910</v>
      </c>
      <c r="E704" s="226" t="s">
        <v>3183</v>
      </c>
      <c r="F704" s="226" t="s">
        <v>900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75" customHeight="1" x14ac:dyDescent="0.25">
      <c r="A705" s="230" t="s">
        <v>1977</v>
      </c>
      <c r="B705" s="230" t="s">
        <v>1977</v>
      </c>
      <c r="C705" s="228" t="s">
        <v>1978</v>
      </c>
      <c r="D705" s="226" t="s">
        <v>2910</v>
      </c>
      <c r="E705" s="226" t="s">
        <v>3183</v>
      </c>
      <c r="F705" s="226" t="s">
        <v>900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75" customHeight="1" x14ac:dyDescent="0.25">
      <c r="A706" s="230" t="s">
        <v>1979</v>
      </c>
      <c r="B706" s="230" t="s">
        <v>1979</v>
      </c>
      <c r="C706" s="228" t="s">
        <v>1980</v>
      </c>
      <c r="D706" s="226" t="s">
        <v>2910</v>
      </c>
      <c r="E706" s="226" t="s">
        <v>3183</v>
      </c>
      <c r="F706" s="226" t="s">
        <v>900</v>
      </c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75" customHeight="1" x14ac:dyDescent="0.25">
      <c r="A707" s="230" t="s">
        <v>1981</v>
      </c>
      <c r="B707" s="230" t="s">
        <v>1981</v>
      </c>
      <c r="C707" s="228" t="s">
        <v>1982</v>
      </c>
      <c r="D707" s="226" t="s">
        <v>2910</v>
      </c>
      <c r="E707" s="226" t="s">
        <v>3183</v>
      </c>
      <c r="F707" s="226" t="s">
        <v>900</v>
      </c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75" customHeight="1" x14ac:dyDescent="0.25">
      <c r="A708" s="230" t="s">
        <v>1983</v>
      </c>
      <c r="B708" s="230" t="s">
        <v>1983</v>
      </c>
      <c r="C708" s="228" t="s">
        <v>1984</v>
      </c>
      <c r="D708" s="226" t="s">
        <v>2910</v>
      </c>
      <c r="E708" s="226" t="s">
        <v>3183</v>
      </c>
      <c r="F708" s="226" t="s">
        <v>900</v>
      </c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75" customHeight="1" x14ac:dyDescent="0.25">
      <c r="A709" s="230" t="s">
        <v>1985</v>
      </c>
      <c r="B709" s="230" t="s">
        <v>1985</v>
      </c>
      <c r="C709" s="228" t="s">
        <v>1986</v>
      </c>
      <c r="D709" s="226" t="s">
        <v>2910</v>
      </c>
      <c r="E709" s="226" t="s">
        <v>3183</v>
      </c>
      <c r="F709" s="226" t="s">
        <v>900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75" customHeight="1" x14ac:dyDescent="0.25">
      <c r="A710" s="230" t="s">
        <v>1987</v>
      </c>
      <c r="B710" s="230" t="s">
        <v>1987</v>
      </c>
      <c r="C710" s="228" t="s">
        <v>1988</v>
      </c>
      <c r="D710" s="226" t="s">
        <v>2910</v>
      </c>
      <c r="E710" s="226" t="s">
        <v>3183</v>
      </c>
      <c r="F710" s="226" t="s">
        <v>900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75" customHeight="1" x14ac:dyDescent="0.25">
      <c r="A711" s="230" t="s">
        <v>1989</v>
      </c>
      <c r="B711" s="230" t="s">
        <v>1989</v>
      </c>
      <c r="C711" s="228" t="s">
        <v>1990</v>
      </c>
      <c r="D711" s="226" t="s">
        <v>2910</v>
      </c>
      <c r="E711" s="226" t="s">
        <v>3183</v>
      </c>
      <c r="F711" s="226" t="s">
        <v>900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75" customHeight="1" x14ac:dyDescent="0.25">
      <c r="A712" s="230" t="s">
        <v>1991</v>
      </c>
      <c r="B712" s="230" t="s">
        <v>1991</v>
      </c>
      <c r="C712" s="228" t="s">
        <v>1992</v>
      </c>
      <c r="D712" s="226" t="s">
        <v>2910</v>
      </c>
      <c r="E712" s="226" t="s">
        <v>3183</v>
      </c>
      <c r="F712" s="226" t="s">
        <v>900</v>
      </c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75" customHeight="1" x14ac:dyDescent="0.25">
      <c r="A713" s="230" t="s">
        <v>1993</v>
      </c>
      <c r="B713" s="230" t="s">
        <v>1993</v>
      </c>
      <c r="C713" s="228" t="s">
        <v>1994</v>
      </c>
      <c r="D713" s="226" t="s">
        <v>2910</v>
      </c>
      <c r="E713" s="226" t="s">
        <v>3183</v>
      </c>
      <c r="F713" s="226" t="s">
        <v>900</v>
      </c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75" customHeight="1" x14ac:dyDescent="0.25">
      <c r="A714" s="230" t="s">
        <v>1995</v>
      </c>
      <c r="B714" s="230" t="s">
        <v>1995</v>
      </c>
      <c r="C714" s="228" t="s">
        <v>1996</v>
      </c>
      <c r="D714" s="226" t="s">
        <v>2910</v>
      </c>
      <c r="E714" s="226" t="s">
        <v>3183</v>
      </c>
      <c r="F714" s="226" t="s">
        <v>900</v>
      </c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75" customHeight="1" x14ac:dyDescent="0.25">
      <c r="A715" s="230" t="s">
        <v>1997</v>
      </c>
      <c r="B715" s="230" t="s">
        <v>1997</v>
      </c>
      <c r="C715" s="228" t="s">
        <v>1998</v>
      </c>
      <c r="D715" s="226" t="s">
        <v>2910</v>
      </c>
      <c r="E715" s="226" t="s">
        <v>3183</v>
      </c>
      <c r="F715" s="226" t="s">
        <v>900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75" customHeight="1" x14ac:dyDescent="0.25">
      <c r="A716" s="230" t="s">
        <v>1999</v>
      </c>
      <c r="B716" s="230" t="s">
        <v>1999</v>
      </c>
      <c r="C716" s="228" t="s">
        <v>2000</v>
      </c>
      <c r="D716" s="226" t="s">
        <v>2910</v>
      </c>
      <c r="E716" s="226" t="s">
        <v>3183</v>
      </c>
      <c r="F716" s="226" t="s">
        <v>900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75" customHeight="1" x14ac:dyDescent="0.25">
      <c r="A717" s="230" t="s">
        <v>2001</v>
      </c>
      <c r="B717" s="230" t="s">
        <v>2001</v>
      </c>
      <c r="C717" s="228" t="s">
        <v>2002</v>
      </c>
      <c r="D717" s="226" t="s">
        <v>2910</v>
      </c>
      <c r="E717" s="226" t="s">
        <v>3183</v>
      </c>
      <c r="F717" s="226" t="s">
        <v>900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75" customHeight="1" x14ac:dyDescent="0.25">
      <c r="A718" s="230" t="s">
        <v>2003</v>
      </c>
      <c r="B718" s="230" t="s">
        <v>2003</v>
      </c>
      <c r="C718" s="228" t="s">
        <v>2004</v>
      </c>
      <c r="D718" s="226" t="s">
        <v>2910</v>
      </c>
      <c r="E718" s="226" t="s">
        <v>3183</v>
      </c>
      <c r="F718" s="226" t="s">
        <v>900</v>
      </c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75" customHeight="1" x14ac:dyDescent="0.25">
      <c r="A719" s="230" t="s">
        <v>2005</v>
      </c>
      <c r="B719" s="230" t="s">
        <v>2005</v>
      </c>
      <c r="C719" s="228" t="s">
        <v>2006</v>
      </c>
      <c r="D719" s="226" t="s">
        <v>2910</v>
      </c>
      <c r="E719" s="226" t="s">
        <v>3183</v>
      </c>
      <c r="F719" s="226" t="s">
        <v>900</v>
      </c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75" customHeight="1" x14ac:dyDescent="0.25">
      <c r="A720" s="230" t="s">
        <v>2007</v>
      </c>
      <c r="B720" s="230" t="s">
        <v>2007</v>
      </c>
      <c r="C720" s="228" t="s">
        <v>2008</v>
      </c>
      <c r="D720" s="226" t="s">
        <v>2910</v>
      </c>
      <c r="E720" s="226" t="s">
        <v>3183</v>
      </c>
      <c r="F720" s="226" t="s">
        <v>900</v>
      </c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75" customHeight="1" x14ac:dyDescent="0.25">
      <c r="A721" s="230" t="s">
        <v>2009</v>
      </c>
      <c r="B721" s="230" t="s">
        <v>2009</v>
      </c>
      <c r="C721" s="228" t="s">
        <v>2010</v>
      </c>
      <c r="D721" s="226" t="s">
        <v>2910</v>
      </c>
      <c r="E721" s="226" t="s">
        <v>3183</v>
      </c>
      <c r="F721" s="226" t="s">
        <v>900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75" customHeight="1" x14ac:dyDescent="0.25">
      <c r="A722" s="230" t="s">
        <v>2011</v>
      </c>
      <c r="B722" s="230" t="s">
        <v>2011</v>
      </c>
      <c r="C722" s="228" t="s">
        <v>2012</v>
      </c>
      <c r="D722" s="226" t="s">
        <v>2910</v>
      </c>
      <c r="E722" s="226" t="s">
        <v>3183</v>
      </c>
      <c r="F722" s="226" t="s">
        <v>900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75" customHeight="1" x14ac:dyDescent="0.25">
      <c r="A723" s="230" t="s">
        <v>2013</v>
      </c>
      <c r="B723" s="230" t="s">
        <v>2013</v>
      </c>
      <c r="C723" s="228" t="s">
        <v>2014</v>
      </c>
      <c r="D723" s="226" t="s">
        <v>2910</v>
      </c>
      <c r="E723" s="226" t="s">
        <v>3183</v>
      </c>
      <c r="F723" s="226" t="s">
        <v>900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75" customHeight="1" x14ac:dyDescent="0.25">
      <c r="A724" s="230" t="s">
        <v>2015</v>
      </c>
      <c r="B724" s="230" t="s">
        <v>2015</v>
      </c>
      <c r="C724" s="228" t="s">
        <v>2016</v>
      </c>
      <c r="D724" s="226" t="s">
        <v>2910</v>
      </c>
      <c r="E724" s="226" t="s">
        <v>3183</v>
      </c>
      <c r="F724" s="226" t="s">
        <v>900</v>
      </c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75" customHeight="1" x14ac:dyDescent="0.25">
      <c r="A725" s="230" t="s">
        <v>2017</v>
      </c>
      <c r="B725" s="230" t="s">
        <v>2017</v>
      </c>
      <c r="C725" s="228" t="s">
        <v>2018</v>
      </c>
      <c r="D725" s="226" t="s">
        <v>2910</v>
      </c>
      <c r="E725" s="226" t="s">
        <v>3183</v>
      </c>
      <c r="F725" s="226" t="s">
        <v>900</v>
      </c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75" customHeight="1" x14ac:dyDescent="0.25">
      <c r="A726" s="230" t="s">
        <v>2019</v>
      </c>
      <c r="B726" s="230" t="s">
        <v>2019</v>
      </c>
      <c r="C726" s="228" t="s">
        <v>2020</v>
      </c>
      <c r="D726" s="226" t="s">
        <v>2910</v>
      </c>
      <c r="E726" s="226" t="s">
        <v>3183</v>
      </c>
      <c r="F726" s="226" t="s">
        <v>900</v>
      </c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75" customHeight="1" x14ac:dyDescent="0.25">
      <c r="A727" s="230" t="s">
        <v>2021</v>
      </c>
      <c r="B727" s="230" t="s">
        <v>2021</v>
      </c>
      <c r="C727" s="228" t="s">
        <v>2022</v>
      </c>
      <c r="D727" s="226" t="s">
        <v>2910</v>
      </c>
      <c r="E727" s="226" t="s">
        <v>3183</v>
      </c>
      <c r="F727" s="226" t="s">
        <v>900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75" customHeight="1" x14ac:dyDescent="0.25">
      <c r="A728" s="230" t="s">
        <v>2023</v>
      </c>
      <c r="B728" s="230" t="s">
        <v>2023</v>
      </c>
      <c r="C728" s="228" t="s">
        <v>2024</v>
      </c>
      <c r="D728" s="226" t="s">
        <v>2910</v>
      </c>
      <c r="E728" s="226" t="s">
        <v>3183</v>
      </c>
      <c r="F728" s="226" t="s">
        <v>900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75" customHeight="1" x14ac:dyDescent="0.25">
      <c r="A729" s="230" t="s">
        <v>2025</v>
      </c>
      <c r="B729" s="230" t="s">
        <v>2025</v>
      </c>
      <c r="C729" s="228" t="s">
        <v>2026</v>
      </c>
      <c r="D729" s="226" t="s">
        <v>2910</v>
      </c>
      <c r="E729" s="226" t="s">
        <v>3183</v>
      </c>
      <c r="F729" s="226" t="s">
        <v>900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75" customHeight="1" x14ac:dyDescent="0.25">
      <c r="A730" s="230" t="s">
        <v>2027</v>
      </c>
      <c r="B730" s="230" t="s">
        <v>2027</v>
      </c>
      <c r="C730" s="228" t="s">
        <v>2028</v>
      </c>
      <c r="D730" s="226" t="s">
        <v>2910</v>
      </c>
      <c r="E730" s="226" t="s">
        <v>3183</v>
      </c>
      <c r="F730" s="226" t="s">
        <v>900</v>
      </c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75" customHeight="1" x14ac:dyDescent="0.25">
      <c r="A731" s="230" t="s">
        <v>2029</v>
      </c>
      <c r="B731" s="230" t="s">
        <v>2029</v>
      </c>
      <c r="C731" s="228" t="s">
        <v>2030</v>
      </c>
      <c r="D731" s="226" t="s">
        <v>2910</v>
      </c>
      <c r="E731" s="226" t="s">
        <v>3183</v>
      </c>
      <c r="F731" s="226" t="s">
        <v>900</v>
      </c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75" customHeight="1" x14ac:dyDescent="0.25">
      <c r="A732" s="230" t="s">
        <v>2031</v>
      </c>
      <c r="B732" s="230" t="s">
        <v>2031</v>
      </c>
      <c r="C732" s="228" t="s">
        <v>2032</v>
      </c>
      <c r="D732" s="226" t="s">
        <v>2910</v>
      </c>
      <c r="E732" s="226" t="s">
        <v>3183</v>
      </c>
      <c r="F732" s="226" t="s">
        <v>900</v>
      </c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75" customHeight="1" x14ac:dyDescent="0.25">
      <c r="A733" s="230" t="s">
        <v>2033</v>
      </c>
      <c r="B733" s="230" t="s">
        <v>2033</v>
      </c>
      <c r="C733" s="228" t="s">
        <v>2034</v>
      </c>
      <c r="D733" s="226" t="s">
        <v>2910</v>
      </c>
      <c r="E733" s="226" t="s">
        <v>3183</v>
      </c>
      <c r="F733" s="226" t="s">
        <v>900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75" customHeight="1" x14ac:dyDescent="0.25">
      <c r="A734" s="230" t="s">
        <v>2035</v>
      </c>
      <c r="B734" s="230" t="s">
        <v>2035</v>
      </c>
      <c r="C734" s="228" t="s">
        <v>2036</v>
      </c>
      <c r="D734" s="226" t="s">
        <v>2910</v>
      </c>
      <c r="E734" s="226" t="s">
        <v>3183</v>
      </c>
      <c r="F734" s="226" t="s">
        <v>900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75" customHeight="1" x14ac:dyDescent="0.25">
      <c r="A735" s="230" t="s">
        <v>2037</v>
      </c>
      <c r="B735" s="230" t="s">
        <v>2037</v>
      </c>
      <c r="C735" s="228" t="s">
        <v>2038</v>
      </c>
      <c r="D735" s="226" t="s">
        <v>2910</v>
      </c>
      <c r="E735" s="226" t="s">
        <v>3183</v>
      </c>
      <c r="F735" s="226" t="s">
        <v>900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75" customHeight="1" x14ac:dyDescent="0.25">
      <c r="A736" s="230" t="s">
        <v>2039</v>
      </c>
      <c r="B736" s="230" t="s">
        <v>2039</v>
      </c>
      <c r="C736" s="228" t="s">
        <v>2040</v>
      </c>
      <c r="D736" s="226" t="s">
        <v>2910</v>
      </c>
      <c r="E736" s="226" t="s">
        <v>3182</v>
      </c>
      <c r="F736" s="226" t="s">
        <v>900</v>
      </c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75" customHeight="1" x14ac:dyDescent="0.25">
      <c r="A737" s="230" t="s">
        <v>2041</v>
      </c>
      <c r="B737" s="230" t="s">
        <v>2041</v>
      </c>
      <c r="C737" s="228" t="s">
        <v>2042</v>
      </c>
      <c r="D737" s="226" t="s">
        <v>2910</v>
      </c>
      <c r="E737" s="226" t="s">
        <v>3182</v>
      </c>
      <c r="F737" s="226" t="s">
        <v>900</v>
      </c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75" customHeight="1" x14ac:dyDescent="0.25">
      <c r="A738" s="230" t="s">
        <v>2043</v>
      </c>
      <c r="B738" s="230" t="s">
        <v>2043</v>
      </c>
      <c r="C738" s="228" t="s">
        <v>2044</v>
      </c>
      <c r="D738" s="226" t="s">
        <v>2910</v>
      </c>
      <c r="E738" s="226" t="s">
        <v>3182</v>
      </c>
      <c r="F738" s="226" t="s">
        <v>900</v>
      </c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75" customHeight="1" x14ac:dyDescent="0.25">
      <c r="A739" s="230" t="s">
        <v>2045</v>
      </c>
      <c r="B739" s="230" t="s">
        <v>2045</v>
      </c>
      <c r="C739" s="228" t="s">
        <v>2046</v>
      </c>
      <c r="D739" s="226" t="s">
        <v>2910</v>
      </c>
      <c r="E739" s="226" t="s">
        <v>3182</v>
      </c>
      <c r="F739" s="226" t="s">
        <v>900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75" customHeight="1" x14ac:dyDescent="0.25">
      <c r="A740" s="230" t="s">
        <v>2047</v>
      </c>
      <c r="B740" s="230" t="s">
        <v>2047</v>
      </c>
      <c r="C740" s="228" t="s">
        <v>2048</v>
      </c>
      <c r="D740" s="226" t="s">
        <v>2910</v>
      </c>
      <c r="E740" s="226" t="s">
        <v>3183</v>
      </c>
      <c r="F740" s="226" t="s">
        <v>900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75" customHeight="1" x14ac:dyDescent="0.25">
      <c r="A741" s="230" t="s">
        <v>2049</v>
      </c>
      <c r="B741" s="230" t="s">
        <v>2049</v>
      </c>
      <c r="C741" s="228" t="s">
        <v>2050</v>
      </c>
      <c r="D741" s="226" t="s">
        <v>2910</v>
      </c>
      <c r="E741" s="226" t="s">
        <v>3183</v>
      </c>
      <c r="F741" s="226" t="s">
        <v>900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75" customHeight="1" x14ac:dyDescent="0.25">
      <c r="A742" s="230" t="s">
        <v>2051</v>
      </c>
      <c r="B742" s="230" t="s">
        <v>2051</v>
      </c>
      <c r="C742" s="228" t="s">
        <v>2052</v>
      </c>
      <c r="D742" s="226" t="s">
        <v>2910</v>
      </c>
      <c r="E742" s="226" t="s">
        <v>3183</v>
      </c>
      <c r="F742" s="226" t="s">
        <v>900</v>
      </c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75" customHeight="1" x14ac:dyDescent="0.25">
      <c r="A743" s="230" t="s">
        <v>2053</v>
      </c>
      <c r="B743" s="230" t="s">
        <v>2053</v>
      </c>
      <c r="C743" s="228" t="s">
        <v>2054</v>
      </c>
      <c r="D743" s="226" t="s">
        <v>2910</v>
      </c>
      <c r="E743" s="226" t="s">
        <v>3183</v>
      </c>
      <c r="F743" s="226" t="s">
        <v>900</v>
      </c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75" customHeight="1" x14ac:dyDescent="0.25">
      <c r="A744" s="230" t="s">
        <v>2055</v>
      </c>
      <c r="B744" s="230" t="s">
        <v>2055</v>
      </c>
      <c r="C744" s="228" t="s">
        <v>2056</v>
      </c>
      <c r="D744" s="226" t="s">
        <v>2910</v>
      </c>
      <c r="E744" s="226" t="s">
        <v>3183</v>
      </c>
      <c r="F744" s="226" t="s">
        <v>900</v>
      </c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75" customHeight="1" x14ac:dyDescent="0.25">
      <c r="A745" s="230" t="s">
        <v>2057</v>
      </c>
      <c r="B745" s="230" t="s">
        <v>2057</v>
      </c>
      <c r="C745" s="228" t="s">
        <v>2058</v>
      </c>
      <c r="D745" s="226" t="s">
        <v>2910</v>
      </c>
      <c r="E745" s="226" t="s">
        <v>3183</v>
      </c>
      <c r="F745" s="226" t="s">
        <v>900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75" customHeight="1" x14ac:dyDescent="0.25">
      <c r="A746" s="230" t="s">
        <v>2059</v>
      </c>
      <c r="B746" s="230" t="s">
        <v>2059</v>
      </c>
      <c r="C746" s="228" t="s">
        <v>2060</v>
      </c>
      <c r="D746" s="226" t="s">
        <v>2910</v>
      </c>
      <c r="E746" s="226" t="s">
        <v>3183</v>
      </c>
      <c r="F746" s="226" t="s">
        <v>900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75" customHeight="1" x14ac:dyDescent="0.25">
      <c r="A747" s="230" t="s">
        <v>2061</v>
      </c>
      <c r="B747" s="230" t="s">
        <v>2061</v>
      </c>
      <c r="C747" s="228" t="s">
        <v>2062</v>
      </c>
      <c r="D747" s="226" t="s">
        <v>2910</v>
      </c>
      <c r="E747" s="226" t="s">
        <v>3183</v>
      </c>
      <c r="F747" s="226" t="s">
        <v>900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75" customHeight="1" x14ac:dyDescent="0.25">
      <c r="A748" s="230" t="s">
        <v>2063</v>
      </c>
      <c r="B748" s="230" t="s">
        <v>2063</v>
      </c>
      <c r="C748" s="228" t="s">
        <v>2064</v>
      </c>
      <c r="D748" s="226" t="s">
        <v>2910</v>
      </c>
      <c r="E748" s="226" t="s">
        <v>3183</v>
      </c>
      <c r="F748" s="226" t="s">
        <v>900</v>
      </c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75" customHeight="1" x14ac:dyDescent="0.25">
      <c r="A749" s="230" t="s">
        <v>2065</v>
      </c>
      <c r="B749" s="230" t="s">
        <v>2065</v>
      </c>
      <c r="C749" s="228" t="s">
        <v>2066</v>
      </c>
      <c r="D749" s="226" t="s">
        <v>2910</v>
      </c>
      <c r="E749" s="226" t="s">
        <v>3183</v>
      </c>
      <c r="F749" s="226" t="s">
        <v>900</v>
      </c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75" customHeight="1" x14ac:dyDescent="0.25">
      <c r="A750" s="230" t="s">
        <v>2067</v>
      </c>
      <c r="B750" s="230" t="s">
        <v>2067</v>
      </c>
      <c r="C750" s="228" t="s">
        <v>2068</v>
      </c>
      <c r="D750" s="226" t="s">
        <v>2910</v>
      </c>
      <c r="E750" s="226" t="s">
        <v>3183</v>
      </c>
      <c r="F750" s="226" t="s">
        <v>900</v>
      </c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75" customHeight="1" x14ac:dyDescent="0.25">
      <c r="A751" s="230" t="s">
        <v>2069</v>
      </c>
      <c r="B751" s="230" t="s">
        <v>2069</v>
      </c>
      <c r="C751" s="228" t="s">
        <v>2070</v>
      </c>
      <c r="D751" s="226" t="s">
        <v>2910</v>
      </c>
      <c r="E751" s="226" t="s">
        <v>3183</v>
      </c>
      <c r="F751" s="226" t="s">
        <v>900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75" customHeight="1" x14ac:dyDescent="0.25">
      <c r="A752" s="230" t="s">
        <v>2071</v>
      </c>
      <c r="B752" s="230" t="s">
        <v>2071</v>
      </c>
      <c r="C752" s="228" t="s">
        <v>2072</v>
      </c>
      <c r="D752" s="226" t="s">
        <v>2910</v>
      </c>
      <c r="E752" s="226" t="s">
        <v>3183</v>
      </c>
      <c r="F752" s="226" t="s">
        <v>900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75" customHeight="1" x14ac:dyDescent="0.25">
      <c r="A753" s="230" t="s">
        <v>2073</v>
      </c>
      <c r="B753" s="230" t="s">
        <v>2073</v>
      </c>
      <c r="C753" s="228" t="s">
        <v>2074</v>
      </c>
      <c r="D753" s="226" t="s">
        <v>2910</v>
      </c>
      <c r="E753" s="226" t="s">
        <v>3183</v>
      </c>
      <c r="F753" s="226" t="s">
        <v>900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75" customHeight="1" x14ac:dyDescent="0.25">
      <c r="A754" s="230" t="s">
        <v>2075</v>
      </c>
      <c r="B754" s="230" t="s">
        <v>2075</v>
      </c>
      <c r="C754" s="228" t="s">
        <v>2076</v>
      </c>
      <c r="D754" s="226" t="s">
        <v>2910</v>
      </c>
      <c r="E754" s="226" t="s">
        <v>3183</v>
      </c>
      <c r="F754" s="226" t="s">
        <v>900</v>
      </c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75" customHeight="1" x14ac:dyDescent="0.25">
      <c r="A755" s="230" t="s">
        <v>2077</v>
      </c>
      <c r="B755" s="230" t="s">
        <v>2077</v>
      </c>
      <c r="C755" s="228" t="s">
        <v>2078</v>
      </c>
      <c r="D755" s="226" t="s">
        <v>2910</v>
      </c>
      <c r="E755" s="226" t="s">
        <v>3183</v>
      </c>
      <c r="F755" s="226" t="s">
        <v>900</v>
      </c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75" customHeight="1" x14ac:dyDescent="0.25">
      <c r="A756" s="230" t="s">
        <v>2079</v>
      </c>
      <c r="B756" s="230" t="s">
        <v>2079</v>
      </c>
      <c r="C756" s="228" t="s">
        <v>2080</v>
      </c>
      <c r="D756" s="226" t="s">
        <v>2910</v>
      </c>
      <c r="E756" s="226" t="s">
        <v>3183</v>
      </c>
      <c r="F756" s="226" t="s">
        <v>900</v>
      </c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75" customHeight="1" x14ac:dyDescent="0.25">
      <c r="A757" s="230" t="s">
        <v>2081</v>
      </c>
      <c r="B757" s="230" t="s">
        <v>2081</v>
      </c>
      <c r="C757" s="228" t="s">
        <v>2082</v>
      </c>
      <c r="D757" s="226" t="s">
        <v>2910</v>
      </c>
      <c r="E757" s="226" t="s">
        <v>3183</v>
      </c>
      <c r="F757" s="226" t="s">
        <v>900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75" customHeight="1" x14ac:dyDescent="0.25">
      <c r="A758" s="230" t="s">
        <v>2083</v>
      </c>
      <c r="B758" s="230" t="s">
        <v>2083</v>
      </c>
      <c r="C758" s="228" t="s">
        <v>2084</v>
      </c>
      <c r="D758" s="226" t="s">
        <v>2910</v>
      </c>
      <c r="E758" s="226" t="s">
        <v>3183</v>
      </c>
      <c r="F758" s="226" t="s">
        <v>900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75" customHeight="1" x14ac:dyDescent="0.25">
      <c r="A759" s="230" t="s">
        <v>2085</v>
      </c>
      <c r="B759" s="230" t="s">
        <v>2085</v>
      </c>
      <c r="C759" s="228" t="s">
        <v>2086</v>
      </c>
      <c r="D759" s="226" t="s">
        <v>2910</v>
      </c>
      <c r="E759" s="226" t="s">
        <v>3183</v>
      </c>
      <c r="F759" s="226" t="s">
        <v>900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75" customHeight="1" x14ac:dyDescent="0.25">
      <c r="A760" s="230" t="s">
        <v>2087</v>
      </c>
      <c r="B760" s="230" t="s">
        <v>2087</v>
      </c>
      <c r="C760" s="228" t="s">
        <v>2088</v>
      </c>
      <c r="D760" s="226" t="s">
        <v>2910</v>
      </c>
      <c r="E760" s="226" t="s">
        <v>3182</v>
      </c>
      <c r="F760" s="226" t="s">
        <v>900</v>
      </c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75" customHeight="1" x14ac:dyDescent="0.25">
      <c r="A761" s="230" t="s">
        <v>2089</v>
      </c>
      <c r="B761" s="230" t="s">
        <v>2089</v>
      </c>
      <c r="C761" s="228" t="s">
        <v>2090</v>
      </c>
      <c r="D761" s="226" t="s">
        <v>2910</v>
      </c>
      <c r="E761" s="226" t="s">
        <v>3182</v>
      </c>
      <c r="F761" s="226" t="s">
        <v>900</v>
      </c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75" customHeight="1" x14ac:dyDescent="0.25">
      <c r="A762" s="230" t="s">
        <v>2091</v>
      </c>
      <c r="B762" s="230" t="s">
        <v>2091</v>
      </c>
      <c r="C762" s="228" t="s">
        <v>2092</v>
      </c>
      <c r="D762" s="226" t="s">
        <v>2910</v>
      </c>
      <c r="E762" s="226" t="s">
        <v>3182</v>
      </c>
      <c r="F762" s="226" t="s">
        <v>900</v>
      </c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75" customHeight="1" x14ac:dyDescent="0.25">
      <c r="A763" s="230" t="s">
        <v>2093</v>
      </c>
      <c r="B763" s="230" t="s">
        <v>2093</v>
      </c>
      <c r="C763" s="228" t="s">
        <v>2094</v>
      </c>
      <c r="D763" s="226" t="s">
        <v>2910</v>
      </c>
      <c r="E763" s="226" t="s">
        <v>3183</v>
      </c>
      <c r="F763" s="226" t="s">
        <v>900</v>
      </c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75" customHeight="1" x14ac:dyDescent="0.25">
      <c r="A764" s="230" t="s">
        <v>2095</v>
      </c>
      <c r="B764" s="230" t="s">
        <v>2095</v>
      </c>
      <c r="C764" s="228" t="s">
        <v>2096</v>
      </c>
      <c r="D764" s="226" t="s">
        <v>2910</v>
      </c>
      <c r="E764" s="226" t="s">
        <v>3183</v>
      </c>
      <c r="F764" s="226" t="s">
        <v>900</v>
      </c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75" customHeight="1" x14ac:dyDescent="0.25">
      <c r="A765" s="230" t="s">
        <v>2097</v>
      </c>
      <c r="B765" s="230" t="s">
        <v>2097</v>
      </c>
      <c r="C765" s="228" t="s">
        <v>2098</v>
      </c>
      <c r="D765" s="226" t="s">
        <v>2910</v>
      </c>
      <c r="E765" s="226" t="s">
        <v>3183</v>
      </c>
      <c r="F765" s="226" t="s">
        <v>900</v>
      </c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75" customHeight="1" x14ac:dyDescent="0.25">
      <c r="A766" s="230" t="s">
        <v>2099</v>
      </c>
      <c r="B766" s="230" t="s">
        <v>2099</v>
      </c>
      <c r="C766" s="228" t="s">
        <v>2100</v>
      </c>
      <c r="D766" s="226" t="s">
        <v>2910</v>
      </c>
      <c r="E766" s="226" t="s">
        <v>3183</v>
      </c>
      <c r="F766" s="226" t="s">
        <v>900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75" customHeight="1" x14ac:dyDescent="0.25">
      <c r="A767" s="230" t="s">
        <v>2101</v>
      </c>
      <c r="B767" s="230" t="s">
        <v>2101</v>
      </c>
      <c r="C767" s="228" t="s">
        <v>2102</v>
      </c>
      <c r="D767" s="226" t="s">
        <v>2910</v>
      </c>
      <c r="E767" s="226" t="s">
        <v>3183</v>
      </c>
      <c r="F767" s="226" t="s">
        <v>900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75" customHeight="1" x14ac:dyDescent="0.25">
      <c r="A768" s="230" t="s">
        <v>2103</v>
      </c>
      <c r="B768" s="230" t="s">
        <v>2103</v>
      </c>
      <c r="C768" s="228" t="s">
        <v>2104</v>
      </c>
      <c r="D768" s="226" t="s">
        <v>2910</v>
      </c>
      <c r="E768" s="226" t="s">
        <v>3182</v>
      </c>
      <c r="F768" s="226" t="s">
        <v>900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75" customHeight="1" x14ac:dyDescent="0.25">
      <c r="A769" s="230" t="s">
        <v>2105</v>
      </c>
      <c r="B769" s="230" t="s">
        <v>2105</v>
      </c>
      <c r="C769" s="228" t="s">
        <v>2106</v>
      </c>
      <c r="D769" s="226" t="s">
        <v>2910</v>
      </c>
      <c r="E769" s="226" t="s">
        <v>3182</v>
      </c>
      <c r="F769" s="226" t="s">
        <v>900</v>
      </c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75" customHeight="1" x14ac:dyDescent="0.25">
      <c r="A770" s="230" t="s">
        <v>2107</v>
      </c>
      <c r="B770" s="230" t="s">
        <v>2107</v>
      </c>
      <c r="C770" s="228" t="s">
        <v>2108</v>
      </c>
      <c r="D770" s="226" t="s">
        <v>2910</v>
      </c>
      <c r="E770" s="226" t="s">
        <v>3182</v>
      </c>
      <c r="F770" s="226" t="s">
        <v>900</v>
      </c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75" customHeight="1" x14ac:dyDescent="0.25">
      <c r="A771" s="230" t="s">
        <v>2109</v>
      </c>
      <c r="B771" s="230" t="s">
        <v>2109</v>
      </c>
      <c r="C771" s="228" t="s">
        <v>2110</v>
      </c>
      <c r="D771" s="226" t="s">
        <v>2910</v>
      </c>
      <c r="E771" s="226" t="s">
        <v>3182</v>
      </c>
      <c r="F771" s="226" t="s">
        <v>900</v>
      </c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75" customHeight="1" x14ac:dyDescent="0.25">
      <c r="A772" s="230" t="s">
        <v>2111</v>
      </c>
      <c r="B772" s="230" t="s">
        <v>2111</v>
      </c>
      <c r="C772" s="228" t="s">
        <v>2112</v>
      </c>
      <c r="D772" s="226" t="s">
        <v>2910</v>
      </c>
      <c r="E772" s="226" t="s">
        <v>3182</v>
      </c>
      <c r="F772" s="226" t="s">
        <v>900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75" customHeight="1" x14ac:dyDescent="0.25">
      <c r="A773" s="230" t="s">
        <v>2113</v>
      </c>
      <c r="B773" s="230" t="s">
        <v>2113</v>
      </c>
      <c r="C773" s="228" t="s">
        <v>2114</v>
      </c>
      <c r="D773" s="226" t="s">
        <v>2910</v>
      </c>
      <c r="E773" s="226" t="s">
        <v>3182</v>
      </c>
      <c r="F773" s="226" t="s">
        <v>900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75" customHeight="1" x14ac:dyDescent="0.25">
      <c r="A774" s="230" t="s">
        <v>2115</v>
      </c>
      <c r="B774" s="230" t="s">
        <v>2115</v>
      </c>
      <c r="C774" s="228" t="s">
        <v>2116</v>
      </c>
      <c r="D774" s="226" t="s">
        <v>2910</v>
      </c>
      <c r="E774" s="226" t="s">
        <v>3183</v>
      </c>
      <c r="F774" s="226" t="s">
        <v>900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75" customHeight="1" x14ac:dyDescent="0.25">
      <c r="A775" s="230" t="s">
        <v>2117</v>
      </c>
      <c r="B775" s="230" t="s">
        <v>2117</v>
      </c>
      <c r="C775" s="228" t="s">
        <v>2118</v>
      </c>
      <c r="D775" s="226" t="s">
        <v>2910</v>
      </c>
      <c r="E775" s="226" t="s">
        <v>3183</v>
      </c>
      <c r="F775" s="226" t="s">
        <v>900</v>
      </c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75" customHeight="1" x14ac:dyDescent="0.25">
      <c r="A776" s="230" t="s">
        <v>2119</v>
      </c>
      <c r="B776" s="230" t="s">
        <v>2119</v>
      </c>
      <c r="C776" s="228" t="s">
        <v>2120</v>
      </c>
      <c r="D776" s="226" t="s">
        <v>2910</v>
      </c>
      <c r="E776" s="226" t="s">
        <v>3183</v>
      </c>
      <c r="F776" s="226" t="s">
        <v>900</v>
      </c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75" customHeight="1" x14ac:dyDescent="0.25">
      <c r="A777" s="230" t="s">
        <v>2121</v>
      </c>
      <c r="B777" s="230" t="s">
        <v>2121</v>
      </c>
      <c r="C777" s="228" t="s">
        <v>2122</v>
      </c>
      <c r="D777" s="226" t="s">
        <v>2910</v>
      </c>
      <c r="E777" s="226" t="s">
        <v>3183</v>
      </c>
      <c r="F777" s="226" t="s">
        <v>900</v>
      </c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75" customHeight="1" x14ac:dyDescent="0.25">
      <c r="A778" s="230" t="s">
        <v>2123</v>
      </c>
      <c r="B778" s="230" t="s">
        <v>2123</v>
      </c>
      <c r="C778" s="228" t="s">
        <v>2124</v>
      </c>
      <c r="D778" s="226" t="s">
        <v>2910</v>
      </c>
      <c r="E778" s="226" t="s">
        <v>3183</v>
      </c>
      <c r="F778" s="226" t="s">
        <v>900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75" customHeight="1" x14ac:dyDescent="0.25">
      <c r="A779" s="230" t="s">
        <v>2125</v>
      </c>
      <c r="B779" s="230" t="s">
        <v>2125</v>
      </c>
      <c r="C779" s="228" t="s">
        <v>2126</v>
      </c>
      <c r="D779" s="226" t="s">
        <v>2910</v>
      </c>
      <c r="E779" s="226" t="s">
        <v>3183</v>
      </c>
      <c r="F779" s="226" t="s">
        <v>900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75" customHeight="1" x14ac:dyDescent="0.25">
      <c r="A780" s="230" t="s">
        <v>2127</v>
      </c>
      <c r="B780" s="230" t="s">
        <v>2127</v>
      </c>
      <c r="C780" s="228" t="s">
        <v>2128</v>
      </c>
      <c r="D780" s="226" t="s">
        <v>2910</v>
      </c>
      <c r="E780" s="226" t="s">
        <v>3183</v>
      </c>
      <c r="F780" s="226" t="s">
        <v>900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75" customHeight="1" x14ac:dyDescent="0.25">
      <c r="A781" s="230" t="s">
        <v>2129</v>
      </c>
      <c r="B781" s="230" t="s">
        <v>2129</v>
      </c>
      <c r="C781" s="228" t="s">
        <v>2130</v>
      </c>
      <c r="D781" s="226" t="s">
        <v>2910</v>
      </c>
      <c r="E781" s="226" t="s">
        <v>3183</v>
      </c>
      <c r="F781" s="226" t="s">
        <v>900</v>
      </c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75" customHeight="1" x14ac:dyDescent="0.25">
      <c r="A782" s="230" t="s">
        <v>2131</v>
      </c>
      <c r="B782" s="230" t="s">
        <v>2131</v>
      </c>
      <c r="C782" s="228" t="s">
        <v>2132</v>
      </c>
      <c r="D782" s="226" t="s">
        <v>2910</v>
      </c>
      <c r="E782" s="226" t="s">
        <v>3183</v>
      </c>
      <c r="F782" s="226" t="s">
        <v>900</v>
      </c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75" customHeight="1" x14ac:dyDescent="0.25">
      <c r="A783" s="230" t="s">
        <v>2133</v>
      </c>
      <c r="B783" s="230" t="s">
        <v>2133</v>
      </c>
      <c r="C783" s="228" t="s">
        <v>2134</v>
      </c>
      <c r="D783" s="226" t="s">
        <v>2910</v>
      </c>
      <c r="E783" s="226" t="s">
        <v>3183</v>
      </c>
      <c r="F783" s="226" t="s">
        <v>900</v>
      </c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75" customHeight="1" x14ac:dyDescent="0.25">
      <c r="A784" s="230" t="s">
        <v>2135</v>
      </c>
      <c r="B784" s="230" t="s">
        <v>2135</v>
      </c>
      <c r="C784" s="228" t="s">
        <v>2136</v>
      </c>
      <c r="D784" s="226" t="s">
        <v>2910</v>
      </c>
      <c r="E784" s="226" t="s">
        <v>3183</v>
      </c>
      <c r="F784" s="226" t="s">
        <v>900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75" customHeight="1" x14ac:dyDescent="0.25">
      <c r="A785" s="230" t="s">
        <v>2137</v>
      </c>
      <c r="B785" s="230" t="s">
        <v>2137</v>
      </c>
      <c r="C785" s="228" t="s">
        <v>2138</v>
      </c>
      <c r="D785" s="226" t="s">
        <v>2910</v>
      </c>
      <c r="E785" s="226" t="s">
        <v>3183</v>
      </c>
      <c r="F785" s="226" t="s">
        <v>900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75" customHeight="1" x14ac:dyDescent="0.25">
      <c r="A786" s="230" t="s">
        <v>2139</v>
      </c>
      <c r="B786" s="230" t="s">
        <v>2139</v>
      </c>
      <c r="C786" s="228" t="s">
        <v>2140</v>
      </c>
      <c r="D786" s="226" t="s">
        <v>2910</v>
      </c>
      <c r="E786" s="226" t="s">
        <v>3183</v>
      </c>
      <c r="F786" s="226" t="s">
        <v>900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75" customHeight="1" x14ac:dyDescent="0.25">
      <c r="A787" s="230" t="s">
        <v>2141</v>
      </c>
      <c r="B787" s="230" t="s">
        <v>2141</v>
      </c>
      <c r="C787" s="228" t="s">
        <v>2142</v>
      </c>
      <c r="D787" s="226" t="s">
        <v>2910</v>
      </c>
      <c r="E787" s="226" t="s">
        <v>3183</v>
      </c>
      <c r="F787" s="226" t="s">
        <v>900</v>
      </c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75" customHeight="1" x14ac:dyDescent="0.25">
      <c r="A788" s="230" t="s">
        <v>2143</v>
      </c>
      <c r="B788" s="230" t="s">
        <v>2143</v>
      </c>
      <c r="C788" s="228" t="s">
        <v>2144</v>
      </c>
      <c r="D788" s="226" t="s">
        <v>2910</v>
      </c>
      <c r="E788" s="226" t="s">
        <v>3183</v>
      </c>
      <c r="F788" s="226" t="s">
        <v>900</v>
      </c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75" customHeight="1" x14ac:dyDescent="0.25">
      <c r="A789" s="230" t="s">
        <v>2145</v>
      </c>
      <c r="B789" s="230" t="s">
        <v>2145</v>
      </c>
      <c r="C789" s="228" t="s">
        <v>2146</v>
      </c>
      <c r="D789" s="226" t="s">
        <v>2910</v>
      </c>
      <c r="E789" s="226" t="s">
        <v>3182</v>
      </c>
      <c r="F789" s="226" t="s">
        <v>900</v>
      </c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75" customHeight="1" x14ac:dyDescent="0.25">
      <c r="A790" s="230" t="s">
        <v>2147</v>
      </c>
      <c r="B790" s="230" t="s">
        <v>2147</v>
      </c>
      <c r="C790" s="228" t="s">
        <v>2148</v>
      </c>
      <c r="D790" s="226" t="s">
        <v>2910</v>
      </c>
      <c r="E790" s="226" t="s">
        <v>3182</v>
      </c>
      <c r="F790" s="226" t="s">
        <v>900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75" customHeight="1" x14ac:dyDescent="0.25">
      <c r="A791" s="230" t="s">
        <v>2149</v>
      </c>
      <c r="B791" s="230" t="s">
        <v>2149</v>
      </c>
      <c r="C791" s="228" t="s">
        <v>2150</v>
      </c>
      <c r="D791" s="226" t="s">
        <v>2910</v>
      </c>
      <c r="E791" s="226" t="s">
        <v>3183</v>
      </c>
      <c r="F791" s="226" t="s">
        <v>900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75" customHeight="1" x14ac:dyDescent="0.25">
      <c r="A792" s="230" t="s">
        <v>2151</v>
      </c>
      <c r="B792" s="230" t="s">
        <v>2151</v>
      </c>
      <c r="C792" s="228" t="s">
        <v>2152</v>
      </c>
      <c r="D792" s="226" t="s">
        <v>2910</v>
      </c>
      <c r="E792" s="226" t="s">
        <v>3183</v>
      </c>
      <c r="F792" s="226" t="s">
        <v>900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75" customHeight="1" x14ac:dyDescent="0.25">
      <c r="A793" s="230" t="s">
        <v>2153</v>
      </c>
      <c r="B793" s="230" t="s">
        <v>2153</v>
      </c>
      <c r="C793" s="228" t="s">
        <v>2154</v>
      </c>
      <c r="D793" s="226" t="s">
        <v>2910</v>
      </c>
      <c r="E793" s="226" t="s">
        <v>3182</v>
      </c>
      <c r="F793" s="226" t="s">
        <v>900</v>
      </c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75" customHeight="1" x14ac:dyDescent="0.25">
      <c r="A794" s="230" t="s">
        <v>2155</v>
      </c>
      <c r="B794" s="230" t="s">
        <v>2155</v>
      </c>
      <c r="C794" s="228" t="s">
        <v>2156</v>
      </c>
      <c r="D794" s="226" t="s">
        <v>2910</v>
      </c>
      <c r="E794" s="226" t="s">
        <v>3182</v>
      </c>
      <c r="F794" s="226" t="s">
        <v>900</v>
      </c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75" customHeight="1" x14ac:dyDescent="0.25">
      <c r="A795" s="230" t="s">
        <v>2157</v>
      </c>
      <c r="B795" s="230" t="s">
        <v>2157</v>
      </c>
      <c r="C795" s="228" t="s">
        <v>2158</v>
      </c>
      <c r="D795" s="226" t="s">
        <v>2910</v>
      </c>
      <c r="E795" s="226" t="s">
        <v>3183</v>
      </c>
      <c r="F795" s="226" t="s">
        <v>900</v>
      </c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75" customHeight="1" x14ac:dyDescent="0.25">
      <c r="A796" s="230" t="s">
        <v>2159</v>
      </c>
      <c r="B796" s="230" t="s">
        <v>2159</v>
      </c>
      <c r="C796" s="228" t="s">
        <v>2160</v>
      </c>
      <c r="D796" s="226" t="s">
        <v>2910</v>
      </c>
      <c r="E796" s="226" t="s">
        <v>3183</v>
      </c>
      <c r="F796" s="226" t="s">
        <v>900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75" customHeight="1" x14ac:dyDescent="0.25">
      <c r="A797" s="230" t="s">
        <v>2161</v>
      </c>
      <c r="B797" s="230" t="s">
        <v>2161</v>
      </c>
      <c r="C797" s="228" t="s">
        <v>2162</v>
      </c>
      <c r="D797" s="226" t="s">
        <v>2910</v>
      </c>
      <c r="E797" s="226" t="s">
        <v>3183</v>
      </c>
      <c r="F797" s="226" t="s">
        <v>900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75" customHeight="1" x14ac:dyDescent="0.25">
      <c r="A798" s="230" t="s">
        <v>2163</v>
      </c>
      <c r="B798" s="230" t="s">
        <v>2163</v>
      </c>
      <c r="C798" s="228" t="s">
        <v>2164</v>
      </c>
      <c r="D798" s="226" t="s">
        <v>2910</v>
      </c>
      <c r="E798" s="226" t="s">
        <v>3183</v>
      </c>
      <c r="F798" s="226" t="s">
        <v>900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75" customHeight="1" x14ac:dyDescent="0.25">
      <c r="A799" s="230" t="s">
        <v>2165</v>
      </c>
      <c r="B799" s="230" t="s">
        <v>2165</v>
      </c>
      <c r="C799" s="228" t="s">
        <v>2166</v>
      </c>
      <c r="D799" s="226" t="s">
        <v>2910</v>
      </c>
      <c r="E799" s="226" t="s">
        <v>3183</v>
      </c>
      <c r="F799" s="226" t="s">
        <v>900</v>
      </c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75" customHeight="1" x14ac:dyDescent="0.25">
      <c r="A800" s="230" t="s">
        <v>2167</v>
      </c>
      <c r="B800" s="230" t="s">
        <v>2167</v>
      </c>
      <c r="C800" s="228" t="s">
        <v>2168</v>
      </c>
      <c r="D800" s="226" t="s">
        <v>2910</v>
      </c>
      <c r="E800" s="226" t="s">
        <v>3183</v>
      </c>
      <c r="F800" s="226" t="s">
        <v>900</v>
      </c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75" customHeight="1" x14ac:dyDescent="0.25">
      <c r="A801" s="230" t="s">
        <v>2169</v>
      </c>
      <c r="B801" s="230" t="s">
        <v>2169</v>
      </c>
      <c r="C801" s="228" t="s">
        <v>2170</v>
      </c>
      <c r="D801" s="226" t="s">
        <v>2910</v>
      </c>
      <c r="E801" s="226" t="s">
        <v>3183</v>
      </c>
      <c r="F801" s="226" t="s">
        <v>900</v>
      </c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75" customHeight="1" x14ac:dyDescent="0.25">
      <c r="A802" s="229" t="s">
        <v>2171</v>
      </c>
      <c r="B802" s="229" t="s">
        <v>2171</v>
      </c>
      <c r="C802" s="234" t="s">
        <v>2172</v>
      </c>
      <c r="D802" s="228" t="s">
        <v>2903</v>
      </c>
      <c r="E802" s="228" t="s">
        <v>3183</v>
      </c>
      <c r="F802" s="228" t="s">
        <v>2173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75" customHeight="1" x14ac:dyDescent="0.25">
      <c r="A803" s="229" t="s">
        <v>2174</v>
      </c>
      <c r="B803" s="229" t="s">
        <v>2174</v>
      </c>
      <c r="C803" s="234" t="s">
        <v>2175</v>
      </c>
      <c r="D803" s="228" t="s">
        <v>2903</v>
      </c>
      <c r="E803" s="228" t="s">
        <v>3183</v>
      </c>
      <c r="F803" s="228" t="s">
        <v>2173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75" customHeight="1" x14ac:dyDescent="0.25">
      <c r="A804" s="229" t="s">
        <v>2176</v>
      </c>
      <c r="B804" s="229" t="s">
        <v>2176</v>
      </c>
      <c r="C804" s="234" t="s">
        <v>2177</v>
      </c>
      <c r="D804" s="228" t="s">
        <v>2903</v>
      </c>
      <c r="E804" s="228" t="s">
        <v>3183</v>
      </c>
      <c r="F804" s="228" t="s">
        <v>2173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75" customHeight="1" x14ac:dyDescent="0.25">
      <c r="A805" s="229" t="s">
        <v>2178</v>
      </c>
      <c r="B805" s="229" t="s">
        <v>2178</v>
      </c>
      <c r="C805" s="234" t="s">
        <v>2179</v>
      </c>
      <c r="D805" s="228" t="s">
        <v>2903</v>
      </c>
      <c r="E805" s="228" t="s">
        <v>3183</v>
      </c>
      <c r="F805" s="228" t="s">
        <v>2173</v>
      </c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75" customHeight="1" x14ac:dyDescent="0.25">
      <c r="A806" s="229" t="s">
        <v>2180</v>
      </c>
      <c r="B806" s="229" t="s">
        <v>2180</v>
      </c>
      <c r="C806" s="234" t="s">
        <v>2181</v>
      </c>
      <c r="D806" s="228" t="s">
        <v>2903</v>
      </c>
      <c r="E806" s="228" t="s">
        <v>3183</v>
      </c>
      <c r="F806" s="228" t="s">
        <v>2173</v>
      </c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75" customHeight="1" x14ac:dyDescent="0.25">
      <c r="A807" s="229" t="s">
        <v>2182</v>
      </c>
      <c r="B807" s="229" t="s">
        <v>2182</v>
      </c>
      <c r="C807" s="234" t="s">
        <v>2183</v>
      </c>
      <c r="D807" s="228" t="s">
        <v>2903</v>
      </c>
      <c r="E807" s="228" t="s">
        <v>3183</v>
      </c>
      <c r="F807" s="228" t="s">
        <v>2173</v>
      </c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75" customHeight="1" x14ac:dyDescent="0.25">
      <c r="A808" s="229" t="s">
        <v>2184</v>
      </c>
      <c r="B808" s="229" t="s">
        <v>2184</v>
      </c>
      <c r="C808" s="234" t="s">
        <v>2185</v>
      </c>
      <c r="D808" s="228" t="s">
        <v>2903</v>
      </c>
      <c r="E808" s="228" t="s">
        <v>3183</v>
      </c>
      <c r="F808" s="228" t="s">
        <v>2173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75" customHeight="1" x14ac:dyDescent="0.25">
      <c r="A809" s="229" t="s">
        <v>2186</v>
      </c>
      <c r="B809" s="229" t="s">
        <v>2186</v>
      </c>
      <c r="C809" s="234" t="s">
        <v>2187</v>
      </c>
      <c r="D809" s="228" t="s">
        <v>2903</v>
      </c>
      <c r="E809" s="228" t="s">
        <v>3183</v>
      </c>
      <c r="F809" s="228" t="s">
        <v>2173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75" customHeight="1" x14ac:dyDescent="0.25">
      <c r="A810" s="229" t="s">
        <v>2188</v>
      </c>
      <c r="B810" s="229" t="s">
        <v>2188</v>
      </c>
      <c r="C810" s="234" t="s">
        <v>2189</v>
      </c>
      <c r="D810" s="228" t="s">
        <v>2903</v>
      </c>
      <c r="E810" s="228" t="s">
        <v>3183</v>
      </c>
      <c r="F810" s="228" t="s">
        <v>2173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75" customHeight="1" x14ac:dyDescent="0.25">
      <c r="A811" s="229" t="s">
        <v>2190</v>
      </c>
      <c r="B811" s="229" t="s">
        <v>2190</v>
      </c>
      <c r="C811" s="234" t="s">
        <v>2191</v>
      </c>
      <c r="D811" s="228" t="s">
        <v>2903</v>
      </c>
      <c r="E811" s="228" t="s">
        <v>3183</v>
      </c>
      <c r="F811" s="228" t="s">
        <v>2173</v>
      </c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75" customHeight="1" x14ac:dyDescent="0.25">
      <c r="A812" s="229" t="s">
        <v>2192</v>
      </c>
      <c r="B812" s="229" t="s">
        <v>2192</v>
      </c>
      <c r="C812" s="234" t="s">
        <v>2193</v>
      </c>
      <c r="D812" s="228" t="s">
        <v>2903</v>
      </c>
      <c r="E812" s="228" t="s">
        <v>3183</v>
      </c>
      <c r="F812" s="228" t="s">
        <v>2173</v>
      </c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75" customHeight="1" x14ac:dyDescent="0.25">
      <c r="A813" s="229" t="s">
        <v>2194</v>
      </c>
      <c r="B813" s="229" t="s">
        <v>2194</v>
      </c>
      <c r="C813" s="234" t="s">
        <v>2195</v>
      </c>
      <c r="D813" s="228" t="s">
        <v>2903</v>
      </c>
      <c r="E813" s="228" t="s">
        <v>3183</v>
      </c>
      <c r="F813" s="228" t="s">
        <v>2173</v>
      </c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75" customHeight="1" x14ac:dyDescent="0.25">
      <c r="A814" s="229" t="s">
        <v>2196</v>
      </c>
      <c r="B814" s="229" t="s">
        <v>2196</v>
      </c>
      <c r="C814" s="234" t="s">
        <v>2197</v>
      </c>
      <c r="D814" s="228" t="s">
        <v>2903</v>
      </c>
      <c r="E814" s="228" t="s">
        <v>3183</v>
      </c>
      <c r="F814" s="228" t="s">
        <v>2173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75" customHeight="1" x14ac:dyDescent="0.25">
      <c r="A815" s="229" t="s">
        <v>2198</v>
      </c>
      <c r="B815" s="229" t="s">
        <v>2198</v>
      </c>
      <c r="C815" s="228" t="s">
        <v>1374</v>
      </c>
      <c r="D815" s="228" t="s">
        <v>2903</v>
      </c>
      <c r="E815" s="228" t="s">
        <v>3183</v>
      </c>
      <c r="F815" s="228" t="s">
        <v>2173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75" customHeight="1" x14ac:dyDescent="0.25">
      <c r="A816" s="229" t="s">
        <v>2199</v>
      </c>
      <c r="B816" s="229" t="s">
        <v>2199</v>
      </c>
      <c r="C816" s="228" t="s">
        <v>1374</v>
      </c>
      <c r="D816" s="228" t="s">
        <v>2903</v>
      </c>
      <c r="E816" s="228" t="s">
        <v>3183</v>
      </c>
      <c r="F816" s="228" t="s">
        <v>2173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75" customHeight="1" x14ac:dyDescent="0.25">
      <c r="A817" s="229" t="s">
        <v>2200</v>
      </c>
      <c r="B817" s="229" t="s">
        <v>2200</v>
      </c>
      <c r="C817" s="228" t="s">
        <v>1374</v>
      </c>
      <c r="D817" s="228" t="s">
        <v>2903</v>
      </c>
      <c r="E817" s="228" t="s">
        <v>3183</v>
      </c>
      <c r="F817" s="228" t="s">
        <v>2173</v>
      </c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75" customHeight="1" x14ac:dyDescent="0.25">
      <c r="A818" s="229" t="s">
        <v>2201</v>
      </c>
      <c r="B818" s="229" t="s">
        <v>2201</v>
      </c>
      <c r="C818" s="228" t="s">
        <v>2202</v>
      </c>
      <c r="D818" s="228" t="s">
        <v>2903</v>
      </c>
      <c r="E818" s="228" t="s">
        <v>3183</v>
      </c>
      <c r="F818" s="228" t="s">
        <v>2173</v>
      </c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75" customHeight="1" x14ac:dyDescent="0.25">
      <c r="A819" s="229" t="s">
        <v>2203</v>
      </c>
      <c r="B819" s="229" t="s">
        <v>2203</v>
      </c>
      <c r="C819" s="228" t="s">
        <v>2204</v>
      </c>
      <c r="D819" s="228" t="s">
        <v>2903</v>
      </c>
      <c r="E819" s="228" t="s">
        <v>3183</v>
      </c>
      <c r="F819" s="228" t="s">
        <v>2173</v>
      </c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75" customHeight="1" x14ac:dyDescent="0.25">
      <c r="A820" s="229" t="s">
        <v>2205</v>
      </c>
      <c r="B820" s="229" t="s">
        <v>2205</v>
      </c>
      <c r="C820" s="228" t="s">
        <v>2206</v>
      </c>
      <c r="D820" s="228" t="s">
        <v>2903</v>
      </c>
      <c r="E820" s="228" t="s">
        <v>3183</v>
      </c>
      <c r="F820" s="228" t="s">
        <v>2173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75" customHeight="1" x14ac:dyDescent="0.25">
      <c r="A821" s="229" t="s">
        <v>2207</v>
      </c>
      <c r="B821" s="229" t="s">
        <v>2207</v>
      </c>
      <c r="C821" s="228" t="s">
        <v>2208</v>
      </c>
      <c r="D821" s="228" t="s">
        <v>2903</v>
      </c>
      <c r="E821" s="228" t="s">
        <v>3183</v>
      </c>
      <c r="F821" s="228" t="s">
        <v>2173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75" customHeight="1" x14ac:dyDescent="0.25">
      <c r="A822" s="229" t="s">
        <v>2209</v>
      </c>
      <c r="B822" s="229" t="s">
        <v>2209</v>
      </c>
      <c r="C822" s="228" t="s">
        <v>2210</v>
      </c>
      <c r="D822" s="228" t="s">
        <v>2903</v>
      </c>
      <c r="E822" s="228" t="s">
        <v>3183</v>
      </c>
      <c r="F822" s="228" t="s">
        <v>2173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75" customHeight="1" x14ac:dyDescent="0.25">
      <c r="A823" s="229" t="s">
        <v>2211</v>
      </c>
      <c r="B823" s="229" t="s">
        <v>2211</v>
      </c>
      <c r="C823" s="228" t="s">
        <v>2212</v>
      </c>
      <c r="D823" s="228" t="s">
        <v>2903</v>
      </c>
      <c r="E823" s="228" t="s">
        <v>3183</v>
      </c>
      <c r="F823" s="228" t="s">
        <v>2173</v>
      </c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75" customHeight="1" x14ac:dyDescent="0.25">
      <c r="A824" s="229" t="s">
        <v>2213</v>
      </c>
      <c r="B824" s="229" t="s">
        <v>2213</v>
      </c>
      <c r="C824" s="228" t="s">
        <v>2214</v>
      </c>
      <c r="D824" s="228" t="s">
        <v>2903</v>
      </c>
      <c r="E824" s="228" t="s">
        <v>3183</v>
      </c>
      <c r="F824" s="228" t="s">
        <v>2173</v>
      </c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75" customHeight="1" x14ac:dyDescent="0.25">
      <c r="A825" s="229" t="s">
        <v>2215</v>
      </c>
      <c r="B825" s="229" t="s">
        <v>2215</v>
      </c>
      <c r="C825" s="228" t="s">
        <v>2216</v>
      </c>
      <c r="D825" s="228" t="s">
        <v>2903</v>
      </c>
      <c r="E825" s="228" t="s">
        <v>3183</v>
      </c>
      <c r="F825" s="228" t="s">
        <v>2173</v>
      </c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75" customHeight="1" x14ac:dyDescent="0.25">
      <c r="A826" s="229" t="s">
        <v>2217</v>
      </c>
      <c r="B826" s="229" t="s">
        <v>2217</v>
      </c>
      <c r="C826" s="228" t="s">
        <v>2218</v>
      </c>
      <c r="D826" s="228" t="s">
        <v>2903</v>
      </c>
      <c r="E826" s="228" t="s">
        <v>3183</v>
      </c>
      <c r="F826" s="228" t="s">
        <v>2173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75" customHeight="1" x14ac:dyDescent="0.25">
      <c r="A827" s="229" t="s">
        <v>2219</v>
      </c>
      <c r="B827" s="229" t="s">
        <v>2219</v>
      </c>
      <c r="C827" s="228" t="s">
        <v>1391</v>
      </c>
      <c r="D827" s="228" t="s">
        <v>2903</v>
      </c>
      <c r="E827" s="228" t="s">
        <v>3183</v>
      </c>
      <c r="F827" s="228" t="s">
        <v>2173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75" customHeight="1" x14ac:dyDescent="0.25">
      <c r="A828" s="229" t="s">
        <v>818</v>
      </c>
      <c r="B828" s="229" t="s">
        <v>818</v>
      </c>
      <c r="C828" s="228" t="s">
        <v>2220</v>
      </c>
      <c r="D828" s="228" t="s">
        <v>2903</v>
      </c>
      <c r="E828" s="228" t="s">
        <v>3183</v>
      </c>
      <c r="F828" s="228" t="s">
        <v>2173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75" customHeight="1" x14ac:dyDescent="0.25">
      <c r="A829" s="229" t="s">
        <v>2221</v>
      </c>
      <c r="B829" s="229" t="s">
        <v>2221</v>
      </c>
      <c r="C829" s="228" t="s">
        <v>2222</v>
      </c>
      <c r="D829" s="228" t="s">
        <v>2903</v>
      </c>
      <c r="E829" s="228" t="s">
        <v>3183</v>
      </c>
      <c r="F829" s="228" t="s">
        <v>2173</v>
      </c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75" customHeight="1" x14ac:dyDescent="0.25">
      <c r="A830" s="229" t="s">
        <v>2223</v>
      </c>
      <c r="B830" s="229" t="s">
        <v>2223</v>
      </c>
      <c r="C830" s="228" t="s">
        <v>2224</v>
      </c>
      <c r="D830" s="228" t="s">
        <v>2903</v>
      </c>
      <c r="E830" s="228" t="s">
        <v>3183</v>
      </c>
      <c r="F830" s="228" t="s">
        <v>2173</v>
      </c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75" customHeight="1" x14ac:dyDescent="0.25">
      <c r="A831" s="229" t="s">
        <v>2225</v>
      </c>
      <c r="B831" s="229" t="s">
        <v>2225</v>
      </c>
      <c r="C831" s="228" t="s">
        <v>2226</v>
      </c>
      <c r="D831" s="228" t="s">
        <v>2903</v>
      </c>
      <c r="E831" s="228" t="s">
        <v>3183</v>
      </c>
      <c r="F831" s="228" t="s">
        <v>2173</v>
      </c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75" customHeight="1" x14ac:dyDescent="0.25">
      <c r="A832" s="229" t="s">
        <v>2227</v>
      </c>
      <c r="B832" s="229" t="s">
        <v>2227</v>
      </c>
      <c r="C832" s="228" t="s">
        <v>2228</v>
      </c>
      <c r="D832" s="228" t="s">
        <v>2903</v>
      </c>
      <c r="E832" s="228" t="s">
        <v>3183</v>
      </c>
      <c r="F832" s="228" t="s">
        <v>2173</v>
      </c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75" customHeight="1" x14ac:dyDescent="0.25">
      <c r="A833" s="229" t="s">
        <v>2229</v>
      </c>
      <c r="B833" s="229" t="s">
        <v>2229</v>
      </c>
      <c r="C833" s="234" t="s">
        <v>2230</v>
      </c>
      <c r="D833" s="228" t="s">
        <v>2903</v>
      </c>
      <c r="E833" s="228" t="s">
        <v>3183</v>
      </c>
      <c r="F833" s="228" t="s">
        <v>2173</v>
      </c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75" customHeight="1" x14ac:dyDescent="0.25">
      <c r="A834" s="229" t="s">
        <v>2231</v>
      </c>
      <c r="B834" s="229" t="s">
        <v>2231</v>
      </c>
      <c r="C834" s="234" t="s">
        <v>2232</v>
      </c>
      <c r="D834" s="228" t="s">
        <v>2903</v>
      </c>
      <c r="E834" s="228" t="s">
        <v>3183</v>
      </c>
      <c r="F834" s="228" t="s">
        <v>2173</v>
      </c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75" customHeight="1" x14ac:dyDescent="0.25">
      <c r="A835" s="229" t="s">
        <v>2233</v>
      </c>
      <c r="B835" s="229" t="s">
        <v>2233</v>
      </c>
      <c r="C835" s="234" t="s">
        <v>2234</v>
      </c>
      <c r="D835" s="228" t="s">
        <v>2903</v>
      </c>
      <c r="E835" s="228" t="s">
        <v>3183</v>
      </c>
      <c r="F835" s="228" t="s">
        <v>2173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75" customHeight="1" x14ac:dyDescent="0.25">
      <c r="A836" s="229" t="s">
        <v>2235</v>
      </c>
      <c r="B836" s="229" t="s">
        <v>2235</v>
      </c>
      <c r="C836" s="234" t="s">
        <v>2236</v>
      </c>
      <c r="D836" s="228" t="s">
        <v>2903</v>
      </c>
      <c r="E836" s="228" t="s">
        <v>3183</v>
      </c>
      <c r="F836" s="228" t="s">
        <v>2173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75" customHeight="1" x14ac:dyDescent="0.25">
      <c r="A837" s="229" t="s">
        <v>2237</v>
      </c>
      <c r="B837" s="229" t="s">
        <v>2237</v>
      </c>
      <c r="C837" s="234" t="s">
        <v>2238</v>
      </c>
      <c r="D837" s="228" t="s">
        <v>2903</v>
      </c>
      <c r="E837" s="228" t="s">
        <v>3183</v>
      </c>
      <c r="F837" s="228" t="s">
        <v>2173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75" customHeight="1" x14ac:dyDescent="0.25">
      <c r="A838" s="229" t="s">
        <v>2239</v>
      </c>
      <c r="B838" s="229" t="s">
        <v>2239</v>
      </c>
      <c r="C838" s="234" t="s">
        <v>2240</v>
      </c>
      <c r="D838" s="228" t="s">
        <v>2903</v>
      </c>
      <c r="E838" s="228" t="s">
        <v>3183</v>
      </c>
      <c r="F838" s="228" t="s">
        <v>2173</v>
      </c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75" customHeight="1" x14ac:dyDescent="0.25">
      <c r="A839" s="229" t="s">
        <v>2241</v>
      </c>
      <c r="B839" s="229" t="s">
        <v>2241</v>
      </c>
      <c r="C839" s="234" t="s">
        <v>2242</v>
      </c>
      <c r="D839" s="228" t="s">
        <v>2903</v>
      </c>
      <c r="E839" s="228" t="s">
        <v>3183</v>
      </c>
      <c r="F839" s="228" t="s">
        <v>2173</v>
      </c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75" customHeight="1" x14ac:dyDescent="0.25">
      <c r="A840" s="229" t="s">
        <v>2243</v>
      </c>
      <c r="B840" s="229" t="s">
        <v>2243</v>
      </c>
      <c r="C840" s="228" t="s">
        <v>2244</v>
      </c>
      <c r="D840" s="228" t="s">
        <v>2903</v>
      </c>
      <c r="E840" s="228" t="s">
        <v>3183</v>
      </c>
      <c r="F840" s="228" t="s">
        <v>2173</v>
      </c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75" customHeight="1" x14ac:dyDescent="0.25">
      <c r="A841" s="229" t="s">
        <v>2245</v>
      </c>
      <c r="B841" s="229" t="s">
        <v>2245</v>
      </c>
      <c r="C841" s="228" t="s">
        <v>2246</v>
      </c>
      <c r="D841" s="228" t="s">
        <v>2903</v>
      </c>
      <c r="E841" s="228" t="s">
        <v>3183</v>
      </c>
      <c r="F841" s="228" t="s">
        <v>2173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75" customHeight="1" x14ac:dyDescent="0.25">
      <c r="A842" s="229" t="s">
        <v>2247</v>
      </c>
      <c r="B842" s="229" t="s">
        <v>2247</v>
      </c>
      <c r="C842" s="228" t="s">
        <v>2248</v>
      </c>
      <c r="D842" s="228" t="s">
        <v>2903</v>
      </c>
      <c r="E842" s="228" t="s">
        <v>3183</v>
      </c>
      <c r="F842" s="228" t="s">
        <v>2173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75" customHeight="1" x14ac:dyDescent="0.25">
      <c r="A843" s="229" t="s">
        <v>2249</v>
      </c>
      <c r="B843" s="229" t="s">
        <v>2249</v>
      </c>
      <c r="C843" s="228" t="s">
        <v>2250</v>
      </c>
      <c r="D843" s="228" t="s">
        <v>2903</v>
      </c>
      <c r="E843" s="228" t="s">
        <v>3183</v>
      </c>
      <c r="F843" s="228" t="s">
        <v>2173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75" customHeight="1" x14ac:dyDescent="0.25">
      <c r="A844" s="229" t="s">
        <v>558</v>
      </c>
      <c r="B844" s="229" t="s">
        <v>558</v>
      </c>
      <c r="C844" s="228" t="s">
        <v>2251</v>
      </c>
      <c r="D844" s="228" t="s">
        <v>2903</v>
      </c>
      <c r="E844" s="228" t="s">
        <v>3183</v>
      </c>
      <c r="F844" s="228" t="s">
        <v>2173</v>
      </c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75" customHeight="1" x14ac:dyDescent="0.25">
      <c r="A845" s="229" t="s">
        <v>2252</v>
      </c>
      <c r="B845" s="229" t="s">
        <v>2252</v>
      </c>
      <c r="C845" s="228" t="s">
        <v>2253</v>
      </c>
      <c r="D845" s="228" t="s">
        <v>2903</v>
      </c>
      <c r="E845" s="228" t="s">
        <v>3183</v>
      </c>
      <c r="F845" s="228" t="s">
        <v>2173</v>
      </c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75" customHeight="1" x14ac:dyDescent="0.25">
      <c r="A846" s="229" t="s">
        <v>563</v>
      </c>
      <c r="B846" s="229" t="s">
        <v>563</v>
      </c>
      <c r="C846" s="228" t="s">
        <v>2254</v>
      </c>
      <c r="D846" s="228" t="s">
        <v>2903</v>
      </c>
      <c r="E846" s="228" t="s">
        <v>3183</v>
      </c>
      <c r="F846" s="228" t="s">
        <v>2173</v>
      </c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75" customHeight="1" x14ac:dyDescent="0.25">
      <c r="A847" s="229" t="s">
        <v>2255</v>
      </c>
      <c r="B847" s="229" t="s">
        <v>2255</v>
      </c>
      <c r="C847" s="228" t="s">
        <v>2256</v>
      </c>
      <c r="D847" s="228" t="s">
        <v>2903</v>
      </c>
      <c r="E847" s="228" t="s">
        <v>3183</v>
      </c>
      <c r="F847" s="228" t="s">
        <v>2173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75" customHeight="1" x14ac:dyDescent="0.25">
      <c r="A848" s="229" t="s">
        <v>2257</v>
      </c>
      <c r="B848" s="229" t="s">
        <v>2257</v>
      </c>
      <c r="C848" s="228" t="s">
        <v>2258</v>
      </c>
      <c r="D848" s="228" t="s">
        <v>2903</v>
      </c>
      <c r="E848" s="228" t="s">
        <v>3183</v>
      </c>
      <c r="F848" s="228" t="s">
        <v>2173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75" customHeight="1" x14ac:dyDescent="0.25">
      <c r="A849" s="229" t="s">
        <v>2259</v>
      </c>
      <c r="B849" s="229" t="s">
        <v>2259</v>
      </c>
      <c r="C849" s="228" t="s">
        <v>2260</v>
      </c>
      <c r="D849" s="228" t="s">
        <v>2903</v>
      </c>
      <c r="E849" s="228" t="s">
        <v>3183</v>
      </c>
      <c r="F849" s="228" t="s">
        <v>2173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75" customHeight="1" x14ac:dyDescent="0.25">
      <c r="A850" s="229" t="s">
        <v>2261</v>
      </c>
      <c r="B850" s="229" t="s">
        <v>2261</v>
      </c>
      <c r="C850" s="228" t="s">
        <v>2262</v>
      </c>
      <c r="D850" s="228" t="s">
        <v>2903</v>
      </c>
      <c r="E850" s="228" t="s">
        <v>3183</v>
      </c>
      <c r="F850" s="228" t="s">
        <v>2173</v>
      </c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75" customHeight="1" x14ac:dyDescent="0.25">
      <c r="A851" s="229" t="s">
        <v>2263</v>
      </c>
      <c r="B851" s="229" t="s">
        <v>2263</v>
      </c>
      <c r="C851" s="228" t="s">
        <v>2264</v>
      </c>
      <c r="D851" s="228" t="s">
        <v>2903</v>
      </c>
      <c r="E851" s="228" t="s">
        <v>3183</v>
      </c>
      <c r="F851" s="228" t="s">
        <v>2173</v>
      </c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75" customHeight="1" x14ac:dyDescent="0.25">
      <c r="A852" s="229" t="s">
        <v>2265</v>
      </c>
      <c r="B852" s="229" t="s">
        <v>2265</v>
      </c>
      <c r="C852" s="228" t="s">
        <v>2266</v>
      </c>
      <c r="D852" s="228" t="s">
        <v>2903</v>
      </c>
      <c r="E852" s="228" t="s">
        <v>3183</v>
      </c>
      <c r="F852" s="228" t="s">
        <v>2173</v>
      </c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75" customHeight="1" x14ac:dyDescent="0.25">
      <c r="A853" s="229" t="s">
        <v>2267</v>
      </c>
      <c r="B853" s="229" t="s">
        <v>2267</v>
      </c>
      <c r="C853" s="228" t="s">
        <v>2268</v>
      </c>
      <c r="D853" s="228" t="s">
        <v>2903</v>
      </c>
      <c r="E853" s="228" t="s">
        <v>3183</v>
      </c>
      <c r="F853" s="228" t="s">
        <v>2173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75" customHeight="1" x14ac:dyDescent="0.25">
      <c r="A854" s="229" t="s">
        <v>2269</v>
      </c>
      <c r="B854" s="229" t="s">
        <v>2269</v>
      </c>
      <c r="C854" s="228" t="s">
        <v>2270</v>
      </c>
      <c r="D854" s="228" t="s">
        <v>2903</v>
      </c>
      <c r="E854" s="228" t="s">
        <v>3183</v>
      </c>
      <c r="F854" s="228" t="s">
        <v>2173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75" customHeight="1" x14ac:dyDescent="0.25">
      <c r="A855" s="229" t="s">
        <v>2271</v>
      </c>
      <c r="B855" s="229" t="s">
        <v>2271</v>
      </c>
      <c r="C855" s="228" t="s">
        <v>2272</v>
      </c>
      <c r="D855" s="228" t="s">
        <v>2903</v>
      </c>
      <c r="E855" s="228" t="s">
        <v>3183</v>
      </c>
      <c r="F855" s="228" t="s">
        <v>2173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75" customHeight="1" x14ac:dyDescent="0.25">
      <c r="A856" s="229" t="s">
        <v>2273</v>
      </c>
      <c r="B856" s="229" t="s">
        <v>2273</v>
      </c>
      <c r="C856" s="228" t="s">
        <v>2274</v>
      </c>
      <c r="D856" s="228" t="s">
        <v>2903</v>
      </c>
      <c r="E856" s="228" t="s">
        <v>3183</v>
      </c>
      <c r="F856" s="228" t="s">
        <v>2173</v>
      </c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75" customHeight="1" x14ac:dyDescent="0.25">
      <c r="A857" s="229" t="s">
        <v>2275</v>
      </c>
      <c r="B857" s="229" t="s">
        <v>2275</v>
      </c>
      <c r="C857" s="228" t="s">
        <v>2276</v>
      </c>
      <c r="D857" s="228" t="s">
        <v>2903</v>
      </c>
      <c r="E857" s="228" t="s">
        <v>3183</v>
      </c>
      <c r="F857" s="228" t="s">
        <v>2173</v>
      </c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75" customHeight="1" x14ac:dyDescent="0.25">
      <c r="A858" s="229" t="s">
        <v>2277</v>
      </c>
      <c r="B858" s="229" t="s">
        <v>2277</v>
      </c>
      <c r="C858" s="228" t="s">
        <v>2278</v>
      </c>
      <c r="D858" s="228" t="s">
        <v>2903</v>
      </c>
      <c r="E858" s="228" t="s">
        <v>3183</v>
      </c>
      <c r="F858" s="228" t="s">
        <v>2173</v>
      </c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75" customHeight="1" x14ac:dyDescent="0.25">
      <c r="A859" s="229" t="s">
        <v>2279</v>
      </c>
      <c r="B859" s="229" t="s">
        <v>2279</v>
      </c>
      <c r="C859" s="228" t="s">
        <v>2280</v>
      </c>
      <c r="D859" s="228" t="s">
        <v>2903</v>
      </c>
      <c r="E859" s="228" t="s">
        <v>3183</v>
      </c>
      <c r="F859" s="228" t="s">
        <v>2173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75" customHeight="1" x14ac:dyDescent="0.25">
      <c r="A860" s="229" t="s">
        <v>2281</v>
      </c>
      <c r="B860" s="229" t="s">
        <v>2281</v>
      </c>
      <c r="C860" s="228" t="s">
        <v>2282</v>
      </c>
      <c r="D860" s="228" t="s">
        <v>2903</v>
      </c>
      <c r="E860" s="228" t="s">
        <v>3183</v>
      </c>
      <c r="F860" s="228" t="s">
        <v>2173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75" customHeight="1" x14ac:dyDescent="0.25">
      <c r="A861" s="229" t="s">
        <v>2283</v>
      </c>
      <c r="B861" s="229" t="s">
        <v>2283</v>
      </c>
      <c r="C861" s="228" t="s">
        <v>2284</v>
      </c>
      <c r="D861" s="228" t="s">
        <v>2903</v>
      </c>
      <c r="E861" s="228" t="s">
        <v>3183</v>
      </c>
      <c r="F861" s="228" t="s">
        <v>2173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75" customHeight="1" x14ac:dyDescent="0.25">
      <c r="A862" s="229" t="s">
        <v>2285</v>
      </c>
      <c r="B862" s="229" t="s">
        <v>2285</v>
      </c>
      <c r="C862" s="228" t="s">
        <v>2286</v>
      </c>
      <c r="D862" s="228" t="s">
        <v>2903</v>
      </c>
      <c r="E862" s="228" t="s">
        <v>3183</v>
      </c>
      <c r="F862" s="228" t="s">
        <v>2173</v>
      </c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75" customHeight="1" x14ac:dyDescent="0.25">
      <c r="A863" s="229" t="s">
        <v>2287</v>
      </c>
      <c r="B863" s="229" t="s">
        <v>2287</v>
      </c>
      <c r="C863" s="228" t="s">
        <v>2288</v>
      </c>
      <c r="D863" s="228" t="s">
        <v>2903</v>
      </c>
      <c r="E863" s="228" t="s">
        <v>3183</v>
      </c>
      <c r="F863" s="228" t="s">
        <v>2173</v>
      </c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75" customHeight="1" x14ac:dyDescent="0.25">
      <c r="A864" s="229" t="s">
        <v>2289</v>
      </c>
      <c r="B864" s="229" t="s">
        <v>2289</v>
      </c>
      <c r="C864" s="228" t="s">
        <v>2290</v>
      </c>
      <c r="D864" s="226" t="s">
        <v>2911</v>
      </c>
      <c r="E864" s="228" t="s">
        <v>3184</v>
      </c>
      <c r="F864" s="228" t="s">
        <v>2173</v>
      </c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75" customHeight="1" x14ac:dyDescent="0.25">
      <c r="A865" s="229" t="s">
        <v>2291</v>
      </c>
      <c r="B865" s="229" t="s">
        <v>2291</v>
      </c>
      <c r="C865" s="228" t="s">
        <v>2292</v>
      </c>
      <c r="D865" s="226" t="s">
        <v>2911</v>
      </c>
      <c r="E865" s="228" t="s">
        <v>3184</v>
      </c>
      <c r="F865" s="228" t="s">
        <v>2173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75" customHeight="1" x14ac:dyDescent="0.25">
      <c r="A866" s="229" t="s">
        <v>2293</v>
      </c>
      <c r="B866" s="229" t="s">
        <v>2293</v>
      </c>
      <c r="C866" s="228" t="s">
        <v>2294</v>
      </c>
      <c r="D866" s="228" t="s">
        <v>2903</v>
      </c>
      <c r="E866" s="228" t="s">
        <v>3183</v>
      </c>
      <c r="F866" s="228" t="s">
        <v>2173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75" customHeight="1" x14ac:dyDescent="0.25">
      <c r="A867" s="229" t="s">
        <v>2295</v>
      </c>
      <c r="B867" s="229" t="s">
        <v>2295</v>
      </c>
      <c r="C867" s="228" t="s">
        <v>1683</v>
      </c>
      <c r="D867" s="228" t="s">
        <v>2903</v>
      </c>
      <c r="E867" s="228" t="s">
        <v>3183</v>
      </c>
      <c r="F867" s="228" t="s">
        <v>2173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75" customHeight="1" x14ac:dyDescent="0.25">
      <c r="A868" s="229" t="s">
        <v>2296</v>
      </c>
      <c r="B868" s="229" t="s">
        <v>2296</v>
      </c>
      <c r="C868" s="228" t="s">
        <v>2297</v>
      </c>
      <c r="D868" s="228" t="s">
        <v>2903</v>
      </c>
      <c r="E868" s="228" t="s">
        <v>3184</v>
      </c>
      <c r="F868" s="228" t="s">
        <v>2173</v>
      </c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75" customHeight="1" x14ac:dyDescent="0.25">
      <c r="A869" s="229" t="s">
        <v>2298</v>
      </c>
      <c r="B869" s="229" t="s">
        <v>2298</v>
      </c>
      <c r="C869" s="228" t="s">
        <v>2299</v>
      </c>
      <c r="D869" s="228" t="s">
        <v>2903</v>
      </c>
      <c r="E869" s="228" t="s">
        <v>3184</v>
      </c>
      <c r="F869" s="228" t="s">
        <v>2173</v>
      </c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75" customHeight="1" x14ac:dyDescent="0.25">
      <c r="A870" s="229" t="s">
        <v>2300</v>
      </c>
      <c r="B870" s="229" t="s">
        <v>2300</v>
      </c>
      <c r="C870" s="234" t="s">
        <v>2301</v>
      </c>
      <c r="D870" s="228" t="s">
        <v>2910</v>
      </c>
      <c r="E870" s="228" t="s">
        <v>3182</v>
      </c>
      <c r="F870" s="228" t="s">
        <v>2173</v>
      </c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75" customHeight="1" x14ac:dyDescent="0.25">
      <c r="A871" s="229" t="s">
        <v>2302</v>
      </c>
      <c r="B871" s="229" t="s">
        <v>2302</v>
      </c>
      <c r="C871" s="234" t="s">
        <v>2303</v>
      </c>
      <c r="D871" s="228" t="s">
        <v>2910</v>
      </c>
      <c r="E871" s="228" t="s">
        <v>3182</v>
      </c>
      <c r="F871" s="228" t="s">
        <v>2173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75" customHeight="1" x14ac:dyDescent="0.25">
      <c r="A872" s="229" t="s">
        <v>2304</v>
      </c>
      <c r="B872" s="229" t="s">
        <v>2304</v>
      </c>
      <c r="C872" s="234" t="s">
        <v>2305</v>
      </c>
      <c r="D872" s="228" t="s">
        <v>2910</v>
      </c>
      <c r="E872" s="228" t="s">
        <v>3182</v>
      </c>
      <c r="F872" s="228" t="s">
        <v>2173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75" customHeight="1" x14ac:dyDescent="0.25">
      <c r="A873" s="229" t="s">
        <v>2306</v>
      </c>
      <c r="B873" s="229" t="s">
        <v>2306</v>
      </c>
      <c r="C873" s="234" t="s">
        <v>2307</v>
      </c>
      <c r="D873" s="228" t="s">
        <v>2910</v>
      </c>
      <c r="E873" s="228" t="s">
        <v>3182</v>
      </c>
      <c r="F873" s="228" t="s">
        <v>2173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75" customHeight="1" x14ac:dyDescent="0.25">
      <c r="A874" s="229" t="s">
        <v>2308</v>
      </c>
      <c r="B874" s="229" t="s">
        <v>2308</v>
      </c>
      <c r="C874" s="234" t="s">
        <v>2309</v>
      </c>
      <c r="D874" s="228" t="s">
        <v>2910</v>
      </c>
      <c r="E874" s="228" t="s">
        <v>3182</v>
      </c>
      <c r="F874" s="228" t="s">
        <v>2173</v>
      </c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75" customHeight="1" x14ac:dyDescent="0.25">
      <c r="A875" s="229" t="s">
        <v>2310</v>
      </c>
      <c r="B875" s="229" t="s">
        <v>2310</v>
      </c>
      <c r="C875" s="234" t="s">
        <v>2311</v>
      </c>
      <c r="D875" s="228" t="s">
        <v>2910</v>
      </c>
      <c r="E875" s="228" t="s">
        <v>3182</v>
      </c>
      <c r="F875" s="228" t="s">
        <v>2173</v>
      </c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75" customHeight="1" x14ac:dyDescent="0.25">
      <c r="A876" s="229" t="s">
        <v>2312</v>
      </c>
      <c r="B876" s="229" t="s">
        <v>2312</v>
      </c>
      <c r="C876" s="234" t="s">
        <v>2313</v>
      </c>
      <c r="D876" s="228" t="s">
        <v>2910</v>
      </c>
      <c r="E876" s="228" t="s">
        <v>3182</v>
      </c>
      <c r="F876" s="228" t="s">
        <v>2173</v>
      </c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75" customHeight="1" x14ac:dyDescent="0.25">
      <c r="A877" s="229" t="s">
        <v>2314</v>
      </c>
      <c r="B877" s="229" t="s">
        <v>2314</v>
      </c>
      <c r="C877" s="234" t="s">
        <v>2315</v>
      </c>
      <c r="D877" s="228" t="s">
        <v>2910</v>
      </c>
      <c r="E877" s="228" t="s">
        <v>3182</v>
      </c>
      <c r="F877" s="228" t="s">
        <v>2173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75" customHeight="1" x14ac:dyDescent="0.25">
      <c r="A878" s="229" t="s">
        <v>2316</v>
      </c>
      <c r="B878" s="229" t="s">
        <v>2316</v>
      </c>
      <c r="C878" s="234" t="s">
        <v>2317</v>
      </c>
      <c r="D878" s="228" t="s">
        <v>2910</v>
      </c>
      <c r="E878" s="228" t="s">
        <v>3183</v>
      </c>
      <c r="F878" s="228" t="s">
        <v>2173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75" customHeight="1" x14ac:dyDescent="0.25">
      <c r="A879" s="229" t="s">
        <v>2318</v>
      </c>
      <c r="B879" s="229" t="s">
        <v>2318</v>
      </c>
      <c r="C879" s="234" t="s">
        <v>2319</v>
      </c>
      <c r="D879" s="228" t="s">
        <v>2910</v>
      </c>
      <c r="E879" s="228" t="s">
        <v>3183</v>
      </c>
      <c r="F879" s="228" t="s">
        <v>2173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75" customHeight="1" x14ac:dyDescent="0.25">
      <c r="A880" s="229" t="s">
        <v>2320</v>
      </c>
      <c r="B880" s="229" t="s">
        <v>2320</v>
      </c>
      <c r="C880" s="234" t="s">
        <v>2321</v>
      </c>
      <c r="D880" s="228" t="s">
        <v>2910</v>
      </c>
      <c r="E880" s="228" t="s">
        <v>3183</v>
      </c>
      <c r="F880" s="228" t="s">
        <v>2173</v>
      </c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75" customHeight="1" x14ac:dyDescent="0.25">
      <c r="A881" s="229" t="s">
        <v>2322</v>
      </c>
      <c r="B881" s="229" t="s">
        <v>2322</v>
      </c>
      <c r="C881" s="234" t="s">
        <v>2323</v>
      </c>
      <c r="D881" s="228" t="s">
        <v>2910</v>
      </c>
      <c r="E881" s="228" t="s">
        <v>3183</v>
      </c>
      <c r="F881" s="228" t="s">
        <v>2173</v>
      </c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75" customHeight="1" x14ac:dyDescent="0.25">
      <c r="A882" s="229" t="s">
        <v>2324</v>
      </c>
      <c r="B882" s="229" t="s">
        <v>2324</v>
      </c>
      <c r="C882" s="234" t="s">
        <v>2325</v>
      </c>
      <c r="D882" s="228" t="s">
        <v>2910</v>
      </c>
      <c r="E882" s="228" t="s">
        <v>3183</v>
      </c>
      <c r="F882" s="228" t="s">
        <v>2173</v>
      </c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75" customHeight="1" x14ac:dyDescent="0.25">
      <c r="A883" s="229" t="s">
        <v>2326</v>
      </c>
      <c r="B883" s="229" t="s">
        <v>2326</v>
      </c>
      <c r="C883" s="234" t="s">
        <v>2327</v>
      </c>
      <c r="D883" s="228" t="s">
        <v>2910</v>
      </c>
      <c r="E883" s="228" t="s">
        <v>3183</v>
      </c>
      <c r="F883" s="228" t="s">
        <v>2173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75" customHeight="1" x14ac:dyDescent="0.25">
      <c r="A884" s="229" t="s">
        <v>2328</v>
      </c>
      <c r="B884" s="229" t="s">
        <v>2328</v>
      </c>
      <c r="C884" s="234" t="s">
        <v>2329</v>
      </c>
      <c r="D884" s="228" t="s">
        <v>2910</v>
      </c>
      <c r="E884" s="228" t="s">
        <v>3183</v>
      </c>
      <c r="F884" s="228" t="s">
        <v>2173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75" customHeight="1" x14ac:dyDescent="0.25">
      <c r="A885" s="229" t="s">
        <v>2330</v>
      </c>
      <c r="B885" s="229" t="s">
        <v>2330</v>
      </c>
      <c r="C885" s="234" t="s">
        <v>2331</v>
      </c>
      <c r="D885" s="228" t="s">
        <v>2910</v>
      </c>
      <c r="E885" s="228" t="s">
        <v>3183</v>
      </c>
      <c r="F885" s="228" t="s">
        <v>2173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75" customHeight="1" x14ac:dyDescent="0.25">
      <c r="A886" s="229" t="s">
        <v>2332</v>
      </c>
      <c r="B886" s="229" t="s">
        <v>2332</v>
      </c>
      <c r="C886" s="234" t="s">
        <v>2333</v>
      </c>
      <c r="D886" s="228" t="s">
        <v>2910</v>
      </c>
      <c r="E886" s="228" t="s">
        <v>3183</v>
      </c>
      <c r="F886" s="228" t="s">
        <v>2173</v>
      </c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75" customHeight="1" x14ac:dyDescent="0.25">
      <c r="A887" s="229" t="s">
        <v>2334</v>
      </c>
      <c r="B887" s="229" t="s">
        <v>2334</v>
      </c>
      <c r="C887" s="234" t="s">
        <v>2335</v>
      </c>
      <c r="D887" s="228" t="s">
        <v>2910</v>
      </c>
      <c r="E887" s="228" t="s">
        <v>3183</v>
      </c>
      <c r="F887" s="228" t="s">
        <v>2173</v>
      </c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75" customHeight="1" x14ac:dyDescent="0.25">
      <c r="A888" s="229" t="s">
        <v>2336</v>
      </c>
      <c r="B888" s="229" t="s">
        <v>2336</v>
      </c>
      <c r="C888" s="234" t="s">
        <v>2337</v>
      </c>
      <c r="D888" s="228" t="s">
        <v>2910</v>
      </c>
      <c r="E888" s="228" t="s">
        <v>3182</v>
      </c>
      <c r="F888" s="228" t="s">
        <v>2173</v>
      </c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75" customHeight="1" x14ac:dyDescent="0.25">
      <c r="A889" s="229" t="s">
        <v>2338</v>
      </c>
      <c r="B889" s="229" t="s">
        <v>2338</v>
      </c>
      <c r="C889" s="234" t="s">
        <v>2339</v>
      </c>
      <c r="D889" s="228" t="s">
        <v>2910</v>
      </c>
      <c r="E889" s="228" t="s">
        <v>3182</v>
      </c>
      <c r="F889" s="228" t="s">
        <v>2173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75" customHeight="1" x14ac:dyDescent="0.25">
      <c r="A890" s="229" t="s">
        <v>2340</v>
      </c>
      <c r="B890" s="229" t="s">
        <v>2340</v>
      </c>
      <c r="C890" s="234" t="s">
        <v>2341</v>
      </c>
      <c r="D890" s="228" t="s">
        <v>2910</v>
      </c>
      <c r="E890" s="228" t="s">
        <v>3182</v>
      </c>
      <c r="F890" s="228" t="s">
        <v>2173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75" customHeight="1" x14ac:dyDescent="0.25">
      <c r="A891" s="229" t="s">
        <v>2342</v>
      </c>
      <c r="B891" s="229" t="s">
        <v>2342</v>
      </c>
      <c r="C891" s="234" t="s">
        <v>2343</v>
      </c>
      <c r="D891" s="228" t="s">
        <v>2910</v>
      </c>
      <c r="E891" s="228" t="s">
        <v>3182</v>
      </c>
      <c r="F891" s="228" t="s">
        <v>2173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75" customHeight="1" x14ac:dyDescent="0.25">
      <c r="A892" s="229" t="s">
        <v>2344</v>
      </c>
      <c r="B892" s="229" t="s">
        <v>2344</v>
      </c>
      <c r="C892" s="234" t="s">
        <v>2345</v>
      </c>
      <c r="D892" s="228" t="s">
        <v>2910</v>
      </c>
      <c r="E892" s="228" t="s">
        <v>3182</v>
      </c>
      <c r="F892" s="228" t="s">
        <v>2173</v>
      </c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75" customHeight="1" x14ac:dyDescent="0.25">
      <c r="A893" s="229" t="s">
        <v>2346</v>
      </c>
      <c r="B893" s="229" t="s">
        <v>2346</v>
      </c>
      <c r="C893" s="234" t="s">
        <v>2347</v>
      </c>
      <c r="D893" s="228" t="s">
        <v>2910</v>
      </c>
      <c r="E893" s="228" t="s">
        <v>3182</v>
      </c>
      <c r="F893" s="228" t="s">
        <v>2173</v>
      </c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75" customHeight="1" x14ac:dyDescent="0.25">
      <c r="A894" s="229" t="s">
        <v>2348</v>
      </c>
      <c r="B894" s="229" t="s">
        <v>2348</v>
      </c>
      <c r="C894" s="234" t="s">
        <v>2349</v>
      </c>
      <c r="D894" s="228" t="s">
        <v>2910</v>
      </c>
      <c r="E894" s="228" t="s">
        <v>3182</v>
      </c>
      <c r="F894" s="228" t="s">
        <v>2173</v>
      </c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75" customHeight="1" x14ac:dyDescent="0.25">
      <c r="A895" s="229" t="s">
        <v>2350</v>
      </c>
      <c r="B895" s="229" t="s">
        <v>2350</v>
      </c>
      <c r="C895" s="234" t="s">
        <v>2351</v>
      </c>
      <c r="D895" s="228" t="s">
        <v>2910</v>
      </c>
      <c r="E895" s="228" t="s">
        <v>3182</v>
      </c>
      <c r="F895" s="228" t="s">
        <v>2173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75" customHeight="1" x14ac:dyDescent="0.25">
      <c r="A896" s="229" t="s">
        <v>2352</v>
      </c>
      <c r="B896" s="229" t="s">
        <v>2352</v>
      </c>
      <c r="C896" s="234" t="s">
        <v>2353</v>
      </c>
      <c r="D896" s="228" t="s">
        <v>2910</v>
      </c>
      <c r="E896" s="228" t="s">
        <v>3182</v>
      </c>
      <c r="F896" s="228" t="s">
        <v>2173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75" customHeight="1" x14ac:dyDescent="0.25">
      <c r="A897" s="229" t="s">
        <v>2354</v>
      </c>
      <c r="B897" s="229" t="s">
        <v>2354</v>
      </c>
      <c r="C897" s="234" t="s">
        <v>2355</v>
      </c>
      <c r="D897" s="228" t="s">
        <v>2910</v>
      </c>
      <c r="E897" s="228" t="s">
        <v>3182</v>
      </c>
      <c r="F897" s="228" t="s">
        <v>2173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75" customHeight="1" x14ac:dyDescent="0.25">
      <c r="A898" s="229" t="s">
        <v>2356</v>
      </c>
      <c r="B898" s="229" t="s">
        <v>2356</v>
      </c>
      <c r="C898" s="234" t="s">
        <v>2357</v>
      </c>
      <c r="D898" s="228" t="s">
        <v>2910</v>
      </c>
      <c r="E898" s="228" t="s">
        <v>3182</v>
      </c>
      <c r="F898" s="228" t="s">
        <v>2173</v>
      </c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75" customHeight="1" x14ac:dyDescent="0.25">
      <c r="A899" s="229" t="s">
        <v>2358</v>
      </c>
      <c r="B899" s="229" t="s">
        <v>2358</v>
      </c>
      <c r="C899" s="234" t="s">
        <v>2359</v>
      </c>
      <c r="D899" s="228" t="s">
        <v>2910</v>
      </c>
      <c r="E899" s="228" t="s">
        <v>3182</v>
      </c>
      <c r="F899" s="228" t="s">
        <v>2173</v>
      </c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75" customHeight="1" x14ac:dyDescent="0.25">
      <c r="A900" s="229">
        <v>10</v>
      </c>
      <c r="B900" s="229">
        <v>10</v>
      </c>
      <c r="C900" s="234" t="s">
        <v>2360</v>
      </c>
      <c r="D900" s="228" t="s">
        <v>2910</v>
      </c>
      <c r="E900" s="228" t="s">
        <v>3182</v>
      </c>
      <c r="F900" s="228" t="s">
        <v>2173</v>
      </c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75" customHeight="1" x14ac:dyDescent="0.25">
      <c r="A901" s="229" t="s">
        <v>2361</v>
      </c>
      <c r="B901" s="229" t="s">
        <v>2361</v>
      </c>
      <c r="C901" s="234" t="s">
        <v>2361</v>
      </c>
      <c r="D901" s="228" t="s">
        <v>2910</v>
      </c>
      <c r="E901" s="228" t="s">
        <v>3182</v>
      </c>
      <c r="F901" s="228" t="s">
        <v>2173</v>
      </c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75" customHeight="1" x14ac:dyDescent="0.25">
      <c r="A902" s="229" t="s">
        <v>2362</v>
      </c>
      <c r="B902" s="229" t="s">
        <v>2362</v>
      </c>
      <c r="C902" s="234" t="s">
        <v>2363</v>
      </c>
      <c r="D902" s="228" t="s">
        <v>2910</v>
      </c>
      <c r="E902" s="228" t="s">
        <v>3182</v>
      </c>
      <c r="F902" s="228" t="s">
        <v>2173</v>
      </c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75" customHeight="1" x14ac:dyDescent="0.25">
      <c r="A903" s="229" t="s">
        <v>2364</v>
      </c>
      <c r="B903" s="229" t="s">
        <v>2364</v>
      </c>
      <c r="C903" s="234" t="s">
        <v>2364</v>
      </c>
      <c r="D903" s="228" t="s">
        <v>2910</v>
      </c>
      <c r="E903" s="228" t="s">
        <v>3182</v>
      </c>
      <c r="F903" s="228" t="s">
        <v>2173</v>
      </c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75" customHeight="1" x14ac:dyDescent="0.25">
      <c r="A904" s="229">
        <v>2601</v>
      </c>
      <c r="B904" s="229">
        <v>2601</v>
      </c>
      <c r="C904" s="234" t="s">
        <v>2365</v>
      </c>
      <c r="D904" s="228" t="s">
        <v>2910</v>
      </c>
      <c r="E904" s="228" t="s">
        <v>3182</v>
      </c>
      <c r="F904" s="228" t="s">
        <v>2173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75" customHeight="1" x14ac:dyDescent="0.25">
      <c r="A905" s="229" t="s">
        <v>2366</v>
      </c>
      <c r="B905" s="229" t="s">
        <v>2366</v>
      </c>
      <c r="C905" s="234" t="s">
        <v>2367</v>
      </c>
      <c r="D905" s="228" t="s">
        <v>2910</v>
      </c>
      <c r="E905" s="228" t="s">
        <v>3182</v>
      </c>
      <c r="F905" s="228" t="s">
        <v>2173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75" customHeight="1" x14ac:dyDescent="0.25">
      <c r="A906" s="229" t="s">
        <v>2368</v>
      </c>
      <c r="B906" s="229" t="s">
        <v>2368</v>
      </c>
      <c r="C906" s="234" t="s">
        <v>2368</v>
      </c>
      <c r="D906" s="228" t="s">
        <v>2910</v>
      </c>
      <c r="E906" s="228" t="s">
        <v>3182</v>
      </c>
      <c r="F906" s="228" t="s">
        <v>2173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75" customHeight="1" x14ac:dyDescent="0.25">
      <c r="A907" s="229" t="s">
        <v>2369</v>
      </c>
      <c r="B907" s="229" t="s">
        <v>2369</v>
      </c>
      <c r="C907" s="234" t="s">
        <v>2369</v>
      </c>
      <c r="D907" s="228" t="s">
        <v>2910</v>
      </c>
      <c r="E907" s="228" t="s">
        <v>3182</v>
      </c>
      <c r="F907" s="228" t="s">
        <v>2173</v>
      </c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75" customHeight="1" x14ac:dyDescent="0.25">
      <c r="A908" s="229" t="s">
        <v>2370</v>
      </c>
      <c r="B908" s="229" t="s">
        <v>2370</v>
      </c>
      <c r="C908" s="234" t="s">
        <v>2371</v>
      </c>
      <c r="D908" s="228" t="s">
        <v>2910</v>
      </c>
      <c r="E908" s="228" t="s">
        <v>3182</v>
      </c>
      <c r="F908" s="228" t="s">
        <v>2173</v>
      </c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75" customHeight="1" x14ac:dyDescent="0.25">
      <c r="A909" s="229" t="s">
        <v>2372</v>
      </c>
      <c r="B909" s="229" t="s">
        <v>2372</v>
      </c>
      <c r="C909" s="234" t="s">
        <v>2373</v>
      </c>
      <c r="D909" s="228" t="s">
        <v>2910</v>
      </c>
      <c r="E909" s="228" t="s">
        <v>3182</v>
      </c>
      <c r="F909" s="228" t="s">
        <v>2173</v>
      </c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75" customHeight="1" x14ac:dyDescent="0.25">
      <c r="A910" s="229" t="s">
        <v>2374</v>
      </c>
      <c r="B910" s="229" t="s">
        <v>2374</v>
      </c>
      <c r="C910" s="234" t="s">
        <v>2375</v>
      </c>
      <c r="D910" s="228" t="s">
        <v>2910</v>
      </c>
      <c r="E910" s="228" t="s">
        <v>3182</v>
      </c>
      <c r="F910" s="228" t="s">
        <v>2173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75" customHeight="1" x14ac:dyDescent="0.25">
      <c r="A911" s="229" t="s">
        <v>2376</v>
      </c>
      <c r="B911" s="229" t="s">
        <v>2376</v>
      </c>
      <c r="C911" s="234" t="s">
        <v>2376</v>
      </c>
      <c r="D911" s="228" t="s">
        <v>2910</v>
      </c>
      <c r="E911" s="228" t="s">
        <v>3182</v>
      </c>
      <c r="F911" s="228" t="s">
        <v>2173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75" customHeight="1" x14ac:dyDescent="0.25">
      <c r="A912" s="229" t="s">
        <v>2377</v>
      </c>
      <c r="B912" s="229" t="s">
        <v>2377</v>
      </c>
      <c r="C912" s="234" t="s">
        <v>2378</v>
      </c>
      <c r="D912" s="228" t="s">
        <v>2910</v>
      </c>
      <c r="E912" s="228" t="s">
        <v>3182</v>
      </c>
      <c r="F912" s="228" t="s">
        <v>2173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75" customHeight="1" x14ac:dyDescent="0.25">
      <c r="A913" s="229" t="s">
        <v>2379</v>
      </c>
      <c r="B913" s="229" t="s">
        <v>2379</v>
      </c>
      <c r="C913" s="234" t="s">
        <v>2379</v>
      </c>
      <c r="D913" s="228" t="s">
        <v>2910</v>
      </c>
      <c r="E913" s="228" t="s">
        <v>3182</v>
      </c>
      <c r="F913" s="228" t="s">
        <v>2173</v>
      </c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75" customHeight="1" x14ac:dyDescent="0.25">
      <c r="A914" s="229" t="s">
        <v>2380</v>
      </c>
      <c r="B914" s="229" t="s">
        <v>2380</v>
      </c>
      <c r="C914" s="234" t="s">
        <v>2381</v>
      </c>
      <c r="D914" s="228" t="s">
        <v>2910</v>
      </c>
      <c r="E914" s="228" t="s">
        <v>3182</v>
      </c>
      <c r="F914" s="228" t="s">
        <v>2173</v>
      </c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75" customHeight="1" x14ac:dyDescent="0.25">
      <c r="A915" s="229" t="s">
        <v>2382</v>
      </c>
      <c r="B915" s="229" t="s">
        <v>2382</v>
      </c>
      <c r="C915" s="234" t="s">
        <v>2382</v>
      </c>
      <c r="D915" s="228" t="s">
        <v>2910</v>
      </c>
      <c r="E915" s="228" t="s">
        <v>3182</v>
      </c>
      <c r="F915" s="228" t="s">
        <v>2173</v>
      </c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75" customHeight="1" x14ac:dyDescent="0.25">
      <c r="A916" s="229" t="s">
        <v>2383</v>
      </c>
      <c r="B916" s="229" t="s">
        <v>2383</v>
      </c>
      <c r="C916" s="234" t="s">
        <v>2384</v>
      </c>
      <c r="D916" s="228" t="s">
        <v>2910</v>
      </c>
      <c r="E916" s="228" t="s">
        <v>3182</v>
      </c>
      <c r="F916" s="228" t="s">
        <v>2173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75" customHeight="1" x14ac:dyDescent="0.25">
      <c r="A917" s="229" t="s">
        <v>2385</v>
      </c>
      <c r="B917" s="229" t="s">
        <v>2385</v>
      </c>
      <c r="C917" s="234" t="s">
        <v>2386</v>
      </c>
      <c r="D917" s="228" t="s">
        <v>2910</v>
      </c>
      <c r="E917" s="228" t="s">
        <v>3182</v>
      </c>
      <c r="F917" s="228" t="s">
        <v>2173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75" customHeight="1" x14ac:dyDescent="0.25">
      <c r="A918" s="229" t="s">
        <v>2387</v>
      </c>
      <c r="B918" s="229" t="s">
        <v>2387</v>
      </c>
      <c r="C918" s="234" t="s">
        <v>2388</v>
      </c>
      <c r="D918" s="228" t="s">
        <v>2910</v>
      </c>
      <c r="E918" s="228" t="s">
        <v>3182</v>
      </c>
      <c r="F918" s="228" t="s">
        <v>2173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75" customHeight="1" x14ac:dyDescent="0.25">
      <c r="A919" s="229" t="s">
        <v>2389</v>
      </c>
      <c r="B919" s="229" t="s">
        <v>2389</v>
      </c>
      <c r="C919" s="234" t="s">
        <v>2390</v>
      </c>
      <c r="D919" s="228" t="s">
        <v>2910</v>
      </c>
      <c r="E919" s="228" t="s">
        <v>3182</v>
      </c>
      <c r="F919" s="228" t="s">
        <v>2173</v>
      </c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75" customHeight="1" x14ac:dyDescent="0.25">
      <c r="A920" s="229" t="s">
        <v>2391</v>
      </c>
      <c r="B920" s="229" t="s">
        <v>2391</v>
      </c>
      <c r="C920" s="234" t="s">
        <v>2392</v>
      </c>
      <c r="D920" s="228" t="s">
        <v>2910</v>
      </c>
      <c r="E920" s="228" t="s">
        <v>3182</v>
      </c>
      <c r="F920" s="228" t="s">
        <v>2173</v>
      </c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75" customHeight="1" x14ac:dyDescent="0.25">
      <c r="A921" s="229" t="s">
        <v>2393</v>
      </c>
      <c r="B921" s="229" t="s">
        <v>2393</v>
      </c>
      <c r="C921" s="234" t="s">
        <v>2394</v>
      </c>
      <c r="D921" s="228" t="s">
        <v>2910</v>
      </c>
      <c r="E921" s="228" t="s">
        <v>3182</v>
      </c>
      <c r="F921" s="228" t="s">
        <v>2173</v>
      </c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75" customHeight="1" x14ac:dyDescent="0.25">
      <c r="A922" s="229" t="s">
        <v>2395</v>
      </c>
      <c r="B922" s="229" t="s">
        <v>2395</v>
      </c>
      <c r="C922" s="234" t="s">
        <v>2396</v>
      </c>
      <c r="D922" s="228" t="s">
        <v>2910</v>
      </c>
      <c r="E922" s="228" t="s">
        <v>3182</v>
      </c>
      <c r="F922" s="228" t="s">
        <v>2173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75" customHeight="1" x14ac:dyDescent="0.25">
      <c r="A923" s="229" t="s">
        <v>2397</v>
      </c>
      <c r="B923" s="229" t="s">
        <v>2397</v>
      </c>
      <c r="C923" s="234" t="s">
        <v>2398</v>
      </c>
      <c r="D923" s="228" t="s">
        <v>2910</v>
      </c>
      <c r="E923" s="228" t="s">
        <v>3182</v>
      </c>
      <c r="F923" s="228" t="s">
        <v>2173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75" customHeight="1" x14ac:dyDescent="0.25">
      <c r="A924" s="229" t="s">
        <v>2399</v>
      </c>
      <c r="B924" s="229" t="s">
        <v>2399</v>
      </c>
      <c r="C924" s="234" t="s">
        <v>2400</v>
      </c>
      <c r="D924" s="228" t="s">
        <v>2910</v>
      </c>
      <c r="E924" s="228" t="s">
        <v>3182</v>
      </c>
      <c r="F924" s="228" t="s">
        <v>2173</v>
      </c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75" customHeight="1" x14ac:dyDescent="0.25">
      <c r="A925" s="229" t="s">
        <v>2401</v>
      </c>
      <c r="B925" s="229" t="s">
        <v>2401</v>
      </c>
      <c r="C925" s="234" t="s">
        <v>2402</v>
      </c>
      <c r="D925" s="228" t="s">
        <v>2910</v>
      </c>
      <c r="E925" s="228" t="s">
        <v>3182</v>
      </c>
      <c r="F925" s="228" t="s">
        <v>2173</v>
      </c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75" customHeight="1" x14ac:dyDescent="0.25">
      <c r="A926" s="229" t="s">
        <v>2403</v>
      </c>
      <c r="B926" s="229" t="s">
        <v>2403</v>
      </c>
      <c r="C926" s="234" t="s">
        <v>2404</v>
      </c>
      <c r="D926" s="228" t="s">
        <v>2910</v>
      </c>
      <c r="E926" s="228" t="s">
        <v>3182</v>
      </c>
      <c r="F926" s="228" t="s">
        <v>2173</v>
      </c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75" customHeight="1" x14ac:dyDescent="0.25">
      <c r="A927" s="229" t="s">
        <v>2405</v>
      </c>
      <c r="B927" s="229" t="s">
        <v>2405</v>
      </c>
      <c r="C927" s="234" t="s">
        <v>2406</v>
      </c>
      <c r="D927" s="228" t="s">
        <v>2910</v>
      </c>
      <c r="E927" s="228" t="s">
        <v>3182</v>
      </c>
      <c r="F927" s="228" t="s">
        <v>2173</v>
      </c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75" customHeight="1" x14ac:dyDescent="0.25">
      <c r="A928" s="229" t="s">
        <v>2407</v>
      </c>
      <c r="B928" s="229" t="s">
        <v>2407</v>
      </c>
      <c r="C928" s="234" t="s">
        <v>2408</v>
      </c>
      <c r="D928" s="228" t="s">
        <v>2910</v>
      </c>
      <c r="E928" s="228" t="s">
        <v>3182</v>
      </c>
      <c r="F928" s="228" t="s">
        <v>2173</v>
      </c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75" customHeight="1" x14ac:dyDescent="0.25">
      <c r="A929" s="229" t="s">
        <v>2409</v>
      </c>
      <c r="B929" s="229" t="s">
        <v>2409</v>
      </c>
      <c r="C929" s="234" t="s">
        <v>2410</v>
      </c>
      <c r="D929" s="228" t="s">
        <v>2910</v>
      </c>
      <c r="E929" s="228" t="s">
        <v>3182</v>
      </c>
      <c r="F929" s="228" t="s">
        <v>2173</v>
      </c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75" customHeight="1" x14ac:dyDescent="0.25">
      <c r="A930" s="229" t="s">
        <v>2411</v>
      </c>
      <c r="B930" s="229" t="s">
        <v>2411</v>
      </c>
      <c r="C930" s="234" t="s">
        <v>2412</v>
      </c>
      <c r="D930" s="228" t="s">
        <v>2910</v>
      </c>
      <c r="E930" s="228" t="s">
        <v>3182</v>
      </c>
      <c r="F930" s="228" t="s">
        <v>2173</v>
      </c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75" customHeight="1" x14ac:dyDescent="0.25">
      <c r="A931" s="229" t="s">
        <v>2413</v>
      </c>
      <c r="B931" s="229" t="s">
        <v>2413</v>
      </c>
      <c r="C931" s="234" t="s">
        <v>2414</v>
      </c>
      <c r="D931" s="228" t="s">
        <v>2910</v>
      </c>
      <c r="E931" s="228" t="s">
        <v>3182</v>
      </c>
      <c r="F931" s="228" t="s">
        <v>2173</v>
      </c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75" customHeight="1" x14ac:dyDescent="0.25">
      <c r="A932" s="229" t="s">
        <v>2415</v>
      </c>
      <c r="B932" s="229" t="s">
        <v>2415</v>
      </c>
      <c r="C932" s="234" t="s">
        <v>2416</v>
      </c>
      <c r="D932" s="228" t="s">
        <v>2910</v>
      </c>
      <c r="E932" s="228" t="s">
        <v>3182</v>
      </c>
      <c r="F932" s="228" t="s">
        <v>2173</v>
      </c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75" customHeight="1" x14ac:dyDescent="0.25">
      <c r="A933" s="229" t="s">
        <v>2417</v>
      </c>
      <c r="B933" s="229" t="s">
        <v>2417</v>
      </c>
      <c r="C933" s="234" t="s">
        <v>2418</v>
      </c>
      <c r="D933" s="228" t="s">
        <v>2910</v>
      </c>
      <c r="E933" s="228" t="s">
        <v>3182</v>
      </c>
      <c r="F933" s="228" t="s">
        <v>2173</v>
      </c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75" customHeight="1" x14ac:dyDescent="0.25">
      <c r="A934" s="229" t="s">
        <v>2419</v>
      </c>
      <c r="B934" s="229" t="s">
        <v>2419</v>
      </c>
      <c r="C934" s="234" t="s">
        <v>2420</v>
      </c>
      <c r="D934" s="228" t="s">
        <v>2910</v>
      </c>
      <c r="E934" s="228" t="s">
        <v>3182</v>
      </c>
      <c r="F934" s="228" t="s">
        <v>2173</v>
      </c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75" customHeight="1" x14ac:dyDescent="0.25">
      <c r="A935" s="229" t="s">
        <v>2421</v>
      </c>
      <c r="B935" s="229" t="s">
        <v>2421</v>
      </c>
      <c r="C935" s="234" t="s">
        <v>2422</v>
      </c>
      <c r="D935" s="228" t="s">
        <v>2910</v>
      </c>
      <c r="E935" s="228" t="s">
        <v>3182</v>
      </c>
      <c r="F935" s="228" t="s">
        <v>2173</v>
      </c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75" customHeight="1" x14ac:dyDescent="0.25">
      <c r="A936" s="229" t="s">
        <v>2423</v>
      </c>
      <c r="B936" s="229" t="s">
        <v>2423</v>
      </c>
      <c r="C936" s="234" t="s">
        <v>2424</v>
      </c>
      <c r="D936" s="228" t="s">
        <v>2910</v>
      </c>
      <c r="E936" s="228" t="s">
        <v>3182</v>
      </c>
      <c r="F936" s="228" t="s">
        <v>2173</v>
      </c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75" customHeight="1" x14ac:dyDescent="0.25">
      <c r="A937" s="229" t="s">
        <v>2425</v>
      </c>
      <c r="B937" s="229" t="s">
        <v>2425</v>
      </c>
      <c r="C937" s="234" t="s">
        <v>2426</v>
      </c>
      <c r="D937" s="228" t="s">
        <v>2910</v>
      </c>
      <c r="E937" s="228" t="s">
        <v>3182</v>
      </c>
      <c r="F937" s="228" t="s">
        <v>2173</v>
      </c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75" customHeight="1" x14ac:dyDescent="0.25">
      <c r="A938" s="229" t="s">
        <v>2427</v>
      </c>
      <c r="B938" s="229" t="s">
        <v>2427</v>
      </c>
      <c r="C938" s="234" t="s">
        <v>2428</v>
      </c>
      <c r="D938" s="228" t="s">
        <v>2910</v>
      </c>
      <c r="E938" s="228" t="s">
        <v>3182</v>
      </c>
      <c r="F938" s="228" t="s">
        <v>2173</v>
      </c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75" customHeight="1" x14ac:dyDescent="0.25">
      <c r="A939" s="229" t="s">
        <v>2429</v>
      </c>
      <c r="B939" s="229" t="s">
        <v>2429</v>
      </c>
      <c r="C939" s="234" t="s">
        <v>2430</v>
      </c>
      <c r="D939" s="228" t="s">
        <v>2910</v>
      </c>
      <c r="E939" s="228" t="s">
        <v>3182</v>
      </c>
      <c r="F939" s="228" t="s">
        <v>2173</v>
      </c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75" customHeight="1" x14ac:dyDescent="0.25">
      <c r="A940" s="229" t="s">
        <v>2431</v>
      </c>
      <c r="B940" s="229" t="s">
        <v>2431</v>
      </c>
      <c r="C940" s="234" t="s">
        <v>2432</v>
      </c>
      <c r="D940" s="228" t="s">
        <v>2910</v>
      </c>
      <c r="E940" s="228" t="s">
        <v>3182</v>
      </c>
      <c r="F940" s="228" t="s">
        <v>2173</v>
      </c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75" customHeight="1" x14ac:dyDescent="0.25">
      <c r="A941" s="229" t="s">
        <v>2433</v>
      </c>
      <c r="B941" s="229" t="s">
        <v>2433</v>
      </c>
      <c r="C941" s="234" t="s">
        <v>2434</v>
      </c>
      <c r="D941" s="228" t="s">
        <v>2910</v>
      </c>
      <c r="E941" s="228" t="s">
        <v>3182</v>
      </c>
      <c r="F941" s="228" t="s">
        <v>2173</v>
      </c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75" customHeight="1" x14ac:dyDescent="0.25">
      <c r="A942" s="229" t="s">
        <v>2435</v>
      </c>
      <c r="B942" s="229" t="s">
        <v>2435</v>
      </c>
      <c r="C942" s="234" t="s">
        <v>2436</v>
      </c>
      <c r="D942" s="228" t="s">
        <v>2910</v>
      </c>
      <c r="E942" s="228" t="s">
        <v>3183</v>
      </c>
      <c r="F942" s="228" t="s">
        <v>2173</v>
      </c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75" customHeight="1" x14ac:dyDescent="0.25">
      <c r="A943" s="229" t="s">
        <v>2437</v>
      </c>
      <c r="B943" s="229" t="s">
        <v>2437</v>
      </c>
      <c r="C943" s="234" t="s">
        <v>2438</v>
      </c>
      <c r="D943" s="228" t="s">
        <v>2910</v>
      </c>
      <c r="E943" s="228" t="s">
        <v>3183</v>
      </c>
      <c r="F943" s="228" t="s">
        <v>2173</v>
      </c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75" customHeight="1" x14ac:dyDescent="0.25">
      <c r="A944" s="229" t="s">
        <v>2439</v>
      </c>
      <c r="B944" s="229" t="s">
        <v>2439</v>
      </c>
      <c r="C944" s="234" t="s">
        <v>2440</v>
      </c>
      <c r="D944" s="228" t="s">
        <v>2910</v>
      </c>
      <c r="E944" s="228" t="s">
        <v>3183</v>
      </c>
      <c r="F944" s="228" t="s">
        <v>2173</v>
      </c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75" customHeight="1" x14ac:dyDescent="0.25">
      <c r="A945" s="229" t="s">
        <v>2441</v>
      </c>
      <c r="B945" s="229" t="s">
        <v>2441</v>
      </c>
      <c r="C945" s="234" t="s">
        <v>2442</v>
      </c>
      <c r="D945" s="228" t="s">
        <v>2910</v>
      </c>
      <c r="E945" s="228" t="s">
        <v>3183</v>
      </c>
      <c r="F945" s="228" t="s">
        <v>2173</v>
      </c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75" customHeight="1" x14ac:dyDescent="0.25">
      <c r="A946" s="229" t="s">
        <v>2443</v>
      </c>
      <c r="B946" s="229" t="s">
        <v>2443</v>
      </c>
      <c r="C946" s="234" t="s">
        <v>2444</v>
      </c>
      <c r="D946" s="228" t="s">
        <v>2910</v>
      </c>
      <c r="E946" s="228" t="s">
        <v>3183</v>
      </c>
      <c r="F946" s="228" t="s">
        <v>2173</v>
      </c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75" customHeight="1" x14ac:dyDescent="0.25">
      <c r="A947" s="229" t="s">
        <v>2445</v>
      </c>
      <c r="B947" s="229" t="s">
        <v>2445</v>
      </c>
      <c r="C947" s="234" t="s">
        <v>2446</v>
      </c>
      <c r="D947" s="228" t="s">
        <v>2910</v>
      </c>
      <c r="E947" s="228" t="s">
        <v>3183</v>
      </c>
      <c r="F947" s="228" t="s">
        <v>2173</v>
      </c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75" customHeight="1" x14ac:dyDescent="0.25">
      <c r="A948" s="229" t="s">
        <v>2447</v>
      </c>
      <c r="B948" s="229" t="s">
        <v>2447</v>
      </c>
      <c r="C948" s="234" t="s">
        <v>2448</v>
      </c>
      <c r="D948" s="228" t="s">
        <v>2910</v>
      </c>
      <c r="E948" s="228" t="s">
        <v>3183</v>
      </c>
      <c r="F948" s="228" t="s">
        <v>2173</v>
      </c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75" customHeight="1" x14ac:dyDescent="0.25">
      <c r="A949" s="229" t="s">
        <v>2449</v>
      </c>
      <c r="B949" s="229" t="s">
        <v>2449</v>
      </c>
      <c r="C949" s="234" t="s">
        <v>2450</v>
      </c>
      <c r="D949" s="228" t="s">
        <v>2910</v>
      </c>
      <c r="E949" s="228" t="s">
        <v>3183</v>
      </c>
      <c r="F949" s="228" t="s">
        <v>2173</v>
      </c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75" customHeight="1" x14ac:dyDescent="0.25">
      <c r="A950" s="229" t="s">
        <v>2451</v>
      </c>
      <c r="B950" s="229" t="s">
        <v>2451</v>
      </c>
      <c r="C950" s="234" t="s">
        <v>2452</v>
      </c>
      <c r="D950" s="228" t="s">
        <v>2910</v>
      </c>
      <c r="E950" s="228" t="s">
        <v>3183</v>
      </c>
      <c r="F950" s="228" t="s">
        <v>2173</v>
      </c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75" customHeight="1" x14ac:dyDescent="0.25">
      <c r="A951" s="229" t="s">
        <v>2453</v>
      </c>
      <c r="B951" s="229" t="s">
        <v>2453</v>
      </c>
      <c r="C951" s="234" t="s">
        <v>2454</v>
      </c>
      <c r="D951" s="228" t="s">
        <v>2910</v>
      </c>
      <c r="E951" s="228" t="s">
        <v>3183</v>
      </c>
      <c r="F951" s="228" t="s">
        <v>2173</v>
      </c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75" customHeight="1" x14ac:dyDescent="0.25">
      <c r="A952" s="229" t="s">
        <v>2455</v>
      </c>
      <c r="B952" s="229" t="s">
        <v>2455</v>
      </c>
      <c r="C952" s="234" t="s">
        <v>2456</v>
      </c>
      <c r="D952" s="228" t="s">
        <v>2910</v>
      </c>
      <c r="E952" s="228" t="s">
        <v>3184</v>
      </c>
      <c r="F952" s="228" t="s">
        <v>2173</v>
      </c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75" customHeight="1" x14ac:dyDescent="0.25">
      <c r="A953" s="229" t="s">
        <v>2457</v>
      </c>
      <c r="B953" s="229" t="s">
        <v>2457</v>
      </c>
      <c r="C953" s="234" t="s">
        <v>2458</v>
      </c>
      <c r="D953" s="228" t="s">
        <v>2910</v>
      </c>
      <c r="E953" s="228" t="s">
        <v>3184</v>
      </c>
      <c r="F953" s="228" t="s">
        <v>2173</v>
      </c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75" customHeight="1" x14ac:dyDescent="0.25">
      <c r="A954" s="229" t="s">
        <v>2459</v>
      </c>
      <c r="B954" s="229" t="s">
        <v>2459</v>
      </c>
      <c r="C954" s="234" t="s">
        <v>2460</v>
      </c>
      <c r="D954" s="228" t="s">
        <v>2910</v>
      </c>
      <c r="E954" s="228" t="s">
        <v>3184</v>
      </c>
      <c r="F954" s="228" t="s">
        <v>2173</v>
      </c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75" customHeight="1" x14ac:dyDescent="0.25">
      <c r="A955" s="229" t="s">
        <v>2461</v>
      </c>
      <c r="B955" s="229" t="s">
        <v>2461</v>
      </c>
      <c r="C955" s="234" t="s">
        <v>2462</v>
      </c>
      <c r="D955" s="228" t="s">
        <v>2910</v>
      </c>
      <c r="E955" s="228" t="s">
        <v>3184</v>
      </c>
      <c r="F955" s="228" t="s">
        <v>2173</v>
      </c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75" customHeight="1" x14ac:dyDescent="0.25">
      <c r="A956" s="229" t="s">
        <v>2463</v>
      </c>
      <c r="B956" s="229" t="s">
        <v>2463</v>
      </c>
      <c r="C956" s="234" t="s">
        <v>2464</v>
      </c>
      <c r="D956" s="228" t="s">
        <v>2910</v>
      </c>
      <c r="E956" s="228" t="s">
        <v>3184</v>
      </c>
      <c r="F956" s="228" t="s">
        <v>2173</v>
      </c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75" customHeight="1" x14ac:dyDescent="0.25">
      <c r="A957" s="229" t="s">
        <v>2465</v>
      </c>
      <c r="B957" s="229" t="s">
        <v>2465</v>
      </c>
      <c r="C957" s="234" t="s">
        <v>2466</v>
      </c>
      <c r="D957" s="228" t="s">
        <v>2910</v>
      </c>
      <c r="E957" s="228" t="s">
        <v>3184</v>
      </c>
      <c r="F957" s="228" t="s">
        <v>2173</v>
      </c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75" customHeight="1" x14ac:dyDescent="0.25">
      <c r="A958" s="229" t="s">
        <v>2467</v>
      </c>
      <c r="B958" s="229" t="s">
        <v>2467</v>
      </c>
      <c r="C958" s="234" t="s">
        <v>2468</v>
      </c>
      <c r="D958" s="228" t="s">
        <v>2910</v>
      </c>
      <c r="E958" s="228" t="s">
        <v>3184</v>
      </c>
      <c r="F958" s="228" t="s">
        <v>2173</v>
      </c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75" customHeight="1" x14ac:dyDescent="0.25">
      <c r="A959" s="229" t="s">
        <v>2469</v>
      </c>
      <c r="B959" s="229" t="s">
        <v>2469</v>
      </c>
      <c r="C959" s="234" t="s">
        <v>2470</v>
      </c>
      <c r="D959" s="228" t="s">
        <v>2910</v>
      </c>
      <c r="E959" s="228" t="s">
        <v>3184</v>
      </c>
      <c r="F959" s="228" t="s">
        <v>2173</v>
      </c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75" customHeight="1" x14ac:dyDescent="0.25">
      <c r="A960" s="229" t="s">
        <v>2471</v>
      </c>
      <c r="B960" s="229" t="s">
        <v>2471</v>
      </c>
      <c r="C960" s="234" t="s">
        <v>2472</v>
      </c>
      <c r="D960" s="228" t="s">
        <v>2910</v>
      </c>
      <c r="E960" s="228" t="s">
        <v>3184</v>
      </c>
      <c r="F960" s="228" t="s">
        <v>2173</v>
      </c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75" customHeight="1" x14ac:dyDescent="0.25">
      <c r="A961" s="229" t="s">
        <v>2473</v>
      </c>
      <c r="B961" s="229" t="s">
        <v>2473</v>
      </c>
      <c r="C961" s="234" t="s">
        <v>2474</v>
      </c>
      <c r="D961" s="228" t="s">
        <v>2910</v>
      </c>
      <c r="E961" s="228" t="s">
        <v>3184</v>
      </c>
      <c r="F961" s="228" t="s">
        <v>2173</v>
      </c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75" customHeight="1" x14ac:dyDescent="0.25">
      <c r="A962" s="229" t="s">
        <v>2475</v>
      </c>
      <c r="B962" s="229" t="s">
        <v>2475</v>
      </c>
      <c r="C962" s="234" t="s">
        <v>2476</v>
      </c>
      <c r="D962" s="228" t="s">
        <v>2910</v>
      </c>
      <c r="E962" s="228" t="s">
        <v>3184</v>
      </c>
      <c r="F962" s="228" t="s">
        <v>2173</v>
      </c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75" customHeight="1" x14ac:dyDescent="0.25">
      <c r="A963" s="229" t="s">
        <v>2477</v>
      </c>
      <c r="B963" s="229" t="s">
        <v>2477</v>
      </c>
      <c r="C963" s="234" t="s">
        <v>2478</v>
      </c>
      <c r="D963" s="228" t="s">
        <v>2910</v>
      </c>
      <c r="E963" s="228" t="s">
        <v>3183</v>
      </c>
      <c r="F963" s="228" t="s">
        <v>2173</v>
      </c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75" customHeight="1" x14ac:dyDescent="0.25">
      <c r="A964" s="229" t="s">
        <v>2479</v>
      </c>
      <c r="B964" s="229" t="s">
        <v>2479</v>
      </c>
      <c r="C964" s="234" t="s">
        <v>2480</v>
      </c>
      <c r="D964" s="228" t="s">
        <v>2910</v>
      </c>
      <c r="E964" s="228" t="s">
        <v>3183</v>
      </c>
      <c r="F964" s="228" t="s">
        <v>2173</v>
      </c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75" customHeight="1" x14ac:dyDescent="0.25">
      <c r="A965" s="229" t="s">
        <v>2481</v>
      </c>
      <c r="B965" s="229" t="s">
        <v>2481</v>
      </c>
      <c r="C965" s="234" t="s">
        <v>2482</v>
      </c>
      <c r="D965" s="228" t="s">
        <v>2910</v>
      </c>
      <c r="E965" s="228" t="s">
        <v>3183</v>
      </c>
      <c r="F965" s="228" t="s">
        <v>2173</v>
      </c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75" customHeight="1" x14ac:dyDescent="0.25">
      <c r="A966" s="229" t="s">
        <v>2483</v>
      </c>
      <c r="B966" s="229" t="s">
        <v>2483</v>
      </c>
      <c r="C966" s="234" t="s">
        <v>2484</v>
      </c>
      <c r="D966" s="228" t="s">
        <v>2910</v>
      </c>
      <c r="E966" s="228" t="s">
        <v>3183</v>
      </c>
      <c r="F966" s="228" t="s">
        <v>2173</v>
      </c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75" customHeight="1" x14ac:dyDescent="0.25">
      <c r="A967" s="229" t="s">
        <v>2485</v>
      </c>
      <c r="B967" s="229" t="s">
        <v>2485</v>
      </c>
      <c r="C967" s="234" t="s">
        <v>2486</v>
      </c>
      <c r="D967" s="228" t="s">
        <v>2910</v>
      </c>
      <c r="E967" s="228" t="s">
        <v>3183</v>
      </c>
      <c r="F967" s="228" t="s">
        <v>2173</v>
      </c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75" customHeight="1" x14ac:dyDescent="0.25">
      <c r="A968" s="229" t="s">
        <v>2487</v>
      </c>
      <c r="B968" s="229" t="s">
        <v>2487</v>
      </c>
      <c r="C968" s="234" t="s">
        <v>2488</v>
      </c>
      <c r="D968" s="228" t="s">
        <v>2910</v>
      </c>
      <c r="E968" s="228" t="s">
        <v>3183</v>
      </c>
      <c r="F968" s="228" t="s">
        <v>2173</v>
      </c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75" customHeight="1" x14ac:dyDescent="0.25">
      <c r="A969" s="229" t="s">
        <v>2489</v>
      </c>
      <c r="B969" s="229" t="s">
        <v>2489</v>
      </c>
      <c r="C969" s="234" t="s">
        <v>2490</v>
      </c>
      <c r="D969" s="228" t="s">
        <v>2910</v>
      </c>
      <c r="E969" s="228" t="s">
        <v>3183</v>
      </c>
      <c r="F969" s="228" t="s">
        <v>2173</v>
      </c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75" customHeight="1" x14ac:dyDescent="0.25">
      <c r="A970" s="229" t="s">
        <v>2491</v>
      </c>
      <c r="B970" s="229" t="s">
        <v>2491</v>
      </c>
      <c r="C970" s="234" t="s">
        <v>2492</v>
      </c>
      <c r="D970" s="228" t="s">
        <v>2910</v>
      </c>
      <c r="E970" s="228" t="s">
        <v>3183</v>
      </c>
      <c r="F970" s="228" t="s">
        <v>2173</v>
      </c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75" customHeight="1" x14ac:dyDescent="0.25">
      <c r="A971" s="229" t="s">
        <v>2493</v>
      </c>
      <c r="B971" s="229" t="s">
        <v>2493</v>
      </c>
      <c r="C971" s="234" t="s">
        <v>2494</v>
      </c>
      <c r="D971" s="228" t="s">
        <v>2910</v>
      </c>
      <c r="E971" s="228" t="s">
        <v>3183</v>
      </c>
      <c r="F971" s="228" t="s">
        <v>2173</v>
      </c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75" customHeight="1" x14ac:dyDescent="0.25">
      <c r="A972" s="229" t="s">
        <v>2495</v>
      </c>
      <c r="B972" s="229" t="s">
        <v>2495</v>
      </c>
      <c r="C972" s="234" t="s">
        <v>2496</v>
      </c>
      <c r="D972" s="228" t="s">
        <v>2910</v>
      </c>
      <c r="E972" s="228" t="s">
        <v>3183</v>
      </c>
      <c r="F972" s="228" t="s">
        <v>2173</v>
      </c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75" customHeight="1" x14ac:dyDescent="0.25">
      <c r="A973" s="229" t="s">
        <v>2497</v>
      </c>
      <c r="B973" s="229" t="s">
        <v>2497</v>
      </c>
      <c r="C973" s="234" t="s">
        <v>2498</v>
      </c>
      <c r="D973" s="228" t="s">
        <v>2910</v>
      </c>
      <c r="E973" s="228" t="s">
        <v>3183</v>
      </c>
      <c r="F973" s="228" t="s">
        <v>2173</v>
      </c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75" customHeight="1" x14ac:dyDescent="0.25">
      <c r="A974" s="229" t="s">
        <v>2499</v>
      </c>
      <c r="B974" s="229" t="s">
        <v>2499</v>
      </c>
      <c r="C974" s="234" t="s">
        <v>2500</v>
      </c>
      <c r="D974" s="228" t="s">
        <v>2910</v>
      </c>
      <c r="E974" s="228" t="s">
        <v>3183</v>
      </c>
      <c r="F974" s="228" t="s">
        <v>2173</v>
      </c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75" customHeight="1" x14ac:dyDescent="0.25">
      <c r="A975" s="229" t="s">
        <v>2501</v>
      </c>
      <c r="B975" s="229" t="s">
        <v>2501</v>
      </c>
      <c r="C975" s="234" t="s">
        <v>2502</v>
      </c>
      <c r="D975" s="228" t="s">
        <v>2910</v>
      </c>
      <c r="E975" s="228" t="s">
        <v>3183</v>
      </c>
      <c r="F975" s="228" t="s">
        <v>2173</v>
      </c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75" customHeight="1" x14ac:dyDescent="0.25">
      <c r="A976" s="229" t="s">
        <v>2503</v>
      </c>
      <c r="B976" s="229" t="s">
        <v>2503</v>
      </c>
      <c r="C976" s="234" t="s">
        <v>2504</v>
      </c>
      <c r="D976" s="228" t="s">
        <v>2910</v>
      </c>
      <c r="E976" s="228" t="s">
        <v>3183</v>
      </c>
      <c r="F976" s="228" t="s">
        <v>2173</v>
      </c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75" customHeight="1" x14ac:dyDescent="0.25">
      <c r="A977" s="229" t="s">
        <v>2505</v>
      </c>
      <c r="B977" s="229" t="s">
        <v>2505</v>
      </c>
      <c r="C977" s="234" t="s">
        <v>2506</v>
      </c>
      <c r="D977" s="228" t="s">
        <v>2910</v>
      </c>
      <c r="E977" s="228" t="s">
        <v>3183</v>
      </c>
      <c r="F977" s="228" t="s">
        <v>2173</v>
      </c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75" customHeight="1" x14ac:dyDescent="0.25">
      <c r="A978" s="229" t="s">
        <v>2507</v>
      </c>
      <c r="B978" s="229" t="s">
        <v>2507</v>
      </c>
      <c r="C978" s="234" t="s">
        <v>2508</v>
      </c>
      <c r="D978" s="228" t="s">
        <v>2910</v>
      </c>
      <c r="E978" s="228" t="s">
        <v>3183</v>
      </c>
      <c r="F978" s="228" t="s">
        <v>2173</v>
      </c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75" customHeight="1" x14ac:dyDescent="0.25">
      <c r="A979" s="229" t="s">
        <v>2509</v>
      </c>
      <c r="B979" s="229" t="s">
        <v>2509</v>
      </c>
      <c r="C979" s="234" t="s">
        <v>2510</v>
      </c>
      <c r="D979" s="228" t="s">
        <v>2910</v>
      </c>
      <c r="E979" s="228" t="s">
        <v>3182</v>
      </c>
      <c r="F979" s="228" t="s">
        <v>2173</v>
      </c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75" customHeight="1" x14ac:dyDescent="0.25">
      <c r="A980" s="229" t="s">
        <v>2511</v>
      </c>
      <c r="B980" s="229" t="s">
        <v>2511</v>
      </c>
      <c r="C980" s="234" t="s">
        <v>2512</v>
      </c>
      <c r="D980" s="228" t="s">
        <v>2910</v>
      </c>
      <c r="E980" s="228" t="s">
        <v>3182</v>
      </c>
      <c r="F980" s="228" t="s">
        <v>2173</v>
      </c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75" customHeight="1" x14ac:dyDescent="0.25">
      <c r="A981" s="229" t="s">
        <v>2513</v>
      </c>
      <c r="B981" s="229" t="s">
        <v>2513</v>
      </c>
      <c r="C981" s="234" t="s">
        <v>2514</v>
      </c>
      <c r="D981" s="228" t="s">
        <v>2910</v>
      </c>
      <c r="E981" s="228" t="s">
        <v>3182</v>
      </c>
      <c r="F981" s="228" t="s">
        <v>2173</v>
      </c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75" customHeight="1" x14ac:dyDescent="0.25">
      <c r="A982" s="229" t="s">
        <v>2515</v>
      </c>
      <c r="B982" s="229" t="s">
        <v>2515</v>
      </c>
      <c r="C982" s="234" t="s">
        <v>2516</v>
      </c>
      <c r="D982" s="228" t="s">
        <v>2910</v>
      </c>
      <c r="E982" s="228" t="s">
        <v>3182</v>
      </c>
      <c r="F982" s="228" t="s">
        <v>2173</v>
      </c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75" customHeight="1" x14ac:dyDescent="0.25">
      <c r="A983" s="229" t="s">
        <v>2517</v>
      </c>
      <c r="B983" s="229" t="s">
        <v>2517</v>
      </c>
      <c r="C983" s="234" t="s">
        <v>2518</v>
      </c>
      <c r="D983" s="228" t="s">
        <v>2910</v>
      </c>
      <c r="E983" s="228" t="s">
        <v>3183</v>
      </c>
      <c r="F983" s="228" t="s">
        <v>2173</v>
      </c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75" customHeight="1" x14ac:dyDescent="0.25">
      <c r="A984" s="229" t="s">
        <v>2519</v>
      </c>
      <c r="B984" s="229" t="s">
        <v>2519</v>
      </c>
      <c r="C984" s="234" t="s">
        <v>2520</v>
      </c>
      <c r="D984" s="228" t="s">
        <v>2910</v>
      </c>
      <c r="E984" s="228" t="s">
        <v>3183</v>
      </c>
      <c r="F984" s="228" t="s">
        <v>2173</v>
      </c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75" customHeight="1" x14ac:dyDescent="0.25">
      <c r="A985" s="229" t="s">
        <v>2521</v>
      </c>
      <c r="B985" s="229" t="s">
        <v>2521</v>
      </c>
      <c r="C985" s="234" t="s">
        <v>2522</v>
      </c>
      <c r="D985" s="228" t="s">
        <v>2910</v>
      </c>
      <c r="E985" s="228" t="s">
        <v>3183</v>
      </c>
      <c r="F985" s="228" t="s">
        <v>2173</v>
      </c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75" customHeight="1" x14ac:dyDescent="0.25">
      <c r="A986" s="229" t="s">
        <v>2523</v>
      </c>
      <c r="B986" s="229" t="s">
        <v>2523</v>
      </c>
      <c r="C986" s="234" t="s">
        <v>2524</v>
      </c>
      <c r="D986" s="228" t="s">
        <v>2910</v>
      </c>
      <c r="E986" s="228" t="s">
        <v>3183</v>
      </c>
      <c r="F986" s="228" t="s">
        <v>2173</v>
      </c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75" customHeight="1" x14ac:dyDescent="0.25">
      <c r="A987" s="229" t="s">
        <v>2525</v>
      </c>
      <c r="B987" s="229" t="s">
        <v>2525</v>
      </c>
      <c r="C987" s="234" t="s">
        <v>2526</v>
      </c>
      <c r="D987" s="228" t="s">
        <v>2910</v>
      </c>
      <c r="E987" s="228" t="s">
        <v>3183</v>
      </c>
      <c r="F987" s="228" t="s">
        <v>2173</v>
      </c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75" customHeight="1" x14ac:dyDescent="0.25">
      <c r="A988" s="229" t="s">
        <v>2527</v>
      </c>
      <c r="B988" s="229" t="s">
        <v>2527</v>
      </c>
      <c r="C988" s="234" t="s">
        <v>2528</v>
      </c>
      <c r="D988" s="228" t="s">
        <v>2910</v>
      </c>
      <c r="E988" s="228" t="s">
        <v>3183</v>
      </c>
      <c r="F988" s="228" t="s">
        <v>2173</v>
      </c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75" customHeight="1" x14ac:dyDescent="0.25">
      <c r="A989" s="229" t="s">
        <v>2529</v>
      </c>
      <c r="B989" s="229" t="s">
        <v>2529</v>
      </c>
      <c r="C989" s="234" t="s">
        <v>2530</v>
      </c>
      <c r="D989" s="228" t="s">
        <v>2910</v>
      </c>
      <c r="E989" s="228" t="s">
        <v>3183</v>
      </c>
      <c r="F989" s="228" t="s">
        <v>2173</v>
      </c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75" customHeight="1" x14ac:dyDescent="0.25">
      <c r="A990" s="229" t="s">
        <v>2531</v>
      </c>
      <c r="B990" s="229" t="s">
        <v>2531</v>
      </c>
      <c r="C990" s="234" t="s">
        <v>2532</v>
      </c>
      <c r="D990" s="228" t="s">
        <v>2910</v>
      </c>
      <c r="E990" s="228" t="s">
        <v>3183</v>
      </c>
      <c r="F990" s="228" t="s">
        <v>2173</v>
      </c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75" customHeight="1" x14ac:dyDescent="0.25">
      <c r="A991" s="229" t="s">
        <v>2533</v>
      </c>
      <c r="B991" s="229" t="s">
        <v>2533</v>
      </c>
      <c r="C991" s="234" t="s">
        <v>2534</v>
      </c>
      <c r="D991" s="228" t="s">
        <v>2910</v>
      </c>
      <c r="E991" s="228" t="s">
        <v>3183</v>
      </c>
      <c r="F991" s="228" t="s">
        <v>2173</v>
      </c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75" customHeight="1" x14ac:dyDescent="0.25">
      <c r="A992" s="229" t="s">
        <v>2535</v>
      </c>
      <c r="B992" s="229" t="s">
        <v>2535</v>
      </c>
      <c r="C992" s="234" t="s">
        <v>2536</v>
      </c>
      <c r="D992" s="228" t="s">
        <v>2910</v>
      </c>
      <c r="E992" s="228" t="s">
        <v>3183</v>
      </c>
      <c r="F992" s="228" t="s">
        <v>2173</v>
      </c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75" customHeight="1" x14ac:dyDescent="0.25">
      <c r="A993" s="229" t="s">
        <v>2537</v>
      </c>
      <c r="B993" s="229" t="s">
        <v>2537</v>
      </c>
      <c r="C993" s="234" t="s">
        <v>2538</v>
      </c>
      <c r="D993" s="228" t="s">
        <v>2910</v>
      </c>
      <c r="E993" s="228" t="s">
        <v>3183</v>
      </c>
      <c r="F993" s="228" t="s">
        <v>2173</v>
      </c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75" customHeight="1" x14ac:dyDescent="0.25">
      <c r="A994" s="229" t="s">
        <v>2539</v>
      </c>
      <c r="B994" s="229" t="s">
        <v>2539</v>
      </c>
      <c r="C994" s="234" t="s">
        <v>2540</v>
      </c>
      <c r="D994" s="228" t="s">
        <v>2910</v>
      </c>
      <c r="E994" s="228" t="s">
        <v>3183</v>
      </c>
      <c r="F994" s="228" t="s">
        <v>2173</v>
      </c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75" customHeight="1" x14ac:dyDescent="0.25">
      <c r="A995" s="229" t="s">
        <v>2541</v>
      </c>
      <c r="B995" s="229" t="s">
        <v>2541</v>
      </c>
      <c r="C995" s="234" t="s">
        <v>2542</v>
      </c>
      <c r="D995" s="228" t="s">
        <v>2910</v>
      </c>
      <c r="E995" s="228" t="s">
        <v>3183</v>
      </c>
      <c r="F995" s="228" t="s">
        <v>2173</v>
      </c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75" customHeight="1" x14ac:dyDescent="0.25">
      <c r="A996" s="229" t="s">
        <v>2543</v>
      </c>
      <c r="B996" s="229" t="s">
        <v>2543</v>
      </c>
      <c r="C996" s="234" t="s">
        <v>2544</v>
      </c>
      <c r="D996" s="228" t="s">
        <v>2910</v>
      </c>
      <c r="E996" s="228" t="s">
        <v>3183</v>
      </c>
      <c r="F996" s="228" t="s">
        <v>2173</v>
      </c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75" customHeight="1" x14ac:dyDescent="0.25">
      <c r="A997" s="229" t="s">
        <v>2545</v>
      </c>
      <c r="B997" s="229" t="s">
        <v>2545</v>
      </c>
      <c r="C997" s="234" t="s">
        <v>2546</v>
      </c>
      <c r="D997" s="228" t="s">
        <v>2910</v>
      </c>
      <c r="E997" s="228" t="s">
        <v>3183</v>
      </c>
      <c r="F997" s="228" t="s">
        <v>2173</v>
      </c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75" customHeight="1" x14ac:dyDescent="0.25">
      <c r="A998" s="229" t="s">
        <v>2547</v>
      </c>
      <c r="B998" s="229" t="s">
        <v>2547</v>
      </c>
      <c r="C998" s="234" t="s">
        <v>2548</v>
      </c>
      <c r="D998" s="228" t="s">
        <v>2910</v>
      </c>
      <c r="E998" s="228" t="s">
        <v>3183</v>
      </c>
      <c r="F998" s="228" t="s">
        <v>2173</v>
      </c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75" customHeight="1" x14ac:dyDescent="0.25">
      <c r="A999" s="229" t="s">
        <v>2549</v>
      </c>
      <c r="B999" s="229" t="s">
        <v>2549</v>
      </c>
      <c r="C999" s="234" t="s">
        <v>2550</v>
      </c>
      <c r="D999" s="228" t="s">
        <v>2910</v>
      </c>
      <c r="E999" s="228" t="s">
        <v>3183</v>
      </c>
      <c r="F999" s="228" t="s">
        <v>2173</v>
      </c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75" customHeight="1" x14ac:dyDescent="0.25">
      <c r="A1000" s="229" t="s">
        <v>2551</v>
      </c>
      <c r="B1000" s="229" t="s">
        <v>2551</v>
      </c>
      <c r="C1000" s="234" t="s">
        <v>2552</v>
      </c>
      <c r="D1000" s="228" t="s">
        <v>2910</v>
      </c>
      <c r="E1000" s="228" t="s">
        <v>3183</v>
      </c>
      <c r="F1000" s="228" t="s">
        <v>2173</v>
      </c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5.75" customHeight="1" x14ac:dyDescent="0.25">
      <c r="A1001" s="229" t="s">
        <v>2553</v>
      </c>
      <c r="B1001" s="229" t="s">
        <v>2553</v>
      </c>
      <c r="C1001" s="234" t="s">
        <v>2554</v>
      </c>
      <c r="D1001" s="228" t="s">
        <v>2910</v>
      </c>
      <c r="E1001" s="228" t="s">
        <v>3183</v>
      </c>
      <c r="F1001" s="228" t="s">
        <v>2173</v>
      </c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5.75" customHeight="1" x14ac:dyDescent="0.25">
      <c r="A1002" s="229" t="s">
        <v>2555</v>
      </c>
      <c r="B1002" s="229" t="s">
        <v>2555</v>
      </c>
      <c r="C1002" s="234" t="s">
        <v>2556</v>
      </c>
      <c r="D1002" s="228" t="s">
        <v>2910</v>
      </c>
      <c r="E1002" s="228" t="s">
        <v>3183</v>
      </c>
      <c r="F1002" s="228" t="s">
        <v>2173</v>
      </c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ht="15.75" customHeight="1" x14ac:dyDescent="0.25">
      <c r="A1003" s="229" t="s">
        <v>2557</v>
      </c>
      <c r="B1003" s="229" t="s">
        <v>2557</v>
      </c>
      <c r="C1003" s="234" t="s">
        <v>2558</v>
      </c>
      <c r="D1003" s="228" t="s">
        <v>2910</v>
      </c>
      <c r="E1003" s="228" t="s">
        <v>3183</v>
      </c>
      <c r="F1003" s="228" t="s">
        <v>2173</v>
      </c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ht="15.75" customHeight="1" x14ac:dyDescent="0.25">
      <c r="A1004" s="229" t="s">
        <v>2559</v>
      </c>
      <c r="B1004" s="229" t="s">
        <v>2559</v>
      </c>
      <c r="C1004" s="234" t="s">
        <v>2560</v>
      </c>
      <c r="D1004" s="228" t="s">
        <v>2910</v>
      </c>
      <c r="E1004" s="228" t="s">
        <v>3183</v>
      </c>
      <c r="F1004" s="228" t="s">
        <v>2173</v>
      </c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ht="15.75" customHeight="1" x14ac:dyDescent="0.25">
      <c r="A1005" s="229" t="s">
        <v>2561</v>
      </c>
      <c r="B1005" s="229" t="s">
        <v>2561</v>
      </c>
      <c r="C1005" s="234" t="s">
        <v>2562</v>
      </c>
      <c r="D1005" s="228" t="s">
        <v>2910</v>
      </c>
      <c r="E1005" s="228" t="s">
        <v>3183</v>
      </c>
      <c r="F1005" s="228" t="s">
        <v>2173</v>
      </c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ht="15.75" customHeight="1" x14ac:dyDescent="0.25">
      <c r="A1006" s="229" t="s">
        <v>2563</v>
      </c>
      <c r="B1006" s="229" t="s">
        <v>2563</v>
      </c>
      <c r="C1006" s="234" t="s">
        <v>2564</v>
      </c>
      <c r="D1006" s="228" t="s">
        <v>2910</v>
      </c>
      <c r="E1006" s="228" t="s">
        <v>3183</v>
      </c>
      <c r="F1006" s="228" t="s">
        <v>2173</v>
      </c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ht="15.75" customHeight="1" x14ac:dyDescent="0.25">
      <c r="A1007" s="229" t="s">
        <v>2565</v>
      </c>
      <c r="B1007" s="229" t="s">
        <v>2565</v>
      </c>
      <c r="C1007" s="234" t="s">
        <v>2566</v>
      </c>
      <c r="D1007" s="228" t="s">
        <v>2910</v>
      </c>
      <c r="E1007" s="228" t="s">
        <v>3183</v>
      </c>
      <c r="F1007" s="228" t="s">
        <v>2173</v>
      </c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ht="15.75" customHeight="1" x14ac:dyDescent="0.25">
      <c r="A1008" s="229" t="s">
        <v>2567</v>
      </c>
      <c r="B1008" s="229" t="s">
        <v>2567</v>
      </c>
      <c r="C1008" s="234" t="s">
        <v>2568</v>
      </c>
      <c r="D1008" s="228" t="s">
        <v>2910</v>
      </c>
      <c r="E1008" s="228" t="s">
        <v>3183</v>
      </c>
      <c r="F1008" s="228" t="s">
        <v>2173</v>
      </c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ht="15.75" customHeight="1" x14ac:dyDescent="0.25">
      <c r="A1009" s="229" t="s">
        <v>2569</v>
      </c>
      <c r="B1009" s="229" t="s">
        <v>2569</v>
      </c>
      <c r="C1009" s="234" t="s">
        <v>2570</v>
      </c>
      <c r="D1009" s="228" t="s">
        <v>2910</v>
      </c>
      <c r="E1009" s="228" t="s">
        <v>3183</v>
      </c>
      <c r="F1009" s="228" t="s">
        <v>2173</v>
      </c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ht="15.75" customHeight="1" x14ac:dyDescent="0.25">
      <c r="A1010" s="229" t="s">
        <v>2571</v>
      </c>
      <c r="B1010" s="229" t="s">
        <v>2571</v>
      </c>
      <c r="C1010" s="234" t="s">
        <v>2572</v>
      </c>
      <c r="D1010" s="228" t="s">
        <v>2910</v>
      </c>
      <c r="E1010" s="228" t="s">
        <v>3183</v>
      </c>
      <c r="F1010" s="228" t="s">
        <v>2173</v>
      </c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ht="15.75" customHeight="1" x14ac:dyDescent="0.25">
      <c r="A1011" s="229" t="s">
        <v>2573</v>
      </c>
      <c r="B1011" s="229" t="s">
        <v>2573</v>
      </c>
      <c r="C1011" s="234" t="s">
        <v>2574</v>
      </c>
      <c r="D1011" s="228" t="s">
        <v>2910</v>
      </c>
      <c r="E1011" s="228" t="s">
        <v>3183</v>
      </c>
      <c r="F1011" s="228" t="s">
        <v>2173</v>
      </c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ht="15.75" customHeight="1" x14ac:dyDescent="0.25">
      <c r="A1012" s="229" t="s">
        <v>2575</v>
      </c>
      <c r="B1012" s="229" t="s">
        <v>2575</v>
      </c>
      <c r="C1012" s="234" t="s">
        <v>2576</v>
      </c>
      <c r="D1012" s="228" t="s">
        <v>2910</v>
      </c>
      <c r="E1012" s="228" t="s">
        <v>3183</v>
      </c>
      <c r="F1012" s="228" t="s">
        <v>2173</v>
      </c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ht="15.75" customHeight="1" x14ac:dyDescent="0.25">
      <c r="A1013" s="229" t="s">
        <v>2577</v>
      </c>
      <c r="B1013" s="229" t="s">
        <v>2577</v>
      </c>
      <c r="C1013" s="234" t="s">
        <v>2578</v>
      </c>
      <c r="D1013" s="228" t="s">
        <v>2910</v>
      </c>
      <c r="E1013" s="228" t="s">
        <v>3182</v>
      </c>
      <c r="F1013" s="228" t="s">
        <v>2173</v>
      </c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ht="15.75" customHeight="1" x14ac:dyDescent="0.25">
      <c r="A1014" s="229" t="s">
        <v>2579</v>
      </c>
      <c r="B1014" s="229" t="s">
        <v>2579</v>
      </c>
      <c r="C1014" s="234" t="s">
        <v>2580</v>
      </c>
      <c r="D1014" s="228" t="s">
        <v>2910</v>
      </c>
      <c r="E1014" s="228" t="s">
        <v>3182</v>
      </c>
      <c r="F1014" s="228" t="s">
        <v>2173</v>
      </c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ht="15.75" customHeight="1" x14ac:dyDescent="0.25">
      <c r="A1015" s="229" t="s">
        <v>2581</v>
      </c>
      <c r="B1015" s="229" t="s">
        <v>2581</v>
      </c>
      <c r="C1015" s="234" t="s">
        <v>2582</v>
      </c>
      <c r="D1015" s="228" t="s">
        <v>2910</v>
      </c>
      <c r="E1015" s="228" t="s">
        <v>3182</v>
      </c>
      <c r="F1015" s="228" t="s">
        <v>2173</v>
      </c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ht="15.75" customHeight="1" x14ac:dyDescent="0.25">
      <c r="A1016" s="229" t="s">
        <v>2583</v>
      </c>
      <c r="B1016" s="229" t="s">
        <v>2583</v>
      </c>
      <c r="C1016" s="234" t="s">
        <v>2584</v>
      </c>
      <c r="D1016" s="228" t="s">
        <v>2910</v>
      </c>
      <c r="E1016" s="228" t="s">
        <v>3182</v>
      </c>
      <c r="F1016" s="228" t="s">
        <v>2173</v>
      </c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ht="15.75" customHeight="1" x14ac:dyDescent="0.25">
      <c r="A1017" s="229" t="s">
        <v>2585</v>
      </c>
      <c r="B1017" s="229" t="s">
        <v>2585</v>
      </c>
      <c r="C1017" s="234" t="s">
        <v>2586</v>
      </c>
      <c r="D1017" s="228" t="s">
        <v>2910</v>
      </c>
      <c r="E1017" s="228" t="s">
        <v>3182</v>
      </c>
      <c r="F1017" s="228" t="s">
        <v>2173</v>
      </c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  <row r="1018" spans="1:26" ht="15.75" customHeight="1" x14ac:dyDescent="0.25">
      <c r="A1018" s="229" t="s">
        <v>2587</v>
      </c>
      <c r="B1018" s="229" t="s">
        <v>2587</v>
      </c>
      <c r="C1018" s="234" t="s">
        <v>2588</v>
      </c>
      <c r="D1018" s="228" t="s">
        <v>2910</v>
      </c>
      <c r="E1018" s="228" t="s">
        <v>3183</v>
      </c>
      <c r="F1018" s="228" t="s">
        <v>2173</v>
      </c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</row>
    <row r="1019" spans="1:26" ht="15.75" customHeight="1" x14ac:dyDescent="0.25">
      <c r="A1019" s="229" t="s">
        <v>2589</v>
      </c>
      <c r="B1019" s="229" t="s">
        <v>2589</v>
      </c>
      <c r="C1019" s="234" t="s">
        <v>2590</v>
      </c>
      <c r="D1019" s="228" t="s">
        <v>2910</v>
      </c>
      <c r="E1019" s="228" t="s">
        <v>3183</v>
      </c>
      <c r="F1019" s="228" t="s">
        <v>2173</v>
      </c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</row>
    <row r="1020" spans="1:26" ht="15.75" customHeight="1" x14ac:dyDescent="0.25">
      <c r="A1020" s="229" t="s">
        <v>2591</v>
      </c>
      <c r="B1020" s="229" t="s">
        <v>2591</v>
      </c>
      <c r="C1020" s="234" t="s">
        <v>2592</v>
      </c>
      <c r="D1020" s="228" t="s">
        <v>2910</v>
      </c>
      <c r="E1020" s="228" t="s">
        <v>3183</v>
      </c>
      <c r="F1020" s="228" t="s">
        <v>2173</v>
      </c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</row>
    <row r="1021" spans="1:26" ht="15.75" customHeight="1" x14ac:dyDescent="0.25">
      <c r="A1021" s="229" t="s">
        <v>2593</v>
      </c>
      <c r="B1021" s="229" t="s">
        <v>2593</v>
      </c>
      <c r="C1021" s="234" t="s">
        <v>2594</v>
      </c>
      <c r="D1021" s="228" t="s">
        <v>2910</v>
      </c>
      <c r="E1021" s="228" t="s">
        <v>3183</v>
      </c>
      <c r="F1021" s="228" t="s">
        <v>2173</v>
      </c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</row>
    <row r="1022" spans="1:26" ht="15.75" customHeight="1" x14ac:dyDescent="0.25">
      <c r="A1022" s="229" t="s">
        <v>2595</v>
      </c>
      <c r="B1022" s="229" t="s">
        <v>2595</v>
      </c>
      <c r="C1022" s="234" t="s">
        <v>2596</v>
      </c>
      <c r="D1022" s="228" t="s">
        <v>2910</v>
      </c>
      <c r="E1022" s="228" t="s">
        <v>3183</v>
      </c>
      <c r="F1022" s="228" t="s">
        <v>2173</v>
      </c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</row>
    <row r="1023" spans="1:26" ht="15.75" customHeight="1" x14ac:dyDescent="0.25">
      <c r="A1023" s="229" t="s">
        <v>2597</v>
      </c>
      <c r="B1023" s="229" t="s">
        <v>2597</v>
      </c>
      <c r="C1023" s="234" t="s">
        <v>2598</v>
      </c>
      <c r="D1023" s="228" t="s">
        <v>2910</v>
      </c>
      <c r="E1023" s="228" t="s">
        <v>3183</v>
      </c>
      <c r="F1023" s="228" t="s">
        <v>2173</v>
      </c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</row>
    <row r="1024" spans="1:26" ht="15.75" customHeight="1" x14ac:dyDescent="0.25">
      <c r="A1024" s="229" t="s">
        <v>2599</v>
      </c>
      <c r="B1024" s="229" t="s">
        <v>2599</v>
      </c>
      <c r="C1024" s="234" t="s">
        <v>2600</v>
      </c>
      <c r="D1024" s="228" t="s">
        <v>2910</v>
      </c>
      <c r="E1024" s="228" t="s">
        <v>3183</v>
      </c>
      <c r="F1024" s="228" t="s">
        <v>2173</v>
      </c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</row>
    <row r="1025" spans="1:26" ht="15.75" customHeight="1" x14ac:dyDescent="0.25">
      <c r="A1025" s="229" t="s">
        <v>2601</v>
      </c>
      <c r="B1025" s="229" t="s">
        <v>2601</v>
      </c>
      <c r="C1025" s="234" t="s">
        <v>2602</v>
      </c>
      <c r="D1025" s="228" t="s">
        <v>2910</v>
      </c>
      <c r="E1025" s="228" t="s">
        <v>3183</v>
      </c>
      <c r="F1025" s="228" t="s">
        <v>2173</v>
      </c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</row>
    <row r="1026" spans="1:26" ht="15.75" customHeight="1" x14ac:dyDescent="0.25">
      <c r="A1026" s="229" t="s">
        <v>2603</v>
      </c>
      <c r="B1026" s="229" t="s">
        <v>2603</v>
      </c>
      <c r="C1026" s="234" t="s">
        <v>2604</v>
      </c>
      <c r="D1026" s="228" t="s">
        <v>2910</v>
      </c>
      <c r="E1026" s="228" t="s">
        <v>3183</v>
      </c>
      <c r="F1026" s="228" t="s">
        <v>2173</v>
      </c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</row>
    <row r="1027" spans="1:26" ht="15.75" customHeight="1" x14ac:dyDescent="0.25">
      <c r="A1027" s="229" t="s">
        <v>2605</v>
      </c>
      <c r="B1027" s="229" t="s">
        <v>2605</v>
      </c>
      <c r="C1027" s="234" t="s">
        <v>2606</v>
      </c>
      <c r="D1027" s="228" t="s">
        <v>2910</v>
      </c>
      <c r="E1027" s="228" t="s">
        <v>3183</v>
      </c>
      <c r="F1027" s="228" t="s">
        <v>2173</v>
      </c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</row>
    <row r="1028" spans="1:26" ht="15.75" customHeight="1" x14ac:dyDescent="0.25">
      <c r="A1028" s="229" t="s">
        <v>2607</v>
      </c>
      <c r="B1028" s="229" t="s">
        <v>2607</v>
      </c>
      <c r="C1028" s="234" t="s">
        <v>2608</v>
      </c>
      <c r="D1028" s="228" t="s">
        <v>2910</v>
      </c>
      <c r="E1028" s="228" t="s">
        <v>3183</v>
      </c>
      <c r="F1028" s="228" t="s">
        <v>2173</v>
      </c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</row>
    <row r="1029" spans="1:26" ht="15.75" customHeight="1" x14ac:dyDescent="0.25">
      <c r="A1029" s="229" t="s">
        <v>2609</v>
      </c>
      <c r="B1029" s="229" t="s">
        <v>2609</v>
      </c>
      <c r="C1029" s="234" t="s">
        <v>2610</v>
      </c>
      <c r="D1029" s="228" t="s">
        <v>2910</v>
      </c>
      <c r="E1029" s="228" t="s">
        <v>3183</v>
      </c>
      <c r="F1029" s="228" t="s">
        <v>2173</v>
      </c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</row>
    <row r="1030" spans="1:26" ht="15.75" customHeight="1" x14ac:dyDescent="0.25">
      <c r="A1030" s="229" t="s">
        <v>2611</v>
      </c>
      <c r="B1030" s="229" t="s">
        <v>2611</v>
      </c>
      <c r="C1030" s="234" t="s">
        <v>2612</v>
      </c>
      <c r="D1030" s="228" t="s">
        <v>2910</v>
      </c>
      <c r="E1030" s="228" t="s">
        <v>3183</v>
      </c>
      <c r="F1030" s="228" t="s">
        <v>2173</v>
      </c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</row>
    <row r="1031" spans="1:26" ht="15.75" customHeight="1" x14ac:dyDescent="0.25">
      <c r="A1031" s="229" t="s">
        <v>2613</v>
      </c>
      <c r="B1031" s="229" t="s">
        <v>2613</v>
      </c>
      <c r="C1031" s="234" t="s">
        <v>2614</v>
      </c>
      <c r="D1031" s="228" t="s">
        <v>2910</v>
      </c>
      <c r="E1031" s="228" t="s">
        <v>3183</v>
      </c>
      <c r="F1031" s="228" t="s">
        <v>2173</v>
      </c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</row>
    <row r="1032" spans="1:26" ht="15.75" customHeight="1" x14ac:dyDescent="0.25">
      <c r="A1032" s="229" t="s">
        <v>2615</v>
      </c>
      <c r="B1032" s="229" t="s">
        <v>2615</v>
      </c>
      <c r="C1032" s="234" t="s">
        <v>2616</v>
      </c>
      <c r="D1032" s="228" t="s">
        <v>2910</v>
      </c>
      <c r="E1032" s="228" t="s">
        <v>3183</v>
      </c>
      <c r="F1032" s="228" t="s">
        <v>2173</v>
      </c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</row>
    <row r="1033" spans="1:26" ht="15.75" customHeight="1" x14ac:dyDescent="0.25">
      <c r="A1033" s="229" t="s">
        <v>2617</v>
      </c>
      <c r="B1033" s="229" t="s">
        <v>2617</v>
      </c>
      <c r="C1033" s="234" t="s">
        <v>2618</v>
      </c>
      <c r="D1033" s="228" t="s">
        <v>2910</v>
      </c>
      <c r="E1033" s="228" t="s">
        <v>3183</v>
      </c>
      <c r="F1033" s="228" t="s">
        <v>2173</v>
      </c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</row>
    <row r="1034" spans="1:26" ht="15.75" customHeight="1" x14ac:dyDescent="0.25">
      <c r="A1034" s="229" t="s">
        <v>2619</v>
      </c>
      <c r="B1034" s="229" t="s">
        <v>2619</v>
      </c>
      <c r="C1034" s="234" t="s">
        <v>2620</v>
      </c>
      <c r="D1034" s="228" t="s">
        <v>2910</v>
      </c>
      <c r="E1034" s="228" t="s">
        <v>3183</v>
      </c>
      <c r="F1034" s="228" t="s">
        <v>2173</v>
      </c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</row>
    <row r="1035" spans="1:26" ht="15.75" customHeight="1" x14ac:dyDescent="0.25">
      <c r="A1035" s="229" t="s">
        <v>2621</v>
      </c>
      <c r="B1035" s="229" t="s">
        <v>2621</v>
      </c>
      <c r="C1035" s="234" t="s">
        <v>2622</v>
      </c>
      <c r="D1035" s="228" t="s">
        <v>2910</v>
      </c>
      <c r="E1035" s="228" t="s">
        <v>3183</v>
      </c>
      <c r="F1035" s="228" t="s">
        <v>2173</v>
      </c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</row>
    <row r="1036" spans="1:26" ht="15.75" customHeight="1" x14ac:dyDescent="0.25">
      <c r="A1036" s="229" t="s">
        <v>2623</v>
      </c>
      <c r="B1036" s="229" t="s">
        <v>2623</v>
      </c>
      <c r="C1036" s="234" t="s">
        <v>2624</v>
      </c>
      <c r="D1036" s="228" t="s">
        <v>2910</v>
      </c>
      <c r="E1036" s="228" t="s">
        <v>3183</v>
      </c>
      <c r="F1036" s="228" t="s">
        <v>2173</v>
      </c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</row>
    <row r="1037" spans="1:26" ht="15.75" customHeight="1" x14ac:dyDescent="0.25">
      <c r="A1037" s="229" t="s">
        <v>2625</v>
      </c>
      <c r="B1037" s="229" t="s">
        <v>2625</v>
      </c>
      <c r="C1037" s="234" t="s">
        <v>2626</v>
      </c>
      <c r="D1037" s="228" t="s">
        <v>2910</v>
      </c>
      <c r="E1037" s="228" t="s">
        <v>3183</v>
      </c>
      <c r="F1037" s="228" t="s">
        <v>2173</v>
      </c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</row>
    <row r="1038" spans="1:26" ht="15.75" customHeight="1" x14ac:dyDescent="0.25">
      <c r="A1038" s="229" t="s">
        <v>2627</v>
      </c>
      <c r="B1038" s="229" t="s">
        <v>2627</v>
      </c>
      <c r="C1038" s="234" t="s">
        <v>2628</v>
      </c>
      <c r="D1038" s="228" t="s">
        <v>2910</v>
      </c>
      <c r="E1038" s="228" t="s">
        <v>3183</v>
      </c>
      <c r="F1038" s="228" t="s">
        <v>2173</v>
      </c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</row>
    <row r="1039" spans="1:26" ht="15.75" customHeight="1" x14ac:dyDescent="0.25">
      <c r="A1039" s="229" t="s">
        <v>2629</v>
      </c>
      <c r="B1039" s="229" t="s">
        <v>2629</v>
      </c>
      <c r="C1039" s="234" t="s">
        <v>2630</v>
      </c>
      <c r="D1039" s="228" t="s">
        <v>2910</v>
      </c>
      <c r="E1039" s="228" t="s">
        <v>3183</v>
      </c>
      <c r="F1039" s="228" t="s">
        <v>2173</v>
      </c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</row>
    <row r="1040" spans="1:26" ht="15.75" customHeight="1" x14ac:dyDescent="0.25">
      <c r="A1040" s="229" t="s">
        <v>2631</v>
      </c>
      <c r="B1040" s="229" t="s">
        <v>2631</v>
      </c>
      <c r="C1040" s="234" t="s">
        <v>2632</v>
      </c>
      <c r="D1040" s="228" t="s">
        <v>2910</v>
      </c>
      <c r="E1040" s="228" t="s">
        <v>3182</v>
      </c>
      <c r="F1040" s="228" t="s">
        <v>2173</v>
      </c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</row>
    <row r="1041" spans="1:26" ht="15.75" customHeight="1" x14ac:dyDescent="0.25">
      <c r="A1041" s="229" t="s">
        <v>2633</v>
      </c>
      <c r="B1041" s="229" t="s">
        <v>2633</v>
      </c>
      <c r="C1041" s="234" t="s">
        <v>2634</v>
      </c>
      <c r="D1041" s="228" t="s">
        <v>2910</v>
      </c>
      <c r="E1041" s="228" t="s">
        <v>3182</v>
      </c>
      <c r="F1041" s="228" t="s">
        <v>2173</v>
      </c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</row>
    <row r="1042" spans="1:26" ht="15.75" customHeight="1" x14ac:dyDescent="0.25">
      <c r="A1042" s="229" t="s">
        <v>2635</v>
      </c>
      <c r="B1042" s="229" t="s">
        <v>2635</v>
      </c>
      <c r="C1042" s="234" t="s">
        <v>2636</v>
      </c>
      <c r="D1042" s="228" t="s">
        <v>2910</v>
      </c>
      <c r="E1042" s="228" t="s">
        <v>3182</v>
      </c>
      <c r="F1042" s="228" t="s">
        <v>2173</v>
      </c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</row>
    <row r="1043" spans="1:26" ht="15.75" customHeight="1" x14ac:dyDescent="0.25">
      <c r="A1043" s="229" t="s">
        <v>2637</v>
      </c>
      <c r="B1043" s="229" t="s">
        <v>2637</v>
      </c>
      <c r="C1043" s="234" t="s">
        <v>2638</v>
      </c>
      <c r="D1043" s="228" t="s">
        <v>2910</v>
      </c>
      <c r="E1043" s="228" t="s">
        <v>3182</v>
      </c>
      <c r="F1043" s="228" t="s">
        <v>2173</v>
      </c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</row>
    <row r="1044" spans="1:26" ht="15.75" customHeight="1" x14ac:dyDescent="0.25">
      <c r="A1044" s="229" t="s">
        <v>2639</v>
      </c>
      <c r="B1044" s="229" t="s">
        <v>2639</v>
      </c>
      <c r="C1044" s="234" t="s">
        <v>2640</v>
      </c>
      <c r="D1044" s="228" t="s">
        <v>2910</v>
      </c>
      <c r="E1044" s="228" t="s">
        <v>3182</v>
      </c>
      <c r="F1044" s="228" t="s">
        <v>2173</v>
      </c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</row>
    <row r="1045" spans="1:26" ht="15.75" customHeight="1" x14ac:dyDescent="0.25">
      <c r="A1045" s="229" t="s">
        <v>2641</v>
      </c>
      <c r="B1045" s="229" t="s">
        <v>2641</v>
      </c>
      <c r="C1045" s="234" t="s">
        <v>2642</v>
      </c>
      <c r="D1045" s="228" t="s">
        <v>2910</v>
      </c>
      <c r="E1045" s="228" t="s">
        <v>3182</v>
      </c>
      <c r="F1045" s="228" t="s">
        <v>2173</v>
      </c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</row>
    <row r="1046" spans="1:26" ht="15.75" customHeight="1" x14ac:dyDescent="0.25">
      <c r="A1046" s="229" t="s">
        <v>2643</v>
      </c>
      <c r="B1046" s="229" t="s">
        <v>2643</v>
      </c>
      <c r="C1046" s="234" t="s">
        <v>2644</v>
      </c>
      <c r="D1046" s="228" t="s">
        <v>2910</v>
      </c>
      <c r="E1046" s="228" t="s">
        <v>3182</v>
      </c>
      <c r="F1046" s="228" t="s">
        <v>2173</v>
      </c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</row>
    <row r="1047" spans="1:26" ht="15.75" customHeight="1" x14ac:dyDescent="0.25">
      <c r="A1047" s="229" t="s">
        <v>2645</v>
      </c>
      <c r="B1047" s="229" t="s">
        <v>2645</v>
      </c>
      <c r="C1047" s="234" t="s">
        <v>2646</v>
      </c>
      <c r="D1047" s="228" t="s">
        <v>2910</v>
      </c>
      <c r="E1047" s="228" t="s">
        <v>3182</v>
      </c>
      <c r="F1047" s="228" t="s">
        <v>2173</v>
      </c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</row>
    <row r="1048" spans="1:26" ht="15.75" customHeight="1" x14ac:dyDescent="0.25">
      <c r="A1048" s="229" t="s">
        <v>2647</v>
      </c>
      <c r="B1048" s="229" t="s">
        <v>2647</v>
      </c>
      <c r="C1048" s="234" t="s">
        <v>2648</v>
      </c>
      <c r="D1048" s="228" t="s">
        <v>2910</v>
      </c>
      <c r="E1048" s="228" t="s">
        <v>3182</v>
      </c>
      <c r="F1048" s="228" t="s">
        <v>2173</v>
      </c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</row>
    <row r="1049" spans="1:26" ht="15.75" customHeight="1" x14ac:dyDescent="0.25">
      <c r="A1049" s="229" t="s">
        <v>2649</v>
      </c>
      <c r="B1049" s="229" t="s">
        <v>2649</v>
      </c>
      <c r="C1049" s="234" t="s">
        <v>2650</v>
      </c>
      <c r="D1049" s="228" t="s">
        <v>2910</v>
      </c>
      <c r="E1049" s="228" t="s">
        <v>3182</v>
      </c>
      <c r="F1049" s="228" t="s">
        <v>2173</v>
      </c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</row>
    <row r="1050" spans="1:26" ht="15.75" customHeight="1" x14ac:dyDescent="0.25">
      <c r="A1050" s="229" t="s">
        <v>2651</v>
      </c>
      <c r="B1050" s="229" t="s">
        <v>2651</v>
      </c>
      <c r="C1050" s="234" t="s">
        <v>2652</v>
      </c>
      <c r="D1050" s="228" t="s">
        <v>2910</v>
      </c>
      <c r="E1050" s="228" t="s">
        <v>3182</v>
      </c>
      <c r="F1050" s="228" t="s">
        <v>2173</v>
      </c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</row>
    <row r="1051" spans="1:26" ht="15.75" customHeight="1" x14ac:dyDescent="0.25">
      <c r="A1051" s="229" t="s">
        <v>2653</v>
      </c>
      <c r="B1051" s="229" t="s">
        <v>2653</v>
      </c>
      <c r="C1051" s="234" t="s">
        <v>2654</v>
      </c>
      <c r="D1051" s="228" t="s">
        <v>2910</v>
      </c>
      <c r="E1051" s="228" t="s">
        <v>3182</v>
      </c>
      <c r="F1051" s="228" t="s">
        <v>2173</v>
      </c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</row>
    <row r="1052" spans="1:26" ht="15.75" customHeight="1" x14ac:dyDescent="0.25">
      <c r="A1052" s="229" t="s">
        <v>2655</v>
      </c>
      <c r="B1052" s="229" t="s">
        <v>2655</v>
      </c>
      <c r="C1052" s="234" t="s">
        <v>2656</v>
      </c>
      <c r="D1052" s="228" t="s">
        <v>2910</v>
      </c>
      <c r="E1052" s="228" t="s">
        <v>3182</v>
      </c>
      <c r="F1052" s="228" t="s">
        <v>2173</v>
      </c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</row>
    <row r="1053" spans="1:26" ht="15.75" customHeight="1" x14ac:dyDescent="0.25">
      <c r="A1053" s="229" t="s">
        <v>2657</v>
      </c>
      <c r="B1053" s="229" t="s">
        <v>2657</v>
      </c>
      <c r="C1053" s="234" t="s">
        <v>2658</v>
      </c>
      <c r="D1053" s="228" t="s">
        <v>2910</v>
      </c>
      <c r="E1053" s="228" t="s">
        <v>3182</v>
      </c>
      <c r="F1053" s="228" t="s">
        <v>2173</v>
      </c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</row>
    <row r="1054" spans="1:26" ht="15.75" customHeight="1" x14ac:dyDescent="0.25">
      <c r="A1054" s="229" t="s">
        <v>2659</v>
      </c>
      <c r="B1054" s="229" t="s">
        <v>2659</v>
      </c>
      <c r="C1054" s="234" t="s">
        <v>2660</v>
      </c>
      <c r="D1054" s="228" t="s">
        <v>2910</v>
      </c>
      <c r="E1054" s="228" t="s">
        <v>3182</v>
      </c>
      <c r="F1054" s="228" t="s">
        <v>2173</v>
      </c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</row>
    <row r="1055" spans="1:26" ht="15.75" customHeight="1" x14ac:dyDescent="0.25">
      <c r="A1055" s="229" t="s">
        <v>2661</v>
      </c>
      <c r="B1055" s="229" t="s">
        <v>2661</v>
      </c>
      <c r="C1055" s="234" t="s">
        <v>2662</v>
      </c>
      <c r="D1055" s="228" t="s">
        <v>2910</v>
      </c>
      <c r="E1055" s="228" t="s">
        <v>3182</v>
      </c>
      <c r="F1055" s="228" t="s">
        <v>2173</v>
      </c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</row>
    <row r="1056" spans="1:26" ht="15.75" customHeight="1" x14ac:dyDescent="0.25">
      <c r="A1056" s="229" t="s">
        <v>2663</v>
      </c>
      <c r="B1056" s="229" t="s">
        <v>2663</v>
      </c>
      <c r="C1056" s="234" t="s">
        <v>2664</v>
      </c>
      <c r="D1056" s="228" t="s">
        <v>2910</v>
      </c>
      <c r="E1056" s="228" t="s">
        <v>3182</v>
      </c>
      <c r="F1056" s="228" t="s">
        <v>2173</v>
      </c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</row>
    <row r="1057" spans="1:26" ht="15.75" customHeight="1" x14ac:dyDescent="0.25">
      <c r="A1057" s="229" t="s">
        <v>2665</v>
      </c>
      <c r="B1057" s="229" t="s">
        <v>2665</v>
      </c>
      <c r="C1057" s="234" t="s">
        <v>2666</v>
      </c>
      <c r="D1057" s="228" t="s">
        <v>2910</v>
      </c>
      <c r="E1057" s="228" t="s">
        <v>3182</v>
      </c>
      <c r="F1057" s="228" t="s">
        <v>2173</v>
      </c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</row>
    <row r="1058" spans="1:26" ht="15.75" customHeight="1" x14ac:dyDescent="0.25">
      <c r="A1058" s="229" t="s">
        <v>2667</v>
      </c>
      <c r="B1058" s="229" t="s">
        <v>2667</v>
      </c>
      <c r="C1058" s="234" t="s">
        <v>2668</v>
      </c>
      <c r="D1058" s="228" t="s">
        <v>2910</v>
      </c>
      <c r="E1058" s="228" t="s">
        <v>3182</v>
      </c>
      <c r="F1058" s="228" t="s">
        <v>2173</v>
      </c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</row>
    <row r="1059" spans="1:26" ht="15.75" customHeight="1" x14ac:dyDescent="0.25">
      <c r="A1059" s="229" t="s">
        <v>2669</v>
      </c>
      <c r="B1059" s="229" t="s">
        <v>2669</v>
      </c>
      <c r="C1059" s="234" t="s">
        <v>2670</v>
      </c>
      <c r="D1059" s="228" t="s">
        <v>2910</v>
      </c>
      <c r="E1059" s="228" t="s">
        <v>3182</v>
      </c>
      <c r="F1059" s="228" t="s">
        <v>2173</v>
      </c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</row>
    <row r="1060" spans="1:26" ht="15.75" customHeight="1" x14ac:dyDescent="0.25">
      <c r="A1060" s="229" t="s">
        <v>2671</v>
      </c>
      <c r="B1060" s="229" t="s">
        <v>2671</v>
      </c>
      <c r="C1060" s="234" t="s">
        <v>2672</v>
      </c>
      <c r="D1060" s="228" t="s">
        <v>2910</v>
      </c>
      <c r="E1060" s="228" t="s">
        <v>3182</v>
      </c>
      <c r="F1060" s="228" t="s">
        <v>2173</v>
      </c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</row>
    <row r="1061" spans="1:26" ht="15.75" customHeight="1" x14ac:dyDescent="0.25">
      <c r="A1061" s="229" t="s">
        <v>2673</v>
      </c>
      <c r="B1061" s="229" t="s">
        <v>2673</v>
      </c>
      <c r="C1061" s="234" t="s">
        <v>2674</v>
      </c>
      <c r="D1061" s="228" t="s">
        <v>2910</v>
      </c>
      <c r="E1061" s="228" t="s">
        <v>3182</v>
      </c>
      <c r="F1061" s="228" t="s">
        <v>2173</v>
      </c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</row>
    <row r="1062" spans="1:26" ht="15.75" customHeight="1" x14ac:dyDescent="0.25">
      <c r="A1062" s="229" t="s">
        <v>2675</v>
      </c>
      <c r="B1062" s="229" t="s">
        <v>2675</v>
      </c>
      <c r="C1062" s="234" t="s">
        <v>2676</v>
      </c>
      <c r="D1062" s="228" t="s">
        <v>2910</v>
      </c>
      <c r="E1062" s="228" t="s">
        <v>3182</v>
      </c>
      <c r="F1062" s="228" t="s">
        <v>2173</v>
      </c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</row>
    <row r="1063" spans="1:26" ht="15.75" customHeight="1" x14ac:dyDescent="0.25">
      <c r="A1063" s="229" t="s">
        <v>2677</v>
      </c>
      <c r="B1063" s="229" t="s">
        <v>2677</v>
      </c>
      <c r="C1063" s="234" t="s">
        <v>2678</v>
      </c>
      <c r="D1063" s="228" t="s">
        <v>2910</v>
      </c>
      <c r="E1063" s="228" t="s">
        <v>3182</v>
      </c>
      <c r="F1063" s="228" t="s">
        <v>2173</v>
      </c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</row>
    <row r="1064" spans="1:26" ht="15.75" customHeight="1" x14ac:dyDescent="0.25">
      <c r="A1064" s="229" t="s">
        <v>2679</v>
      </c>
      <c r="B1064" s="229" t="s">
        <v>2679</v>
      </c>
      <c r="C1064" s="234" t="s">
        <v>2680</v>
      </c>
      <c r="D1064" s="228" t="s">
        <v>2910</v>
      </c>
      <c r="E1064" s="228" t="s">
        <v>3182</v>
      </c>
      <c r="F1064" s="228" t="s">
        <v>2173</v>
      </c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</row>
    <row r="1065" spans="1:26" ht="15.75" customHeight="1" x14ac:dyDescent="0.25">
      <c r="A1065" s="229" t="s">
        <v>2681</v>
      </c>
      <c r="B1065" s="229" t="s">
        <v>2681</v>
      </c>
      <c r="C1065" s="234" t="s">
        <v>2682</v>
      </c>
      <c r="D1065" s="228" t="s">
        <v>2910</v>
      </c>
      <c r="E1065" s="228" t="s">
        <v>3182</v>
      </c>
      <c r="F1065" s="228" t="s">
        <v>2173</v>
      </c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</row>
    <row r="1066" spans="1:26" ht="15.75" customHeight="1" x14ac:dyDescent="0.25">
      <c r="A1066" s="229" t="s">
        <v>2683</v>
      </c>
      <c r="B1066" s="229" t="s">
        <v>2683</v>
      </c>
      <c r="C1066" s="234" t="s">
        <v>2684</v>
      </c>
      <c r="D1066" s="228" t="s">
        <v>2910</v>
      </c>
      <c r="E1066" s="228" t="s">
        <v>3182</v>
      </c>
      <c r="F1066" s="228" t="s">
        <v>2173</v>
      </c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</row>
    <row r="1067" spans="1:26" ht="15.75" customHeight="1" x14ac:dyDescent="0.25">
      <c r="A1067" s="229" t="s">
        <v>2685</v>
      </c>
      <c r="B1067" s="229" t="s">
        <v>2685</v>
      </c>
      <c r="C1067" s="234" t="s">
        <v>2686</v>
      </c>
      <c r="D1067" s="228" t="s">
        <v>2910</v>
      </c>
      <c r="E1067" s="228" t="s">
        <v>3182</v>
      </c>
      <c r="F1067" s="228" t="s">
        <v>2173</v>
      </c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</row>
    <row r="1068" spans="1:26" ht="15.75" customHeight="1" x14ac:dyDescent="0.25">
      <c r="A1068" s="229" t="s">
        <v>2687</v>
      </c>
      <c r="B1068" s="229" t="s">
        <v>2687</v>
      </c>
      <c r="C1068" s="234" t="s">
        <v>2688</v>
      </c>
      <c r="D1068" s="228" t="s">
        <v>2910</v>
      </c>
      <c r="E1068" s="228" t="s">
        <v>3182</v>
      </c>
      <c r="F1068" s="228" t="s">
        <v>2173</v>
      </c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</row>
    <row r="1069" spans="1:26" ht="15.75" customHeight="1" x14ac:dyDescent="0.25">
      <c r="A1069" s="229" t="s">
        <v>2689</v>
      </c>
      <c r="B1069" s="229" t="s">
        <v>2689</v>
      </c>
      <c r="C1069" s="234" t="s">
        <v>2690</v>
      </c>
      <c r="D1069" s="228" t="s">
        <v>2910</v>
      </c>
      <c r="E1069" s="228" t="s">
        <v>3182</v>
      </c>
      <c r="F1069" s="228" t="s">
        <v>2173</v>
      </c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</row>
    <row r="1070" spans="1:26" ht="15.75" customHeight="1" x14ac:dyDescent="0.25">
      <c r="A1070" s="229" t="s">
        <v>2691</v>
      </c>
      <c r="B1070" s="229" t="s">
        <v>2691</v>
      </c>
      <c r="C1070" s="234" t="s">
        <v>2692</v>
      </c>
      <c r="D1070" s="228" t="s">
        <v>2910</v>
      </c>
      <c r="E1070" s="228" t="s">
        <v>3182</v>
      </c>
      <c r="F1070" s="228" t="s">
        <v>2173</v>
      </c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</row>
    <row r="1071" spans="1:26" ht="15.75" customHeight="1" x14ac:dyDescent="0.25">
      <c r="A1071" s="229" t="s">
        <v>2693</v>
      </c>
      <c r="B1071" s="229" t="s">
        <v>2693</v>
      </c>
      <c r="C1071" s="234" t="s">
        <v>2694</v>
      </c>
      <c r="D1071" s="228" t="s">
        <v>2910</v>
      </c>
      <c r="E1071" s="228" t="s">
        <v>3182</v>
      </c>
      <c r="F1071" s="228" t="s">
        <v>2173</v>
      </c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</row>
    <row r="1072" spans="1:26" ht="15.75" customHeight="1" x14ac:dyDescent="0.25">
      <c r="A1072" s="229" t="s">
        <v>2695</v>
      </c>
      <c r="B1072" s="229" t="s">
        <v>2695</v>
      </c>
      <c r="C1072" s="234" t="s">
        <v>2696</v>
      </c>
      <c r="D1072" s="228" t="s">
        <v>2910</v>
      </c>
      <c r="E1072" s="228" t="s">
        <v>3182</v>
      </c>
      <c r="F1072" s="228" t="s">
        <v>2173</v>
      </c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</row>
    <row r="1073" spans="1:26" ht="15.75" customHeight="1" x14ac:dyDescent="0.25">
      <c r="A1073" s="229" t="s">
        <v>2697</v>
      </c>
      <c r="B1073" s="229" t="s">
        <v>2697</v>
      </c>
      <c r="C1073" s="234" t="s">
        <v>2698</v>
      </c>
      <c r="D1073" s="228" t="s">
        <v>2910</v>
      </c>
      <c r="E1073" s="228" t="s">
        <v>3182</v>
      </c>
      <c r="F1073" s="228" t="s">
        <v>2173</v>
      </c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</row>
    <row r="1074" spans="1:26" ht="15.75" customHeight="1" x14ac:dyDescent="0.25">
      <c r="A1074" s="229" t="s">
        <v>2699</v>
      </c>
      <c r="B1074" s="229" t="s">
        <v>2699</v>
      </c>
      <c r="C1074" s="234" t="s">
        <v>2700</v>
      </c>
      <c r="D1074" s="228" t="s">
        <v>2910</v>
      </c>
      <c r="E1074" s="228" t="s">
        <v>3183</v>
      </c>
      <c r="F1074" s="228" t="s">
        <v>2173</v>
      </c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</row>
    <row r="1075" spans="1:26" ht="15.75" customHeight="1" x14ac:dyDescent="0.25">
      <c r="A1075" s="229" t="s">
        <v>2701</v>
      </c>
      <c r="B1075" s="229" t="s">
        <v>2701</v>
      </c>
      <c r="C1075" s="234" t="s">
        <v>2702</v>
      </c>
      <c r="D1075" s="228" t="s">
        <v>2910</v>
      </c>
      <c r="E1075" s="228" t="s">
        <v>3183</v>
      </c>
      <c r="F1075" s="228" t="s">
        <v>2173</v>
      </c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</row>
    <row r="1076" spans="1:26" ht="15.75" customHeight="1" x14ac:dyDescent="0.25">
      <c r="A1076" s="229" t="s">
        <v>2703</v>
      </c>
      <c r="B1076" s="229" t="s">
        <v>2703</v>
      </c>
      <c r="C1076" s="234" t="s">
        <v>2704</v>
      </c>
      <c r="D1076" s="228" t="s">
        <v>2910</v>
      </c>
      <c r="E1076" s="228" t="s">
        <v>3183</v>
      </c>
      <c r="F1076" s="228" t="s">
        <v>2173</v>
      </c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</row>
    <row r="1077" spans="1:26" ht="15.75" customHeight="1" x14ac:dyDescent="0.25">
      <c r="A1077" s="229" t="s">
        <v>2705</v>
      </c>
      <c r="B1077" s="229" t="s">
        <v>2705</v>
      </c>
      <c r="C1077" s="234" t="s">
        <v>2706</v>
      </c>
      <c r="D1077" s="228" t="s">
        <v>2910</v>
      </c>
      <c r="E1077" s="228" t="s">
        <v>3183</v>
      </c>
      <c r="F1077" s="228" t="s">
        <v>2173</v>
      </c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</row>
    <row r="1078" spans="1:26" ht="15.75" customHeight="1" x14ac:dyDescent="0.25">
      <c r="A1078" s="229" t="s">
        <v>2707</v>
      </c>
      <c r="B1078" s="229" t="s">
        <v>2707</v>
      </c>
      <c r="C1078" s="234" t="s">
        <v>2708</v>
      </c>
      <c r="D1078" s="228" t="s">
        <v>2910</v>
      </c>
      <c r="E1078" s="228" t="s">
        <v>3183</v>
      </c>
      <c r="F1078" s="228" t="s">
        <v>2173</v>
      </c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</row>
    <row r="1079" spans="1:26" ht="15.75" customHeight="1" x14ac:dyDescent="0.25">
      <c r="A1079" s="229" t="s">
        <v>2709</v>
      </c>
      <c r="B1079" s="229" t="s">
        <v>2709</v>
      </c>
      <c r="C1079" s="234" t="s">
        <v>2710</v>
      </c>
      <c r="D1079" s="228" t="s">
        <v>2910</v>
      </c>
      <c r="E1079" s="228" t="s">
        <v>3183</v>
      </c>
      <c r="F1079" s="228" t="s">
        <v>2173</v>
      </c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</row>
    <row r="1080" spans="1:26" ht="15.75" customHeight="1" x14ac:dyDescent="0.25">
      <c r="A1080" s="229" t="s">
        <v>2711</v>
      </c>
      <c r="B1080" s="229" t="s">
        <v>2711</v>
      </c>
      <c r="C1080" s="234" t="s">
        <v>2712</v>
      </c>
      <c r="D1080" s="228" t="s">
        <v>2910</v>
      </c>
      <c r="E1080" s="228" t="s">
        <v>3183</v>
      </c>
      <c r="F1080" s="228" t="s">
        <v>2173</v>
      </c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</row>
    <row r="1081" spans="1:26" ht="15.75" customHeight="1" x14ac:dyDescent="0.25">
      <c r="A1081" s="229" t="s">
        <v>2713</v>
      </c>
      <c r="B1081" s="229" t="s">
        <v>2713</v>
      </c>
      <c r="C1081" s="234" t="s">
        <v>2714</v>
      </c>
      <c r="D1081" s="228" t="s">
        <v>2910</v>
      </c>
      <c r="E1081" s="228" t="s">
        <v>3183</v>
      </c>
      <c r="F1081" s="228" t="s">
        <v>2173</v>
      </c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</row>
    <row r="1082" spans="1:26" ht="15.75" customHeight="1" x14ac:dyDescent="0.25">
      <c r="A1082" s="229" t="s">
        <v>2715</v>
      </c>
      <c r="B1082" s="229" t="s">
        <v>2715</v>
      </c>
      <c r="C1082" s="234" t="s">
        <v>2716</v>
      </c>
      <c r="D1082" s="228" t="s">
        <v>2910</v>
      </c>
      <c r="E1082" s="228" t="s">
        <v>3183</v>
      </c>
      <c r="F1082" s="228" t="s">
        <v>2173</v>
      </c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</row>
    <row r="1083" spans="1:26" ht="15.75" customHeight="1" x14ac:dyDescent="0.25">
      <c r="A1083" s="229" t="s">
        <v>2717</v>
      </c>
      <c r="B1083" s="229" t="s">
        <v>2717</v>
      </c>
      <c r="C1083" s="234" t="s">
        <v>2718</v>
      </c>
      <c r="D1083" s="228" t="s">
        <v>2910</v>
      </c>
      <c r="E1083" s="228" t="s">
        <v>3183</v>
      </c>
      <c r="F1083" s="228" t="s">
        <v>2173</v>
      </c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</row>
    <row r="1084" spans="1:26" ht="15.75" customHeight="1" x14ac:dyDescent="0.25">
      <c r="A1084" s="229" t="s">
        <v>2719</v>
      </c>
      <c r="B1084" s="229" t="s">
        <v>2719</v>
      </c>
      <c r="C1084" s="234" t="s">
        <v>2720</v>
      </c>
      <c r="D1084" s="228" t="s">
        <v>2910</v>
      </c>
      <c r="E1084" s="228" t="s">
        <v>3183</v>
      </c>
      <c r="F1084" s="228" t="s">
        <v>2173</v>
      </c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</row>
    <row r="1085" spans="1:26" ht="15.75" customHeight="1" x14ac:dyDescent="0.25">
      <c r="A1085" s="229" t="s">
        <v>2721</v>
      </c>
      <c r="B1085" s="229" t="s">
        <v>2721</v>
      </c>
      <c r="C1085" s="234" t="s">
        <v>2722</v>
      </c>
      <c r="D1085" s="228" t="s">
        <v>2910</v>
      </c>
      <c r="E1085" s="228" t="s">
        <v>3183</v>
      </c>
      <c r="F1085" s="228" t="s">
        <v>2173</v>
      </c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</row>
    <row r="1086" spans="1:26" ht="15.75" customHeight="1" x14ac:dyDescent="0.25">
      <c r="A1086" s="229" t="s">
        <v>2723</v>
      </c>
      <c r="B1086" s="229" t="s">
        <v>2723</v>
      </c>
      <c r="C1086" s="234" t="s">
        <v>2724</v>
      </c>
      <c r="D1086" s="228" t="s">
        <v>2910</v>
      </c>
      <c r="E1086" s="228" t="s">
        <v>3183</v>
      </c>
      <c r="F1086" s="228" t="s">
        <v>2173</v>
      </c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</row>
    <row r="1087" spans="1:26" ht="15.75" customHeight="1" x14ac:dyDescent="0.25">
      <c r="A1087" s="229" t="s">
        <v>2725</v>
      </c>
      <c r="B1087" s="229" t="s">
        <v>2725</v>
      </c>
      <c r="C1087" s="234" t="s">
        <v>2726</v>
      </c>
      <c r="D1087" s="228" t="s">
        <v>2910</v>
      </c>
      <c r="E1087" s="228" t="s">
        <v>3183</v>
      </c>
      <c r="F1087" s="228" t="s">
        <v>2173</v>
      </c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</row>
    <row r="1088" spans="1:26" ht="15.75" customHeight="1" x14ac:dyDescent="0.25">
      <c r="A1088" s="229" t="s">
        <v>2727</v>
      </c>
      <c r="B1088" s="229" t="s">
        <v>2727</v>
      </c>
      <c r="C1088" s="234" t="s">
        <v>2728</v>
      </c>
      <c r="D1088" s="228" t="s">
        <v>2910</v>
      </c>
      <c r="E1088" s="228" t="s">
        <v>3183</v>
      </c>
      <c r="F1088" s="228" t="s">
        <v>2173</v>
      </c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</row>
    <row r="1089" spans="1:26" ht="15.75" customHeight="1" x14ac:dyDescent="0.25">
      <c r="A1089" s="229" t="s">
        <v>2729</v>
      </c>
      <c r="B1089" s="229" t="s">
        <v>2729</v>
      </c>
      <c r="C1089" s="234" t="s">
        <v>2730</v>
      </c>
      <c r="D1089" s="228" t="s">
        <v>2910</v>
      </c>
      <c r="E1089" s="228" t="s">
        <v>3183</v>
      </c>
      <c r="F1089" s="228" t="s">
        <v>2173</v>
      </c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</row>
    <row r="1090" spans="1:26" ht="15.75" customHeight="1" x14ac:dyDescent="0.25">
      <c r="A1090" s="229" t="s">
        <v>2731</v>
      </c>
      <c r="B1090" s="229" t="s">
        <v>2731</v>
      </c>
      <c r="C1090" s="234" t="s">
        <v>2732</v>
      </c>
      <c r="D1090" s="228" t="s">
        <v>2910</v>
      </c>
      <c r="E1090" s="228" t="s">
        <v>3183</v>
      </c>
      <c r="F1090" s="228" t="s">
        <v>2173</v>
      </c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</row>
    <row r="1091" spans="1:26" ht="15.75" customHeight="1" x14ac:dyDescent="0.25">
      <c r="A1091" s="229" t="s">
        <v>2733</v>
      </c>
      <c r="B1091" s="229" t="s">
        <v>2733</v>
      </c>
      <c r="C1091" s="234" t="s">
        <v>2734</v>
      </c>
      <c r="D1091" s="228" t="s">
        <v>2910</v>
      </c>
      <c r="E1091" s="228" t="s">
        <v>3182</v>
      </c>
      <c r="F1091" s="228" t="s">
        <v>2173</v>
      </c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</row>
    <row r="1092" spans="1:26" ht="15.75" customHeight="1" x14ac:dyDescent="0.25">
      <c r="A1092" s="229" t="s">
        <v>2735</v>
      </c>
      <c r="B1092" s="229" t="s">
        <v>2735</v>
      </c>
      <c r="C1092" s="234" t="s">
        <v>2735</v>
      </c>
      <c r="D1092" s="228" t="s">
        <v>2910</v>
      </c>
      <c r="E1092" s="228" t="s">
        <v>3182</v>
      </c>
      <c r="F1092" s="228" t="s">
        <v>2173</v>
      </c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</row>
    <row r="1093" spans="1:26" ht="15.75" customHeight="1" x14ac:dyDescent="0.25">
      <c r="A1093" s="229" t="s">
        <v>2736</v>
      </c>
      <c r="B1093" s="229" t="s">
        <v>2736</v>
      </c>
      <c r="C1093" s="234" t="s">
        <v>2737</v>
      </c>
      <c r="D1093" s="228" t="s">
        <v>2910</v>
      </c>
      <c r="E1093" s="228" t="s">
        <v>3182</v>
      </c>
      <c r="F1093" s="228" t="s">
        <v>2173</v>
      </c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</row>
    <row r="1094" spans="1:26" ht="15.75" customHeight="1" x14ac:dyDescent="0.25">
      <c r="A1094" s="229" t="s">
        <v>2738</v>
      </c>
      <c r="B1094" s="229" t="s">
        <v>2738</v>
      </c>
      <c r="C1094" s="234" t="s">
        <v>2739</v>
      </c>
      <c r="D1094" s="228" t="s">
        <v>2903</v>
      </c>
      <c r="E1094" s="228" t="s">
        <v>3183</v>
      </c>
      <c r="F1094" s="228" t="s">
        <v>2173</v>
      </c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</row>
    <row r="1095" spans="1:26" ht="15.75" customHeight="1" x14ac:dyDescent="0.25">
      <c r="A1095" s="229" t="s">
        <v>2740</v>
      </c>
      <c r="B1095" s="229" t="s">
        <v>2740</v>
      </c>
      <c r="C1095" s="234" t="s">
        <v>2741</v>
      </c>
      <c r="D1095" s="228" t="s">
        <v>2903</v>
      </c>
      <c r="E1095" s="228" t="s">
        <v>3183</v>
      </c>
      <c r="F1095" s="228" t="s">
        <v>2173</v>
      </c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</row>
    <row r="1096" spans="1:26" ht="15.75" customHeight="1" x14ac:dyDescent="0.25">
      <c r="A1096" s="229" t="s">
        <v>2742</v>
      </c>
      <c r="B1096" s="229" t="s">
        <v>2742</v>
      </c>
      <c r="C1096" s="234" t="s">
        <v>2743</v>
      </c>
      <c r="D1096" s="228" t="s">
        <v>2903</v>
      </c>
      <c r="E1096" s="228" t="s">
        <v>3183</v>
      </c>
      <c r="F1096" s="228" t="s">
        <v>2173</v>
      </c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</row>
    <row r="1097" spans="1:26" ht="15.75" customHeight="1" x14ac:dyDescent="0.25">
      <c r="A1097" s="229" t="s">
        <v>2744</v>
      </c>
      <c r="B1097" s="229" t="s">
        <v>2744</v>
      </c>
      <c r="C1097" s="234" t="s">
        <v>2745</v>
      </c>
      <c r="D1097" s="228" t="s">
        <v>2903</v>
      </c>
      <c r="E1097" s="228" t="s">
        <v>3183</v>
      </c>
      <c r="F1097" s="228" t="s">
        <v>2173</v>
      </c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</row>
    <row r="1098" spans="1:26" ht="15.75" customHeight="1" x14ac:dyDescent="0.25">
      <c r="A1098" s="229" t="s">
        <v>2746</v>
      </c>
      <c r="B1098" s="229" t="s">
        <v>2746</v>
      </c>
      <c r="C1098" s="234" t="s">
        <v>2747</v>
      </c>
      <c r="D1098" s="228" t="s">
        <v>2903</v>
      </c>
      <c r="E1098" s="228" t="s">
        <v>3183</v>
      </c>
      <c r="F1098" s="228" t="s">
        <v>2173</v>
      </c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</row>
    <row r="1099" spans="1:26" ht="15.75" customHeight="1" x14ac:dyDescent="0.25">
      <c r="A1099" s="229" t="s">
        <v>2748</v>
      </c>
      <c r="B1099" s="229" t="s">
        <v>2748</v>
      </c>
      <c r="C1099" s="234" t="s">
        <v>2749</v>
      </c>
      <c r="D1099" s="228" t="s">
        <v>2903</v>
      </c>
      <c r="E1099" s="228" t="s">
        <v>3183</v>
      </c>
      <c r="F1099" s="228" t="s">
        <v>2173</v>
      </c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</row>
    <row r="1100" spans="1:26" ht="15.75" customHeight="1" x14ac:dyDescent="0.25">
      <c r="A1100" s="229" t="s">
        <v>2750</v>
      </c>
      <c r="B1100" s="229" t="s">
        <v>2750</v>
      </c>
      <c r="C1100" s="234" t="s">
        <v>2751</v>
      </c>
      <c r="D1100" s="228" t="s">
        <v>2910</v>
      </c>
      <c r="E1100" s="228" t="s">
        <v>3183</v>
      </c>
      <c r="F1100" s="228" t="s">
        <v>2173</v>
      </c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</row>
    <row r="1101" spans="1:26" ht="15.75" customHeight="1" x14ac:dyDescent="0.25">
      <c r="A1101" s="229" t="s">
        <v>2752</v>
      </c>
      <c r="B1101" s="229" t="s">
        <v>2752</v>
      </c>
      <c r="C1101" s="234" t="s">
        <v>2396</v>
      </c>
      <c r="D1101" s="228" t="s">
        <v>2910</v>
      </c>
      <c r="E1101" s="228" t="s">
        <v>3182</v>
      </c>
      <c r="F1101" s="228" t="s">
        <v>2173</v>
      </c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</row>
    <row r="1102" spans="1:26" ht="15.75" customHeight="1" x14ac:dyDescent="0.25">
      <c r="A1102" s="229" t="s">
        <v>2753</v>
      </c>
      <c r="B1102" s="229" t="s">
        <v>2753</v>
      </c>
      <c r="C1102" s="234" t="s">
        <v>2754</v>
      </c>
      <c r="D1102" s="228" t="s">
        <v>2910</v>
      </c>
      <c r="E1102" s="228" t="s">
        <v>3182</v>
      </c>
      <c r="F1102" s="228" t="s">
        <v>2173</v>
      </c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</row>
    <row r="1103" spans="1:26" ht="15.75" customHeight="1" x14ac:dyDescent="0.25">
      <c r="A1103" s="229" t="s">
        <v>2755</v>
      </c>
      <c r="B1103" s="229" t="s">
        <v>2755</v>
      </c>
      <c r="C1103" s="234" t="s">
        <v>2756</v>
      </c>
      <c r="D1103" s="228" t="s">
        <v>2910</v>
      </c>
      <c r="E1103" s="228" t="s">
        <v>3182</v>
      </c>
      <c r="F1103" s="228" t="s">
        <v>2173</v>
      </c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</row>
    <row r="1104" spans="1:26" ht="15.75" customHeight="1" x14ac:dyDescent="0.25">
      <c r="A1104" s="229" t="s">
        <v>2757</v>
      </c>
      <c r="B1104" s="229" t="s">
        <v>2757</v>
      </c>
      <c r="C1104" s="234" t="s">
        <v>2758</v>
      </c>
      <c r="D1104" s="228" t="s">
        <v>2910</v>
      </c>
      <c r="E1104" s="228" t="s">
        <v>3182</v>
      </c>
      <c r="F1104" s="228" t="s">
        <v>2173</v>
      </c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</row>
    <row r="1105" spans="1:26" ht="15.75" customHeight="1" x14ac:dyDescent="0.25">
      <c r="A1105" s="229" t="s">
        <v>2759</v>
      </c>
      <c r="B1105" s="229" t="s">
        <v>2759</v>
      </c>
      <c r="C1105" s="234" t="s">
        <v>2760</v>
      </c>
      <c r="D1105" s="228" t="s">
        <v>2910</v>
      </c>
      <c r="E1105" s="228" t="s">
        <v>3182</v>
      </c>
      <c r="F1105" s="228" t="s">
        <v>2173</v>
      </c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</row>
    <row r="1106" spans="1:26" ht="15.75" customHeight="1" x14ac:dyDescent="0.25">
      <c r="A1106" s="229" t="s">
        <v>2761</v>
      </c>
      <c r="B1106" s="229" t="s">
        <v>2761</v>
      </c>
      <c r="C1106" s="234" t="s">
        <v>2762</v>
      </c>
      <c r="D1106" s="228" t="s">
        <v>2910</v>
      </c>
      <c r="E1106" s="228" t="s">
        <v>3182</v>
      </c>
      <c r="F1106" s="228" t="s">
        <v>2173</v>
      </c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</row>
    <row r="1107" spans="1:26" ht="15.75" customHeight="1" x14ac:dyDescent="0.25">
      <c r="A1107" s="229" t="s">
        <v>2763</v>
      </c>
      <c r="B1107" s="229" t="s">
        <v>2763</v>
      </c>
      <c r="C1107" s="234" t="s">
        <v>2763</v>
      </c>
      <c r="D1107" s="228" t="s">
        <v>2910</v>
      </c>
      <c r="E1107" s="228" t="s">
        <v>3182</v>
      </c>
      <c r="F1107" s="228" t="s">
        <v>2173</v>
      </c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</row>
    <row r="1108" spans="1:26" ht="15.75" customHeight="1" x14ac:dyDescent="0.25">
      <c r="A1108" s="229" t="s">
        <v>2764</v>
      </c>
      <c r="B1108" s="229" t="s">
        <v>2764</v>
      </c>
      <c r="C1108" s="234" t="s">
        <v>2765</v>
      </c>
      <c r="D1108" s="228" t="s">
        <v>2910</v>
      </c>
      <c r="E1108" s="228" t="s">
        <v>3182</v>
      </c>
      <c r="F1108" s="228" t="s">
        <v>2173</v>
      </c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</row>
    <row r="1109" spans="1:26" ht="15.75" customHeight="1" x14ac:dyDescent="0.25">
      <c r="A1109" s="229" t="s">
        <v>2766</v>
      </c>
      <c r="B1109" s="229" t="s">
        <v>2766</v>
      </c>
      <c r="C1109" s="234" t="s">
        <v>2767</v>
      </c>
      <c r="D1109" s="228" t="s">
        <v>2910</v>
      </c>
      <c r="E1109" s="228" t="s">
        <v>3182</v>
      </c>
      <c r="F1109" s="228" t="s">
        <v>2173</v>
      </c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</row>
    <row r="1110" spans="1:26" ht="15.75" customHeight="1" x14ac:dyDescent="0.25">
      <c r="A1110" s="229" t="s">
        <v>2768</v>
      </c>
      <c r="B1110" s="229" t="s">
        <v>2768</v>
      </c>
      <c r="C1110" s="234" t="s">
        <v>2769</v>
      </c>
      <c r="D1110" s="228" t="s">
        <v>2910</v>
      </c>
      <c r="E1110" s="228" t="s">
        <v>3182</v>
      </c>
      <c r="F1110" s="228" t="s">
        <v>2173</v>
      </c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</row>
    <row r="1111" spans="1:26" ht="15.75" customHeight="1" x14ac:dyDescent="0.25">
      <c r="A1111" s="229" t="s">
        <v>2770</v>
      </c>
      <c r="B1111" s="229" t="s">
        <v>2770</v>
      </c>
      <c r="C1111" s="234" t="s">
        <v>2771</v>
      </c>
      <c r="D1111" s="228" t="s">
        <v>2910</v>
      </c>
      <c r="E1111" s="228" t="s">
        <v>3182</v>
      </c>
      <c r="F1111" s="228" t="s">
        <v>2173</v>
      </c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</row>
    <row r="1112" spans="1:26" ht="15.75" customHeight="1" x14ac:dyDescent="0.25">
      <c r="A1112" s="229" t="s">
        <v>2772</v>
      </c>
      <c r="B1112" s="229" t="s">
        <v>2772</v>
      </c>
      <c r="C1112" s="234" t="s">
        <v>2773</v>
      </c>
      <c r="D1112" s="228" t="s">
        <v>2910</v>
      </c>
      <c r="E1112" s="228" t="s">
        <v>3183</v>
      </c>
      <c r="F1112" s="228" t="s">
        <v>2173</v>
      </c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</row>
    <row r="1113" spans="1:26" ht="15.75" customHeight="1" x14ac:dyDescent="0.25">
      <c r="A1113" s="229" t="s">
        <v>2774</v>
      </c>
      <c r="B1113" s="229" t="s">
        <v>2774</v>
      </c>
      <c r="C1113" s="234" t="s">
        <v>2775</v>
      </c>
      <c r="D1113" s="228" t="s">
        <v>2910</v>
      </c>
      <c r="E1113" s="228" t="s">
        <v>3183</v>
      </c>
      <c r="F1113" s="228" t="s">
        <v>2173</v>
      </c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</row>
    <row r="1114" spans="1:26" ht="15.75" customHeight="1" x14ac:dyDescent="0.25">
      <c r="A1114" s="229" t="s">
        <v>2776</v>
      </c>
      <c r="B1114" s="229" t="s">
        <v>2776</v>
      </c>
      <c r="C1114" s="234" t="s">
        <v>2777</v>
      </c>
      <c r="D1114" s="228" t="s">
        <v>2910</v>
      </c>
      <c r="E1114" s="228" t="s">
        <v>3183</v>
      </c>
      <c r="F1114" s="228" t="s">
        <v>2173</v>
      </c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</row>
    <row r="1115" spans="1:26" ht="15.75" customHeight="1" x14ac:dyDescent="0.25">
      <c r="A1115" s="229" t="s">
        <v>2778</v>
      </c>
      <c r="B1115" s="229" t="s">
        <v>2778</v>
      </c>
      <c r="C1115" s="234" t="s">
        <v>2779</v>
      </c>
      <c r="D1115" s="228" t="s">
        <v>2910</v>
      </c>
      <c r="E1115" s="228" t="s">
        <v>3184</v>
      </c>
      <c r="F1115" s="228" t="s">
        <v>2173</v>
      </c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</row>
    <row r="1116" spans="1:26" ht="15.75" customHeight="1" x14ac:dyDescent="0.25">
      <c r="A1116" s="229" t="s">
        <v>2780</v>
      </c>
      <c r="B1116" s="229" t="s">
        <v>2780</v>
      </c>
      <c r="C1116" s="234" t="s">
        <v>2781</v>
      </c>
      <c r="D1116" s="228" t="s">
        <v>2910</v>
      </c>
      <c r="E1116" s="228" t="s">
        <v>3183</v>
      </c>
      <c r="F1116" s="228" t="s">
        <v>2173</v>
      </c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</row>
    <row r="1117" spans="1:26" ht="15.75" customHeight="1" x14ac:dyDescent="0.25">
      <c r="A1117" s="229" t="s">
        <v>2782</v>
      </c>
      <c r="B1117" s="229" t="s">
        <v>2782</v>
      </c>
      <c r="C1117" s="234" t="s">
        <v>2783</v>
      </c>
      <c r="D1117" s="228" t="s">
        <v>2910</v>
      </c>
      <c r="E1117" s="228" t="s">
        <v>3183</v>
      </c>
      <c r="F1117" s="228" t="s">
        <v>2173</v>
      </c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</row>
    <row r="1118" spans="1:26" ht="15.75" customHeight="1" x14ac:dyDescent="0.25">
      <c r="A1118" s="229" t="s">
        <v>2784</v>
      </c>
      <c r="B1118" s="229" t="s">
        <v>2784</v>
      </c>
      <c r="C1118" s="234" t="s">
        <v>2785</v>
      </c>
      <c r="D1118" s="228" t="s">
        <v>2910</v>
      </c>
      <c r="E1118" s="228" t="s">
        <v>3183</v>
      </c>
      <c r="F1118" s="228" t="s">
        <v>2173</v>
      </c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</row>
    <row r="1119" spans="1:26" ht="15.75" customHeight="1" x14ac:dyDescent="0.25">
      <c r="A1119" s="229" t="s">
        <v>2786</v>
      </c>
      <c r="B1119" s="229" t="s">
        <v>2786</v>
      </c>
      <c r="C1119" s="234" t="s">
        <v>2787</v>
      </c>
      <c r="D1119" s="228" t="s">
        <v>2910</v>
      </c>
      <c r="E1119" s="228" t="s">
        <v>3183</v>
      </c>
      <c r="F1119" s="228" t="s">
        <v>2173</v>
      </c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</row>
    <row r="1120" spans="1:26" ht="15.75" customHeight="1" x14ac:dyDescent="0.25">
      <c r="A1120" s="229" t="s">
        <v>2788</v>
      </c>
      <c r="B1120" s="229" t="s">
        <v>2788</v>
      </c>
      <c r="C1120" s="234" t="s">
        <v>2789</v>
      </c>
      <c r="D1120" s="228" t="s">
        <v>2910</v>
      </c>
      <c r="E1120" s="228" t="s">
        <v>3183</v>
      </c>
      <c r="F1120" s="228" t="s">
        <v>2173</v>
      </c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</row>
    <row r="1121" spans="1:26" ht="15.75" customHeight="1" x14ac:dyDescent="0.25">
      <c r="A1121" s="229" t="s">
        <v>2790</v>
      </c>
      <c r="B1121" s="229" t="s">
        <v>2790</v>
      </c>
      <c r="C1121" s="234" t="s">
        <v>2791</v>
      </c>
      <c r="D1121" s="228" t="s">
        <v>2910</v>
      </c>
      <c r="E1121" s="228" t="s">
        <v>3183</v>
      </c>
      <c r="F1121" s="228" t="s">
        <v>2173</v>
      </c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</row>
    <row r="1122" spans="1:26" ht="15.75" customHeight="1" x14ac:dyDescent="0.25">
      <c r="A1122" s="229" t="s">
        <v>2792</v>
      </c>
      <c r="B1122" s="229" t="s">
        <v>2792</v>
      </c>
      <c r="C1122" s="234" t="s">
        <v>2793</v>
      </c>
      <c r="D1122" s="228" t="s">
        <v>2910</v>
      </c>
      <c r="E1122" s="228" t="s">
        <v>3183</v>
      </c>
      <c r="F1122" s="228" t="s">
        <v>2173</v>
      </c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</row>
    <row r="1123" spans="1:26" ht="15.75" customHeight="1" x14ac:dyDescent="0.25">
      <c r="A1123" s="229" t="s">
        <v>2794</v>
      </c>
      <c r="B1123" s="229" t="s">
        <v>2794</v>
      </c>
      <c r="C1123" s="234" t="s">
        <v>2795</v>
      </c>
      <c r="D1123" s="228" t="s">
        <v>2910</v>
      </c>
      <c r="E1123" s="228" t="s">
        <v>3183</v>
      </c>
      <c r="F1123" s="228" t="s">
        <v>2173</v>
      </c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</row>
    <row r="1124" spans="1:26" ht="15.75" customHeight="1" x14ac:dyDescent="0.25">
      <c r="A1124" s="229" t="s">
        <v>2796</v>
      </c>
      <c r="B1124" s="229" t="s">
        <v>2796</v>
      </c>
      <c r="C1124" s="234" t="s">
        <v>2797</v>
      </c>
      <c r="D1124" s="228" t="s">
        <v>2910</v>
      </c>
      <c r="E1124" s="228" t="s">
        <v>3183</v>
      </c>
      <c r="F1124" s="228" t="s">
        <v>2173</v>
      </c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</row>
    <row r="1125" spans="1:26" ht="15.75" customHeight="1" x14ac:dyDescent="0.25">
      <c r="A1125" s="229" t="s">
        <v>2798</v>
      </c>
      <c r="B1125" s="229" t="s">
        <v>2798</v>
      </c>
      <c r="C1125" s="234" t="s">
        <v>2799</v>
      </c>
      <c r="D1125" s="228" t="s">
        <v>2910</v>
      </c>
      <c r="E1125" s="228" t="s">
        <v>3183</v>
      </c>
      <c r="F1125" s="228" t="s">
        <v>2173</v>
      </c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</row>
    <row r="1126" spans="1:26" ht="15.75" customHeight="1" x14ac:dyDescent="0.25">
      <c r="A1126" s="229" t="s">
        <v>2800</v>
      </c>
      <c r="B1126" s="229" t="s">
        <v>2800</v>
      </c>
      <c r="C1126" s="234" t="s">
        <v>2801</v>
      </c>
      <c r="D1126" s="228" t="s">
        <v>2910</v>
      </c>
      <c r="E1126" s="228" t="s">
        <v>3183</v>
      </c>
      <c r="F1126" s="228" t="s">
        <v>2173</v>
      </c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</row>
    <row r="1127" spans="1:26" ht="15.75" customHeight="1" x14ac:dyDescent="0.25">
      <c r="A1127" s="229" t="s">
        <v>2802</v>
      </c>
      <c r="B1127" s="229" t="s">
        <v>2802</v>
      </c>
      <c r="C1127" s="234" t="s">
        <v>2803</v>
      </c>
      <c r="D1127" s="228" t="s">
        <v>2910</v>
      </c>
      <c r="E1127" s="228" t="s">
        <v>3183</v>
      </c>
      <c r="F1127" s="228" t="s">
        <v>2173</v>
      </c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</row>
    <row r="1128" spans="1:26" ht="15.75" customHeight="1" x14ac:dyDescent="0.25">
      <c r="A1128" s="229" t="s">
        <v>2804</v>
      </c>
      <c r="B1128" s="229" t="s">
        <v>2804</v>
      </c>
      <c r="C1128" s="234" t="s">
        <v>2805</v>
      </c>
      <c r="D1128" s="228" t="s">
        <v>2910</v>
      </c>
      <c r="E1128" s="228" t="s">
        <v>3183</v>
      </c>
      <c r="F1128" s="228" t="s">
        <v>2173</v>
      </c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</row>
    <row r="1129" spans="1:26" ht="15.75" customHeight="1" x14ac:dyDescent="0.25">
      <c r="A1129" s="229" t="s">
        <v>2806</v>
      </c>
      <c r="B1129" s="229" t="s">
        <v>2806</v>
      </c>
      <c r="C1129" s="234" t="s">
        <v>2807</v>
      </c>
      <c r="D1129" s="228" t="s">
        <v>2910</v>
      </c>
      <c r="E1129" s="228" t="s">
        <v>3182</v>
      </c>
      <c r="F1129" s="228" t="s">
        <v>2173</v>
      </c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</row>
    <row r="1130" spans="1:26" ht="15.75" customHeight="1" x14ac:dyDescent="0.25">
      <c r="A1130" s="229" t="s">
        <v>2808</v>
      </c>
      <c r="B1130" s="229" t="s">
        <v>2808</v>
      </c>
      <c r="C1130" s="234" t="s">
        <v>2809</v>
      </c>
      <c r="D1130" s="228" t="s">
        <v>2910</v>
      </c>
      <c r="E1130" s="228" t="s">
        <v>3182</v>
      </c>
      <c r="F1130" s="228" t="s">
        <v>2173</v>
      </c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</row>
    <row r="1131" spans="1:26" ht="15.75" customHeight="1" x14ac:dyDescent="0.25">
      <c r="A1131" s="231" t="s">
        <v>2810</v>
      </c>
      <c r="B1131" s="231" t="s">
        <v>2810</v>
      </c>
      <c r="C1131" s="232" t="s">
        <v>2811</v>
      </c>
      <c r="D1131" s="233" t="s">
        <v>2910</v>
      </c>
      <c r="E1131" s="233" t="s">
        <v>3182</v>
      </c>
      <c r="F1131" s="233" t="s">
        <v>2173</v>
      </c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</row>
  </sheetData>
  <sheetProtection algorithmName="SHA-512" hashValue="0uRRboLHBMnsm76BipP3sqSaV4rqgW5Ya+u1PAKrcKm/lttteCrgUQrtCHmMSuxUMtHqF7hCCb/sisuGLZL9rQ==" saltValue="HMfoYIRq4CZnpAeTsf8/0A==" spinCount="100000" sheet="1" objects="1" scenarios="1"/>
  <autoFilter ref="A23:G1131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10" sqref="B10"/>
    </sheetView>
  </sheetViews>
  <sheetFormatPr defaultColWidth="14.42578125" defaultRowHeight="15" customHeight="1" x14ac:dyDescent="0.25"/>
  <cols>
    <col min="1" max="1" width="4.7109375" customWidth="1"/>
    <col min="2" max="2" width="15.140625" customWidth="1"/>
    <col min="3" max="3" width="16.7109375" customWidth="1"/>
    <col min="4" max="4" width="20.7109375" customWidth="1"/>
    <col min="5" max="5" width="11.7109375" customWidth="1"/>
    <col min="6" max="6" width="17" customWidth="1"/>
    <col min="7" max="7" width="8.7109375" customWidth="1"/>
    <col min="8" max="13" width="9.140625" customWidth="1"/>
    <col min="14" max="26" width="8.7109375" customWidth="1"/>
  </cols>
  <sheetData>
    <row r="1" spans="1:26" ht="23.25" customHeight="1" x14ac:dyDescent="0.25">
      <c r="A1" s="235"/>
      <c r="B1" s="236" t="s">
        <v>2812</v>
      </c>
      <c r="C1" s="236"/>
      <c r="D1" s="236"/>
      <c r="E1" s="236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9.5" customHeight="1" x14ac:dyDescent="0.25">
      <c r="A2" s="541" t="s">
        <v>2813</v>
      </c>
      <c r="B2" s="541" t="s">
        <v>2814</v>
      </c>
      <c r="C2" s="542" t="s">
        <v>2815</v>
      </c>
      <c r="D2" s="541" t="s">
        <v>2816</v>
      </c>
      <c r="E2" s="237" t="s">
        <v>2817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0.25" customHeight="1" x14ac:dyDescent="0.25">
      <c r="A3" s="540"/>
      <c r="B3" s="540"/>
      <c r="C3" s="540"/>
      <c r="D3" s="540"/>
      <c r="E3" s="238" t="s">
        <v>2818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9.5" customHeight="1" x14ac:dyDescent="0.25">
      <c r="A4" s="239">
        <v>1</v>
      </c>
      <c r="B4" s="240" t="s">
        <v>40</v>
      </c>
      <c r="C4" s="239" t="s">
        <v>2819</v>
      </c>
      <c r="D4" s="543"/>
      <c r="E4" s="241">
        <v>973.66666666666663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9.5" customHeight="1" x14ac:dyDescent="0.25">
      <c r="A5" s="242">
        <v>2</v>
      </c>
      <c r="B5" s="243" t="s">
        <v>58</v>
      </c>
      <c r="C5" s="242" t="s">
        <v>2819</v>
      </c>
      <c r="D5" s="539"/>
      <c r="E5" s="241">
        <v>973.66666666666663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9.5" customHeight="1" x14ac:dyDescent="0.25">
      <c r="A6" s="242">
        <v>3</v>
      </c>
      <c r="B6" s="243" t="s">
        <v>74</v>
      </c>
      <c r="C6" s="242" t="s">
        <v>2820</v>
      </c>
      <c r="D6" s="539"/>
      <c r="E6" s="241">
        <v>1071.8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9.5" customHeight="1" x14ac:dyDescent="0.25">
      <c r="A7" s="242">
        <v>4</v>
      </c>
      <c r="B7" s="243" t="s">
        <v>86</v>
      </c>
      <c r="C7" s="242" t="s">
        <v>2820</v>
      </c>
      <c r="D7" s="539"/>
      <c r="E7" s="241">
        <v>1071.8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9.5" customHeight="1" x14ac:dyDescent="0.25">
      <c r="A8" s="242">
        <v>5</v>
      </c>
      <c r="B8" s="243" t="s">
        <v>99</v>
      </c>
      <c r="C8" s="242" t="s">
        <v>2821</v>
      </c>
      <c r="D8" s="539"/>
      <c r="E8" s="241">
        <v>1133.1333333333332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9.5" customHeight="1" x14ac:dyDescent="0.25">
      <c r="A9" s="242">
        <v>6</v>
      </c>
      <c r="B9" s="243" t="s">
        <v>106</v>
      </c>
      <c r="C9" s="242" t="s">
        <v>2821</v>
      </c>
      <c r="D9" s="540"/>
      <c r="E9" s="241">
        <v>1133.1333333333332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9.5" customHeight="1" x14ac:dyDescent="0.25">
      <c r="A10" s="242">
        <v>7</v>
      </c>
      <c r="B10" s="243" t="s">
        <v>117</v>
      </c>
      <c r="C10" s="242" t="s">
        <v>2822</v>
      </c>
      <c r="D10" s="538"/>
      <c r="E10" s="241">
        <v>1237.3999999999999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9.5" customHeight="1" x14ac:dyDescent="0.25">
      <c r="A11" s="242">
        <v>8</v>
      </c>
      <c r="B11" s="243" t="s">
        <v>130</v>
      </c>
      <c r="C11" s="242" t="s">
        <v>2822</v>
      </c>
      <c r="D11" s="539"/>
      <c r="E11" s="241">
        <v>1237.3999999999999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9.5" customHeight="1" x14ac:dyDescent="0.25">
      <c r="A12" s="239">
        <v>9</v>
      </c>
      <c r="B12" s="243" t="s">
        <v>158</v>
      </c>
      <c r="C12" s="242" t="s">
        <v>2823</v>
      </c>
      <c r="D12" s="539"/>
      <c r="E12" s="241">
        <v>1360.0666666666666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9.5" customHeight="1" x14ac:dyDescent="0.25">
      <c r="A13" s="242">
        <v>10</v>
      </c>
      <c r="B13" s="243" t="s">
        <v>167</v>
      </c>
      <c r="C13" s="242" t="s">
        <v>2823</v>
      </c>
      <c r="D13" s="539"/>
      <c r="E13" s="241">
        <v>1360.0666666666666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9.5" customHeight="1" x14ac:dyDescent="0.25">
      <c r="A14" s="242">
        <v>11</v>
      </c>
      <c r="B14" s="243" t="s">
        <v>177</v>
      </c>
      <c r="C14" s="242" t="s">
        <v>2824</v>
      </c>
      <c r="D14" s="539"/>
      <c r="E14" s="241">
        <v>1435.1999999999998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9.5" customHeight="1" x14ac:dyDescent="0.25">
      <c r="A15" s="242">
        <v>12</v>
      </c>
      <c r="B15" s="243" t="s">
        <v>185</v>
      </c>
      <c r="C15" s="242" t="s">
        <v>2824</v>
      </c>
      <c r="D15" s="540"/>
      <c r="E15" s="241">
        <v>1435.1999999999998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9.5" customHeight="1" x14ac:dyDescent="0.25">
      <c r="A16" s="242">
        <v>13</v>
      </c>
      <c r="B16" s="243" t="s">
        <v>192</v>
      </c>
      <c r="C16" s="242" t="s">
        <v>2825</v>
      </c>
      <c r="D16" s="538"/>
      <c r="E16" s="241">
        <v>1496.5333333333331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9.5" customHeight="1" x14ac:dyDescent="0.25">
      <c r="A17" s="242">
        <v>14</v>
      </c>
      <c r="B17" s="243" t="s">
        <v>200</v>
      </c>
      <c r="C17" s="242" t="s">
        <v>2825</v>
      </c>
      <c r="D17" s="539"/>
      <c r="E17" s="241">
        <v>1496.5333333333331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9.5" customHeight="1" x14ac:dyDescent="0.25">
      <c r="A18" s="242">
        <v>15</v>
      </c>
      <c r="B18" s="243" t="s">
        <v>207</v>
      </c>
      <c r="C18" s="242" t="s">
        <v>2825</v>
      </c>
      <c r="D18" s="539"/>
      <c r="E18" s="241">
        <v>1496.5333333333331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9.5" customHeight="1" x14ac:dyDescent="0.25">
      <c r="A19" s="242">
        <v>16</v>
      </c>
      <c r="B19" s="243" t="s">
        <v>214</v>
      </c>
      <c r="C19" s="242" t="s">
        <v>2826</v>
      </c>
      <c r="D19" s="539"/>
      <c r="E19" s="241">
        <v>1642.1999999999998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9.5" customHeight="1" x14ac:dyDescent="0.25">
      <c r="A20" s="239">
        <v>17</v>
      </c>
      <c r="B20" s="243" t="s">
        <v>221</v>
      </c>
      <c r="C20" s="242" t="s">
        <v>2826</v>
      </c>
      <c r="D20" s="539"/>
      <c r="E20" s="241">
        <v>1642.1999999999998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9.5" customHeight="1" x14ac:dyDescent="0.25">
      <c r="A21" s="242">
        <v>18</v>
      </c>
      <c r="B21" s="243" t="s">
        <v>226</v>
      </c>
      <c r="C21" s="242" t="s">
        <v>2826</v>
      </c>
      <c r="D21" s="539"/>
      <c r="E21" s="241">
        <v>1642.1999999999998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9.5" customHeight="1" x14ac:dyDescent="0.25">
      <c r="A22" s="242">
        <v>19</v>
      </c>
      <c r="B22" s="243" t="s">
        <v>232</v>
      </c>
      <c r="C22" s="242" t="s">
        <v>2826</v>
      </c>
      <c r="D22" s="539"/>
      <c r="E22" s="241">
        <v>1646.8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9.5" customHeight="1" x14ac:dyDescent="0.25">
      <c r="A23" s="242">
        <v>20</v>
      </c>
      <c r="B23" s="243" t="s">
        <v>238</v>
      </c>
      <c r="C23" s="242" t="s">
        <v>2826</v>
      </c>
      <c r="D23" s="540"/>
      <c r="E23" s="241">
        <v>1633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9.5" customHeight="1" x14ac:dyDescent="0.25">
      <c r="A24" s="242">
        <v>21</v>
      </c>
      <c r="B24" s="243" t="s">
        <v>243</v>
      </c>
      <c r="C24" s="242" t="s">
        <v>2827</v>
      </c>
      <c r="D24" s="538"/>
      <c r="E24" s="241">
        <v>1767.9333333333332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9.5" customHeight="1" x14ac:dyDescent="0.25">
      <c r="A25" s="242">
        <v>22</v>
      </c>
      <c r="B25" s="243" t="s">
        <v>248</v>
      </c>
      <c r="C25" s="242" t="s">
        <v>2827</v>
      </c>
      <c r="D25" s="539"/>
      <c r="E25" s="241">
        <v>1767.9333333333332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9.5" customHeight="1" x14ac:dyDescent="0.25">
      <c r="A26" s="242">
        <v>23</v>
      </c>
      <c r="B26" s="243" t="s">
        <v>252</v>
      </c>
      <c r="C26" s="242" t="s">
        <v>2827</v>
      </c>
      <c r="D26" s="539"/>
      <c r="E26" s="241">
        <v>1774.0666666666666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9.5" customHeight="1" x14ac:dyDescent="0.25">
      <c r="A27" s="242">
        <v>24</v>
      </c>
      <c r="B27" s="243" t="s">
        <v>255</v>
      </c>
      <c r="C27" s="242" t="s">
        <v>2827</v>
      </c>
      <c r="D27" s="539"/>
      <c r="E27" s="241">
        <v>1758.7333333333333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9.5" customHeight="1" x14ac:dyDescent="0.25">
      <c r="A28" s="239">
        <v>25</v>
      </c>
      <c r="B28" s="243" t="s">
        <v>259</v>
      </c>
      <c r="C28" s="242" t="s">
        <v>2828</v>
      </c>
      <c r="D28" s="539"/>
      <c r="E28" s="241">
        <v>1895.1999999999998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9.5" customHeight="1" x14ac:dyDescent="0.25">
      <c r="A29" s="242">
        <v>26</v>
      </c>
      <c r="B29" s="243" t="s">
        <v>263</v>
      </c>
      <c r="C29" s="242" t="s">
        <v>2828</v>
      </c>
      <c r="D29" s="539"/>
      <c r="E29" s="241">
        <v>1895.1999999999998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9.5" customHeight="1" x14ac:dyDescent="0.25">
      <c r="A30" s="242">
        <v>27</v>
      </c>
      <c r="B30" s="243" t="s">
        <v>267</v>
      </c>
      <c r="C30" s="242" t="s">
        <v>2828</v>
      </c>
      <c r="D30" s="539"/>
      <c r="E30" s="241">
        <v>1902.8666666666666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9.5" customHeight="1" x14ac:dyDescent="0.25">
      <c r="A31" s="242">
        <v>28</v>
      </c>
      <c r="B31" s="243" t="s">
        <v>271</v>
      </c>
      <c r="C31" s="242" t="s">
        <v>2828</v>
      </c>
      <c r="D31" s="540"/>
      <c r="E31" s="241">
        <v>1879.8666666666666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9.5" customHeight="1" x14ac:dyDescent="0.25">
      <c r="A32" s="242">
        <v>29</v>
      </c>
      <c r="B32" s="243" t="s">
        <v>274</v>
      </c>
      <c r="C32" s="242" t="s">
        <v>2829</v>
      </c>
      <c r="D32" s="538"/>
      <c r="E32" s="241">
        <v>2022.4666666666665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9.5" customHeight="1" x14ac:dyDescent="0.25">
      <c r="A33" s="242">
        <v>30</v>
      </c>
      <c r="B33" s="243" t="s">
        <v>279</v>
      </c>
      <c r="C33" s="242" t="s">
        <v>2829</v>
      </c>
      <c r="D33" s="539"/>
      <c r="E33" s="241">
        <v>2022.4666666666665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9.5" customHeight="1" x14ac:dyDescent="0.25">
      <c r="A34" s="242">
        <v>31</v>
      </c>
      <c r="B34" s="243" t="s">
        <v>291</v>
      </c>
      <c r="C34" s="242" t="s">
        <v>2829</v>
      </c>
      <c r="D34" s="539"/>
      <c r="E34" s="241">
        <v>2030.1333333333332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9.5" customHeight="1" x14ac:dyDescent="0.25">
      <c r="A35" s="242">
        <v>32</v>
      </c>
      <c r="B35" s="243" t="s">
        <v>297</v>
      </c>
      <c r="C35" s="242" t="s">
        <v>2829</v>
      </c>
      <c r="D35" s="540"/>
      <c r="E35" s="241">
        <v>2005.5999999999997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9.5" customHeight="1" x14ac:dyDescent="0.25">
      <c r="A36" s="239">
        <v>33</v>
      </c>
      <c r="B36" s="243" t="s">
        <v>302</v>
      </c>
      <c r="C36" s="242" t="s">
        <v>2826</v>
      </c>
      <c r="D36" s="538"/>
      <c r="E36" s="241">
        <v>1393.8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9.5" customHeight="1" x14ac:dyDescent="0.25">
      <c r="A37" s="242">
        <v>34</v>
      </c>
      <c r="B37" s="243" t="s">
        <v>307</v>
      </c>
      <c r="C37" s="242" t="s">
        <v>2827</v>
      </c>
      <c r="D37" s="539"/>
      <c r="E37" s="241">
        <v>1468.9333333333332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9.5" customHeight="1" x14ac:dyDescent="0.25">
      <c r="A38" s="242">
        <v>35</v>
      </c>
      <c r="B38" s="243" t="s">
        <v>312</v>
      </c>
      <c r="C38" s="242" t="s">
        <v>2828</v>
      </c>
      <c r="D38" s="539"/>
      <c r="E38" s="241">
        <v>1571.6666666666667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9.5" customHeight="1" x14ac:dyDescent="0.25">
      <c r="A39" s="242">
        <v>36</v>
      </c>
      <c r="B39" s="243" t="s">
        <v>316</v>
      </c>
      <c r="C39" s="242" t="s">
        <v>2829</v>
      </c>
      <c r="D39" s="540"/>
      <c r="E39" s="241">
        <v>1666.7333333333333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75" customHeight="1" x14ac:dyDescent="0.25">
      <c r="A40" s="242">
        <v>37</v>
      </c>
      <c r="B40" s="243" t="s">
        <v>321</v>
      </c>
      <c r="C40" s="242" t="s">
        <v>2830</v>
      </c>
      <c r="D40" s="244"/>
      <c r="E40" s="241">
        <v>1094.8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30" customHeight="1" x14ac:dyDescent="0.25">
      <c r="A41" s="242">
        <v>38</v>
      </c>
      <c r="B41" s="245" t="s">
        <v>2831</v>
      </c>
      <c r="C41" s="4" t="s">
        <v>2832</v>
      </c>
      <c r="D41" s="244"/>
      <c r="E41" s="241">
        <v>1183.7333333333333</v>
      </c>
      <c r="H41" s="13"/>
      <c r="I41" s="13"/>
      <c r="J41" s="246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80.25" customHeight="1" x14ac:dyDescent="0.25">
      <c r="A42" s="242">
        <v>39</v>
      </c>
      <c r="B42" s="243" t="s">
        <v>325</v>
      </c>
      <c r="C42" s="242" t="s">
        <v>2826</v>
      </c>
      <c r="D42" s="244"/>
      <c r="E42" s="241">
        <v>2694.0666666666666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30" customHeight="1" x14ac:dyDescent="0.25">
      <c r="A43" s="242">
        <v>40</v>
      </c>
      <c r="B43" s="243" t="s">
        <v>329</v>
      </c>
      <c r="C43" s="242" t="s">
        <v>2826</v>
      </c>
      <c r="D43" s="538"/>
      <c r="E43" s="241">
        <v>1933.5333333333331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30" customHeight="1" x14ac:dyDescent="0.25">
      <c r="A44" s="242">
        <v>41</v>
      </c>
      <c r="B44" s="243" t="s">
        <v>333</v>
      </c>
      <c r="C44" s="242" t="s">
        <v>2827</v>
      </c>
      <c r="D44" s="539"/>
      <c r="E44" s="241">
        <v>2060.7999999999997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30" customHeight="1" x14ac:dyDescent="0.25">
      <c r="A45" s="242">
        <v>42</v>
      </c>
      <c r="B45" s="243" t="s">
        <v>337</v>
      </c>
      <c r="C45" s="242" t="s">
        <v>2828</v>
      </c>
      <c r="D45" s="540"/>
      <c r="E45" s="241">
        <v>2188.0666666666666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30" customHeight="1" x14ac:dyDescent="0.25">
      <c r="A46" s="242">
        <v>43</v>
      </c>
      <c r="B46" s="243" t="s">
        <v>341</v>
      </c>
      <c r="C46" s="242" t="s">
        <v>2826</v>
      </c>
      <c r="D46" s="538"/>
      <c r="E46" s="241">
        <v>1933.5333333333331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30" customHeight="1" x14ac:dyDescent="0.25">
      <c r="A47" s="242">
        <v>44</v>
      </c>
      <c r="B47" s="243" t="s">
        <v>345</v>
      </c>
      <c r="C47" s="242" t="s">
        <v>2827</v>
      </c>
      <c r="D47" s="539"/>
      <c r="E47" s="241">
        <v>2060.7999999999997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" customHeight="1" x14ac:dyDescent="0.25">
      <c r="A48" s="242">
        <v>45</v>
      </c>
      <c r="B48" s="243" t="s">
        <v>349</v>
      </c>
      <c r="C48" s="242" t="s">
        <v>2828</v>
      </c>
      <c r="D48" s="540"/>
      <c r="E48" s="241">
        <v>2188.0666666666666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75" customHeight="1" x14ac:dyDescent="0.25">
      <c r="A49" s="242">
        <v>46</v>
      </c>
      <c r="B49" s="243" t="s">
        <v>353</v>
      </c>
      <c r="C49" s="242" t="s">
        <v>2822</v>
      </c>
      <c r="D49" s="244"/>
      <c r="E49" s="241">
        <v>1041.1333333333332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9.5" customHeight="1" x14ac:dyDescent="0.25">
      <c r="A50" s="242">
        <v>47</v>
      </c>
      <c r="B50" s="243" t="s">
        <v>356</v>
      </c>
      <c r="C50" s="242" t="s">
        <v>2833</v>
      </c>
      <c r="D50" s="538"/>
      <c r="E50" s="241">
        <v>1177.5999999999999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9.5" customHeight="1" x14ac:dyDescent="0.25">
      <c r="A51" s="242">
        <v>48</v>
      </c>
      <c r="B51" s="243" t="s">
        <v>359</v>
      </c>
      <c r="C51" s="242" t="s">
        <v>2833</v>
      </c>
      <c r="D51" s="539"/>
      <c r="E51" s="241">
        <v>1177.5999999999999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9.5" customHeight="1" x14ac:dyDescent="0.25">
      <c r="A52" s="242">
        <v>49</v>
      </c>
      <c r="B52" s="243" t="s">
        <v>362</v>
      </c>
      <c r="C52" s="242" t="s">
        <v>2834</v>
      </c>
      <c r="D52" s="539"/>
      <c r="E52" s="241">
        <v>1292.5999999999999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9.5" customHeight="1" x14ac:dyDescent="0.25">
      <c r="A53" s="242">
        <v>50</v>
      </c>
      <c r="B53" s="243" t="s">
        <v>365</v>
      </c>
      <c r="C53" s="242" t="s">
        <v>2834</v>
      </c>
      <c r="D53" s="539"/>
      <c r="E53" s="241">
        <v>1292.5999999999999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9.5" customHeight="1" x14ac:dyDescent="0.25">
      <c r="A54" s="242">
        <v>51</v>
      </c>
      <c r="B54" s="243" t="s">
        <v>368</v>
      </c>
      <c r="C54" s="242" t="s">
        <v>2835</v>
      </c>
      <c r="D54" s="539"/>
      <c r="E54" s="241">
        <v>1372.3333333333333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9.5" customHeight="1" x14ac:dyDescent="0.25">
      <c r="A55" s="242">
        <v>52</v>
      </c>
      <c r="B55" s="243" t="s">
        <v>371</v>
      </c>
      <c r="C55" s="242" t="s">
        <v>2835</v>
      </c>
      <c r="D55" s="540"/>
      <c r="E55" s="241">
        <v>1372.3333333333333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9.5" customHeight="1" x14ac:dyDescent="0.25">
      <c r="A56" s="242">
        <v>53</v>
      </c>
      <c r="B56" s="243" t="s">
        <v>374</v>
      </c>
      <c r="C56" s="242" t="s">
        <v>2836</v>
      </c>
      <c r="D56" s="538"/>
      <c r="E56" s="241">
        <v>1507.2666666666664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9.5" customHeight="1" x14ac:dyDescent="0.25">
      <c r="A57" s="242">
        <v>54</v>
      </c>
      <c r="B57" s="243" t="s">
        <v>377</v>
      </c>
      <c r="C57" s="242" t="s">
        <v>2836</v>
      </c>
      <c r="D57" s="539"/>
      <c r="E57" s="241">
        <v>1507.2666666666664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9.5" customHeight="1" x14ac:dyDescent="0.25">
      <c r="A58" s="242">
        <v>55</v>
      </c>
      <c r="B58" s="243" t="s">
        <v>380</v>
      </c>
      <c r="C58" s="242" t="s">
        <v>2837</v>
      </c>
      <c r="D58" s="539"/>
      <c r="E58" s="241">
        <v>1683.5999999999997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9.5" customHeight="1" x14ac:dyDescent="0.25">
      <c r="A59" s="242">
        <v>56</v>
      </c>
      <c r="B59" s="243" t="s">
        <v>383</v>
      </c>
      <c r="C59" s="242" t="s">
        <v>2837</v>
      </c>
      <c r="D59" s="539"/>
      <c r="E59" s="241">
        <v>1683.5999999999997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9.5" customHeight="1" x14ac:dyDescent="0.25">
      <c r="A60" s="242">
        <v>57</v>
      </c>
      <c r="B60" s="243" t="s">
        <v>386</v>
      </c>
      <c r="C60" s="242" t="s">
        <v>2838</v>
      </c>
      <c r="D60" s="539"/>
      <c r="E60" s="241">
        <v>1763.3333333333333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9.5" customHeight="1" x14ac:dyDescent="0.25">
      <c r="A61" s="242">
        <v>58</v>
      </c>
      <c r="B61" s="243" t="s">
        <v>387</v>
      </c>
      <c r="C61" s="242" t="s">
        <v>2838</v>
      </c>
      <c r="D61" s="540"/>
      <c r="E61" s="241">
        <v>1763.3333333333333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9.5" customHeight="1" x14ac:dyDescent="0.25">
      <c r="A62" s="242">
        <v>59</v>
      </c>
      <c r="B62" s="243" t="s">
        <v>390</v>
      </c>
      <c r="C62" s="242" t="s">
        <v>2839</v>
      </c>
      <c r="D62" s="538"/>
      <c r="E62" s="241">
        <v>1863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9.5" customHeight="1" x14ac:dyDescent="0.25">
      <c r="A63" s="242">
        <v>60</v>
      </c>
      <c r="B63" s="243" t="s">
        <v>393</v>
      </c>
      <c r="C63" s="242" t="s">
        <v>2839</v>
      </c>
      <c r="D63" s="539"/>
      <c r="E63" s="241">
        <v>1863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9.5" customHeight="1" x14ac:dyDescent="0.25">
      <c r="A64" s="242">
        <v>61</v>
      </c>
      <c r="B64" s="243" t="s">
        <v>396</v>
      </c>
      <c r="C64" s="242" t="s">
        <v>2839</v>
      </c>
      <c r="D64" s="539"/>
      <c r="E64" s="241">
        <v>1863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9.5" customHeight="1" x14ac:dyDescent="0.25">
      <c r="A65" s="242">
        <v>62</v>
      </c>
      <c r="B65" s="243" t="s">
        <v>399</v>
      </c>
      <c r="C65" s="242" t="s">
        <v>2840</v>
      </c>
      <c r="D65" s="539"/>
      <c r="E65" s="241">
        <v>2048.5333333333333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9.5" customHeight="1" x14ac:dyDescent="0.25">
      <c r="A66" s="242">
        <v>63</v>
      </c>
      <c r="B66" s="243" t="s">
        <v>402</v>
      </c>
      <c r="C66" s="242" t="s">
        <v>2840</v>
      </c>
      <c r="D66" s="539"/>
      <c r="E66" s="241">
        <v>2048.5333333333333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9.5" customHeight="1" x14ac:dyDescent="0.25">
      <c r="A67" s="242">
        <v>64</v>
      </c>
      <c r="B67" s="243" t="s">
        <v>404</v>
      </c>
      <c r="C67" s="242" t="s">
        <v>2840</v>
      </c>
      <c r="D67" s="540"/>
      <c r="E67" s="241">
        <v>2048.5333333333333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 x14ac:dyDescent="0.25">
      <c r="A68" s="242">
        <v>65</v>
      </c>
      <c r="B68" s="243" t="s">
        <v>405</v>
      </c>
      <c r="C68" s="242" t="s">
        <v>2841</v>
      </c>
      <c r="D68" s="538"/>
      <c r="E68" s="241">
        <v>2207.9999999999995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 x14ac:dyDescent="0.25">
      <c r="A69" s="242">
        <v>66</v>
      </c>
      <c r="B69" s="243" t="s">
        <v>406</v>
      </c>
      <c r="C69" s="242" t="s">
        <v>2841</v>
      </c>
      <c r="D69" s="539"/>
      <c r="E69" s="241">
        <v>2207.9999999999995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 x14ac:dyDescent="0.25">
      <c r="A70" s="242">
        <v>67</v>
      </c>
      <c r="B70" s="243" t="s">
        <v>407</v>
      </c>
      <c r="C70" s="242" t="s">
        <v>2842</v>
      </c>
      <c r="D70" s="539"/>
      <c r="E70" s="241">
        <v>2370.5333333333333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 x14ac:dyDescent="0.25">
      <c r="A71" s="242">
        <v>68</v>
      </c>
      <c r="B71" s="243" t="s">
        <v>408</v>
      </c>
      <c r="C71" s="242" t="s">
        <v>2842</v>
      </c>
      <c r="D71" s="540"/>
      <c r="E71" s="241">
        <v>2370.5333333333333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60" customHeight="1" x14ac:dyDescent="0.25">
      <c r="A72" s="242">
        <v>69</v>
      </c>
      <c r="B72" s="243" t="s">
        <v>409</v>
      </c>
      <c r="C72" s="242" t="s">
        <v>2843</v>
      </c>
      <c r="D72" s="538"/>
      <c r="E72" s="241">
        <v>2511.6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60" customHeight="1" x14ac:dyDescent="0.25">
      <c r="A73" s="242">
        <v>70</v>
      </c>
      <c r="B73" s="243" t="s">
        <v>410</v>
      </c>
      <c r="C73" s="242" t="s">
        <v>2843</v>
      </c>
      <c r="D73" s="540"/>
      <c r="E73" s="241">
        <v>2511.6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4.75" customHeight="1" x14ac:dyDescent="0.25">
      <c r="A74" s="242">
        <v>71</v>
      </c>
      <c r="B74" s="243" t="s">
        <v>411</v>
      </c>
      <c r="C74" s="242" t="s">
        <v>2840</v>
      </c>
      <c r="D74" s="538"/>
      <c r="E74" s="241">
        <v>2037.8</v>
      </c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4.75" customHeight="1" x14ac:dyDescent="0.25">
      <c r="A75" s="242">
        <v>72</v>
      </c>
      <c r="B75" s="243" t="s">
        <v>412</v>
      </c>
      <c r="C75" s="242" t="s">
        <v>2841</v>
      </c>
      <c r="D75" s="539"/>
      <c r="E75" s="241">
        <v>2197.2666666666664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4.75" customHeight="1" x14ac:dyDescent="0.25">
      <c r="A76" s="242">
        <v>73</v>
      </c>
      <c r="B76" s="243" t="s">
        <v>413</v>
      </c>
      <c r="C76" s="242" t="s">
        <v>2842</v>
      </c>
      <c r="D76" s="539"/>
      <c r="E76" s="241">
        <v>2370.5333333333333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4.75" customHeight="1" x14ac:dyDescent="0.25">
      <c r="A77" s="242">
        <v>74</v>
      </c>
      <c r="B77" s="243" t="s">
        <v>414</v>
      </c>
      <c r="C77" s="242" t="s">
        <v>2843</v>
      </c>
      <c r="D77" s="540"/>
      <c r="E77" s="241">
        <v>2534.6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8.5" customHeight="1" x14ac:dyDescent="0.25">
      <c r="A78" s="242">
        <v>75</v>
      </c>
      <c r="B78" s="243" t="s">
        <v>415</v>
      </c>
      <c r="C78" s="242" t="s">
        <v>2840</v>
      </c>
      <c r="D78" s="538"/>
      <c r="E78" s="241">
        <v>1804.7333333333333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8.5" customHeight="1" x14ac:dyDescent="0.25">
      <c r="A79" s="242">
        <v>76</v>
      </c>
      <c r="B79" s="243" t="s">
        <v>416</v>
      </c>
      <c r="C79" s="242" t="s">
        <v>2841</v>
      </c>
      <c r="D79" s="539"/>
      <c r="E79" s="241">
        <v>1927.3999999999999</v>
      </c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8.5" customHeight="1" x14ac:dyDescent="0.25">
      <c r="A80" s="242">
        <v>77</v>
      </c>
      <c r="B80" s="243" t="s">
        <v>417</v>
      </c>
      <c r="C80" s="242" t="s">
        <v>2842</v>
      </c>
      <c r="D80" s="539"/>
      <c r="E80" s="241">
        <v>2054.6666666666665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8.5" customHeight="1" x14ac:dyDescent="0.25">
      <c r="A81" s="242">
        <v>78</v>
      </c>
      <c r="B81" s="243" t="s">
        <v>418</v>
      </c>
      <c r="C81" s="242" t="s">
        <v>2843</v>
      </c>
      <c r="D81" s="540"/>
      <c r="E81" s="241">
        <v>2158.9333333333329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99" customHeight="1" x14ac:dyDescent="0.25">
      <c r="A82" s="242">
        <v>79</v>
      </c>
      <c r="B82" s="243" t="s">
        <v>419</v>
      </c>
      <c r="C82" s="242" t="s">
        <v>2840</v>
      </c>
      <c r="D82" s="244"/>
      <c r="E82" s="241">
        <v>3348.7999999999997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 x14ac:dyDescent="0.25">
      <c r="A83" s="242">
        <v>80</v>
      </c>
      <c r="B83" s="243" t="s">
        <v>420</v>
      </c>
      <c r="C83" s="242" t="s">
        <v>2844</v>
      </c>
      <c r="D83" s="538"/>
      <c r="E83" s="241">
        <v>2390.4666666666667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 x14ac:dyDescent="0.25">
      <c r="A84" s="242">
        <v>81</v>
      </c>
      <c r="B84" s="243" t="s">
        <v>421</v>
      </c>
      <c r="C84" s="242" t="s">
        <v>2841</v>
      </c>
      <c r="D84" s="539"/>
      <c r="E84" s="241">
        <v>2549.9333333333329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 x14ac:dyDescent="0.25">
      <c r="A85" s="242">
        <v>82</v>
      </c>
      <c r="B85" s="243" t="s">
        <v>422</v>
      </c>
      <c r="C85" s="242" t="s">
        <v>2842</v>
      </c>
      <c r="D85" s="540"/>
      <c r="E85" s="241">
        <v>2712.4666666666667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 x14ac:dyDescent="0.25">
      <c r="A86" s="242">
        <v>83</v>
      </c>
      <c r="B86" s="243" t="s">
        <v>423</v>
      </c>
      <c r="C86" s="242" t="s">
        <v>2840</v>
      </c>
      <c r="D86" s="538"/>
      <c r="E86" s="241">
        <v>2390.4666666666667</v>
      </c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 x14ac:dyDescent="0.25">
      <c r="A87" s="242">
        <v>84</v>
      </c>
      <c r="B87" s="243" t="s">
        <v>424</v>
      </c>
      <c r="C87" s="242" t="s">
        <v>2841</v>
      </c>
      <c r="D87" s="539"/>
      <c r="E87" s="241">
        <v>2549.9333333333329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 x14ac:dyDescent="0.25">
      <c r="A88" s="242">
        <v>85</v>
      </c>
      <c r="B88" s="243" t="s">
        <v>425</v>
      </c>
      <c r="C88" s="242" t="s">
        <v>2842</v>
      </c>
      <c r="D88" s="540"/>
      <c r="E88" s="241">
        <v>2712.4666666666667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95.25" customHeight="1" x14ac:dyDescent="0.25">
      <c r="A89" s="242">
        <v>86</v>
      </c>
      <c r="B89" s="243" t="s">
        <v>426</v>
      </c>
      <c r="C89" s="242" t="s">
        <v>2836</v>
      </c>
      <c r="D89" s="244"/>
      <c r="E89" s="241">
        <v>1398.3999999999999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 x14ac:dyDescent="0.25">
      <c r="A90" s="247"/>
      <c r="B90" s="13"/>
      <c r="C90" s="13"/>
      <c r="D90" s="247"/>
      <c r="E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4" customHeight="1" x14ac:dyDescent="0.25">
      <c r="A91" s="537" t="s">
        <v>2845</v>
      </c>
      <c r="B91" s="535"/>
      <c r="C91" s="535"/>
      <c r="D91" s="535"/>
      <c r="E91" s="535"/>
      <c r="F91" s="248"/>
      <c r="G91" s="248"/>
      <c r="H91" s="13"/>
      <c r="I91" s="537"/>
      <c r="J91" s="535"/>
      <c r="K91" s="535"/>
      <c r="L91" s="535"/>
      <c r="M91" s="535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53.25" customHeight="1" x14ac:dyDescent="0.25">
      <c r="A92" s="537" t="s">
        <v>2846</v>
      </c>
      <c r="B92" s="535"/>
      <c r="C92" s="535"/>
      <c r="D92" s="535"/>
      <c r="E92" s="535"/>
      <c r="F92" s="248"/>
      <c r="G92" s="248"/>
      <c r="H92" s="537"/>
      <c r="I92" s="535"/>
      <c r="J92" s="535"/>
      <c r="K92" s="535"/>
      <c r="L92" s="535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1" customHeight="1" x14ac:dyDescent="0.25">
      <c r="A93" s="537" t="s">
        <v>2847</v>
      </c>
      <c r="B93" s="535"/>
      <c r="C93" s="535"/>
      <c r="D93" s="535"/>
      <c r="E93" s="535"/>
      <c r="F93" s="249"/>
      <c r="G93" s="249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8.25" customHeight="1" x14ac:dyDescent="0.25">
      <c r="A94" s="537" t="s">
        <v>2848</v>
      </c>
      <c r="B94" s="535"/>
      <c r="C94" s="535"/>
      <c r="D94" s="535"/>
      <c r="E94" s="535"/>
      <c r="F94" s="248"/>
      <c r="G94" s="248"/>
      <c r="H94" s="13"/>
      <c r="I94" s="537"/>
      <c r="J94" s="535"/>
      <c r="K94" s="535"/>
      <c r="L94" s="535"/>
      <c r="M94" s="535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 x14ac:dyDescent="0.25">
      <c r="A95" s="247"/>
      <c r="B95" s="13"/>
      <c r="C95" s="13"/>
      <c r="D95" s="247"/>
      <c r="E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 x14ac:dyDescent="0.25">
      <c r="A96" s="247"/>
      <c r="B96" s="13"/>
      <c r="C96" s="13"/>
      <c r="D96" s="247"/>
      <c r="E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 x14ac:dyDescent="0.25">
      <c r="A97" s="247"/>
      <c r="B97" s="13"/>
      <c r="C97" s="13"/>
      <c r="D97" s="247"/>
      <c r="E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 x14ac:dyDescent="0.25">
      <c r="A98" s="247"/>
      <c r="B98" s="13"/>
      <c r="C98" s="13"/>
      <c r="D98" s="247"/>
      <c r="E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 x14ac:dyDescent="0.25">
      <c r="A99" s="247"/>
      <c r="B99" s="13"/>
      <c r="C99" s="13"/>
      <c r="D99" s="247"/>
      <c r="E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 x14ac:dyDescent="0.25">
      <c r="A100" s="247"/>
      <c r="B100" s="13"/>
      <c r="C100" s="13"/>
      <c r="D100" s="247"/>
      <c r="E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 x14ac:dyDescent="0.25">
      <c r="A101" s="247"/>
      <c r="B101" s="13"/>
      <c r="C101" s="13"/>
      <c r="D101" s="247"/>
      <c r="E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 x14ac:dyDescent="0.25">
      <c r="A102" s="247"/>
      <c r="B102" s="13"/>
      <c r="C102" s="13"/>
      <c r="D102" s="247"/>
      <c r="E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 x14ac:dyDescent="0.25">
      <c r="A103" s="247"/>
      <c r="B103" s="13"/>
      <c r="C103" s="13"/>
      <c r="D103" s="247"/>
      <c r="E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 x14ac:dyDescent="0.25">
      <c r="A104" s="247"/>
      <c r="B104" s="13"/>
      <c r="C104" s="13"/>
      <c r="D104" s="247"/>
      <c r="E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 x14ac:dyDescent="0.25">
      <c r="A105" s="247"/>
      <c r="B105" s="13"/>
      <c r="C105" s="13"/>
      <c r="D105" s="247"/>
      <c r="E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 x14ac:dyDescent="0.25">
      <c r="A106" s="247"/>
      <c r="B106" s="13"/>
      <c r="C106" s="13"/>
      <c r="D106" s="247"/>
      <c r="E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 x14ac:dyDescent="0.25">
      <c r="A107" s="247"/>
      <c r="B107" s="13"/>
      <c r="C107" s="13"/>
      <c r="D107" s="247"/>
      <c r="E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 x14ac:dyDescent="0.25">
      <c r="A108" s="247"/>
      <c r="B108" s="13"/>
      <c r="C108" s="13"/>
      <c r="D108" s="247"/>
      <c r="E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 x14ac:dyDescent="0.25">
      <c r="A109" s="247"/>
      <c r="B109" s="13"/>
      <c r="C109" s="13"/>
      <c r="D109" s="247"/>
      <c r="E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 x14ac:dyDescent="0.25">
      <c r="A110" s="247"/>
      <c r="B110" s="13"/>
      <c r="C110" s="13"/>
      <c r="D110" s="247"/>
      <c r="E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 x14ac:dyDescent="0.25">
      <c r="A111" s="247"/>
      <c r="B111" s="13"/>
      <c r="C111" s="13"/>
      <c r="D111" s="247"/>
      <c r="E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 x14ac:dyDescent="0.25">
      <c r="A112" s="247"/>
      <c r="B112" s="13"/>
      <c r="C112" s="13"/>
      <c r="D112" s="247"/>
      <c r="E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 x14ac:dyDescent="0.25">
      <c r="A113" s="247"/>
      <c r="B113" s="13"/>
      <c r="C113" s="13"/>
      <c r="D113" s="247"/>
      <c r="E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 x14ac:dyDescent="0.25">
      <c r="A114" s="247"/>
      <c r="B114" s="13"/>
      <c r="C114" s="13"/>
      <c r="D114" s="247"/>
      <c r="E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 x14ac:dyDescent="0.25">
      <c r="A115" s="247"/>
      <c r="B115" s="13"/>
      <c r="C115" s="13"/>
      <c r="D115" s="247"/>
      <c r="E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 x14ac:dyDescent="0.25">
      <c r="A116" s="247"/>
      <c r="B116" s="13"/>
      <c r="C116" s="13"/>
      <c r="D116" s="247"/>
      <c r="E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 x14ac:dyDescent="0.25">
      <c r="A117" s="247"/>
      <c r="B117" s="13"/>
      <c r="C117" s="13"/>
      <c r="D117" s="247"/>
      <c r="E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 x14ac:dyDescent="0.25">
      <c r="A118" s="247"/>
      <c r="B118" s="13"/>
      <c r="C118" s="13"/>
      <c r="D118" s="247"/>
      <c r="E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 x14ac:dyDescent="0.25">
      <c r="A119" s="247"/>
      <c r="B119" s="13"/>
      <c r="C119" s="13"/>
      <c r="D119" s="247"/>
      <c r="E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 x14ac:dyDescent="0.25">
      <c r="A120" s="247"/>
      <c r="B120" s="13"/>
      <c r="C120" s="13"/>
      <c r="D120" s="247"/>
      <c r="E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 x14ac:dyDescent="0.25">
      <c r="A121" s="247"/>
      <c r="B121" s="13"/>
      <c r="C121" s="13"/>
      <c r="D121" s="247"/>
      <c r="E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 x14ac:dyDescent="0.25">
      <c r="A122" s="247"/>
      <c r="B122" s="13"/>
      <c r="C122" s="13"/>
      <c r="D122" s="247"/>
      <c r="E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 x14ac:dyDescent="0.25">
      <c r="A123" s="247"/>
      <c r="B123" s="13"/>
      <c r="C123" s="13"/>
      <c r="D123" s="247"/>
      <c r="E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 x14ac:dyDescent="0.25">
      <c r="A124" s="247"/>
      <c r="B124" s="13"/>
      <c r="C124" s="13"/>
      <c r="D124" s="247"/>
      <c r="E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 x14ac:dyDescent="0.25">
      <c r="A125" s="247"/>
      <c r="B125" s="13"/>
      <c r="C125" s="13"/>
      <c r="D125" s="247"/>
      <c r="E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 x14ac:dyDescent="0.25">
      <c r="A126" s="247"/>
      <c r="B126" s="13"/>
      <c r="C126" s="13"/>
      <c r="D126" s="247"/>
      <c r="E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 x14ac:dyDescent="0.25">
      <c r="A127" s="247"/>
      <c r="B127" s="13"/>
      <c r="C127" s="13"/>
      <c r="D127" s="247"/>
      <c r="E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 x14ac:dyDescent="0.25">
      <c r="A128" s="247"/>
      <c r="B128" s="13"/>
      <c r="C128" s="13"/>
      <c r="D128" s="247"/>
      <c r="E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 x14ac:dyDescent="0.25">
      <c r="A129" s="247"/>
      <c r="B129" s="13"/>
      <c r="C129" s="13"/>
      <c r="D129" s="247"/>
      <c r="E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 x14ac:dyDescent="0.25">
      <c r="A130" s="247"/>
      <c r="B130" s="13"/>
      <c r="C130" s="13"/>
      <c r="D130" s="247"/>
      <c r="E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 x14ac:dyDescent="0.25">
      <c r="A131" s="247"/>
      <c r="B131" s="13"/>
      <c r="C131" s="13"/>
      <c r="D131" s="247"/>
      <c r="E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 x14ac:dyDescent="0.25">
      <c r="A132" s="247"/>
      <c r="B132" s="13"/>
      <c r="C132" s="13"/>
      <c r="D132" s="247"/>
      <c r="E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 x14ac:dyDescent="0.25">
      <c r="A133" s="247"/>
      <c r="B133" s="13"/>
      <c r="C133" s="13"/>
      <c r="D133" s="247"/>
      <c r="E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 x14ac:dyDescent="0.25">
      <c r="A134" s="247"/>
      <c r="B134" s="13"/>
      <c r="C134" s="13"/>
      <c r="D134" s="247"/>
      <c r="E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 x14ac:dyDescent="0.25">
      <c r="A135" s="247"/>
      <c r="B135" s="13"/>
      <c r="C135" s="13"/>
      <c r="D135" s="247"/>
      <c r="E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 x14ac:dyDescent="0.25">
      <c r="A136" s="247"/>
      <c r="B136" s="13"/>
      <c r="C136" s="13"/>
      <c r="D136" s="247"/>
      <c r="E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 x14ac:dyDescent="0.25">
      <c r="A137" s="247"/>
      <c r="B137" s="13"/>
      <c r="C137" s="13"/>
      <c r="D137" s="247"/>
      <c r="E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 x14ac:dyDescent="0.25">
      <c r="A138" s="247"/>
      <c r="B138" s="13"/>
      <c r="C138" s="13"/>
      <c r="D138" s="247"/>
      <c r="E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 x14ac:dyDescent="0.25">
      <c r="A139" s="247"/>
      <c r="B139" s="13"/>
      <c r="C139" s="13"/>
      <c r="D139" s="247"/>
      <c r="E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 x14ac:dyDescent="0.25">
      <c r="A140" s="247"/>
      <c r="B140" s="13"/>
      <c r="C140" s="13"/>
      <c r="D140" s="247"/>
      <c r="E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 x14ac:dyDescent="0.25">
      <c r="A141" s="247"/>
      <c r="B141" s="13"/>
      <c r="C141" s="13"/>
      <c r="D141" s="247"/>
      <c r="E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 x14ac:dyDescent="0.25">
      <c r="A142" s="247"/>
      <c r="B142" s="13"/>
      <c r="C142" s="13"/>
      <c r="D142" s="247"/>
      <c r="E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 x14ac:dyDescent="0.25">
      <c r="A143" s="247"/>
      <c r="B143" s="13"/>
      <c r="C143" s="13"/>
      <c r="D143" s="247"/>
      <c r="E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 x14ac:dyDescent="0.25">
      <c r="A144" s="247"/>
      <c r="B144" s="13"/>
      <c r="C144" s="13"/>
      <c r="D144" s="247"/>
      <c r="E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 x14ac:dyDescent="0.25">
      <c r="A145" s="247"/>
      <c r="B145" s="13"/>
      <c r="C145" s="13"/>
      <c r="D145" s="247"/>
      <c r="E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 x14ac:dyDescent="0.25">
      <c r="A146" s="247"/>
      <c r="B146" s="13"/>
      <c r="C146" s="13"/>
      <c r="D146" s="247"/>
      <c r="E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 x14ac:dyDescent="0.25">
      <c r="A147" s="247"/>
      <c r="B147" s="13"/>
      <c r="C147" s="13"/>
      <c r="D147" s="247"/>
      <c r="E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 x14ac:dyDescent="0.25">
      <c r="A148" s="247"/>
      <c r="B148" s="13"/>
      <c r="C148" s="13"/>
      <c r="D148" s="247"/>
      <c r="E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 x14ac:dyDescent="0.25">
      <c r="A149" s="247"/>
      <c r="B149" s="13"/>
      <c r="C149" s="13"/>
      <c r="D149" s="247"/>
      <c r="E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 x14ac:dyDescent="0.25">
      <c r="A150" s="247"/>
      <c r="B150" s="13"/>
      <c r="C150" s="13"/>
      <c r="D150" s="247"/>
      <c r="E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 x14ac:dyDescent="0.25">
      <c r="A151" s="247"/>
      <c r="B151" s="13"/>
      <c r="C151" s="13"/>
      <c r="D151" s="247"/>
      <c r="E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 x14ac:dyDescent="0.25">
      <c r="A152" s="247"/>
      <c r="B152" s="13"/>
      <c r="C152" s="13"/>
      <c r="D152" s="247"/>
      <c r="E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 x14ac:dyDescent="0.25">
      <c r="A153" s="247"/>
      <c r="B153" s="13"/>
      <c r="C153" s="13"/>
      <c r="D153" s="247"/>
      <c r="E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 x14ac:dyDescent="0.25">
      <c r="A154" s="247"/>
      <c r="B154" s="13"/>
      <c r="C154" s="13"/>
      <c r="D154" s="247"/>
      <c r="E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 x14ac:dyDescent="0.25">
      <c r="A155" s="247"/>
      <c r="B155" s="13"/>
      <c r="C155" s="13"/>
      <c r="D155" s="247"/>
      <c r="E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 x14ac:dyDescent="0.25">
      <c r="A156" s="247"/>
      <c r="B156" s="13"/>
      <c r="C156" s="13"/>
      <c r="D156" s="247"/>
      <c r="E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 x14ac:dyDescent="0.25">
      <c r="A157" s="247"/>
      <c r="B157" s="13"/>
      <c r="C157" s="13"/>
      <c r="D157" s="247"/>
      <c r="E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 x14ac:dyDescent="0.25">
      <c r="A158" s="247"/>
      <c r="B158" s="13"/>
      <c r="C158" s="13"/>
      <c r="D158" s="247"/>
      <c r="E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 x14ac:dyDescent="0.25">
      <c r="A159" s="247"/>
      <c r="B159" s="13"/>
      <c r="C159" s="13"/>
      <c r="D159" s="247"/>
      <c r="E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 x14ac:dyDescent="0.25">
      <c r="A160" s="247"/>
      <c r="B160" s="13"/>
      <c r="C160" s="13"/>
      <c r="D160" s="247"/>
      <c r="E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 x14ac:dyDescent="0.25">
      <c r="A161" s="247"/>
      <c r="B161" s="13"/>
      <c r="C161" s="13"/>
      <c r="D161" s="247"/>
      <c r="E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 x14ac:dyDescent="0.25">
      <c r="A162" s="247"/>
      <c r="B162" s="13"/>
      <c r="C162" s="13"/>
      <c r="D162" s="247"/>
      <c r="E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 x14ac:dyDescent="0.25">
      <c r="A163" s="247"/>
      <c r="B163" s="13"/>
      <c r="C163" s="13"/>
      <c r="D163" s="247"/>
      <c r="E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 x14ac:dyDescent="0.25">
      <c r="A164" s="247"/>
      <c r="B164" s="13"/>
      <c r="C164" s="13"/>
      <c r="D164" s="247"/>
      <c r="E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 x14ac:dyDescent="0.25">
      <c r="A165" s="247"/>
      <c r="B165" s="13"/>
      <c r="C165" s="13"/>
      <c r="D165" s="247"/>
      <c r="E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 x14ac:dyDescent="0.25">
      <c r="A166" s="247"/>
      <c r="B166" s="13"/>
      <c r="C166" s="13"/>
      <c r="D166" s="247"/>
      <c r="E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 x14ac:dyDescent="0.25">
      <c r="A167" s="247"/>
      <c r="B167" s="13"/>
      <c r="C167" s="13"/>
      <c r="D167" s="247"/>
      <c r="E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 x14ac:dyDescent="0.25">
      <c r="A168" s="247"/>
      <c r="B168" s="13"/>
      <c r="C168" s="13"/>
      <c r="D168" s="247"/>
      <c r="E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 x14ac:dyDescent="0.25">
      <c r="A169" s="247"/>
      <c r="B169" s="13"/>
      <c r="C169" s="13"/>
      <c r="D169" s="247"/>
      <c r="E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 x14ac:dyDescent="0.25">
      <c r="A170" s="247"/>
      <c r="B170" s="13"/>
      <c r="C170" s="13"/>
      <c r="D170" s="247"/>
      <c r="E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 x14ac:dyDescent="0.25">
      <c r="A171" s="247"/>
      <c r="B171" s="13"/>
      <c r="C171" s="13"/>
      <c r="D171" s="247"/>
      <c r="E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 x14ac:dyDescent="0.25">
      <c r="A172" s="247"/>
      <c r="B172" s="13"/>
      <c r="C172" s="13"/>
      <c r="D172" s="247"/>
      <c r="E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 x14ac:dyDescent="0.25">
      <c r="A173" s="247"/>
      <c r="B173" s="13"/>
      <c r="C173" s="13"/>
      <c r="D173" s="247"/>
      <c r="E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 x14ac:dyDescent="0.25">
      <c r="A174" s="247"/>
      <c r="B174" s="13"/>
      <c r="C174" s="13"/>
      <c r="D174" s="247"/>
      <c r="E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 x14ac:dyDescent="0.25">
      <c r="A175" s="247"/>
      <c r="B175" s="13"/>
      <c r="C175" s="13"/>
      <c r="D175" s="247"/>
      <c r="E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 x14ac:dyDescent="0.25">
      <c r="A176" s="247"/>
      <c r="B176" s="13"/>
      <c r="C176" s="13"/>
      <c r="D176" s="247"/>
      <c r="E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 x14ac:dyDescent="0.25">
      <c r="A177" s="247"/>
      <c r="B177" s="13"/>
      <c r="C177" s="13"/>
      <c r="D177" s="247"/>
      <c r="E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 x14ac:dyDescent="0.25">
      <c r="A178" s="247"/>
      <c r="B178" s="13"/>
      <c r="C178" s="13"/>
      <c r="D178" s="247"/>
      <c r="E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 x14ac:dyDescent="0.25">
      <c r="A179" s="247"/>
      <c r="B179" s="13"/>
      <c r="C179" s="13"/>
      <c r="D179" s="247"/>
      <c r="E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 x14ac:dyDescent="0.25">
      <c r="A180" s="247"/>
      <c r="B180" s="13"/>
      <c r="C180" s="13"/>
      <c r="D180" s="247"/>
      <c r="E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 x14ac:dyDescent="0.25">
      <c r="A181" s="247"/>
      <c r="B181" s="13"/>
      <c r="C181" s="13"/>
      <c r="D181" s="247"/>
      <c r="E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 x14ac:dyDescent="0.25">
      <c r="A182" s="247"/>
      <c r="B182" s="13"/>
      <c r="C182" s="13"/>
      <c r="D182" s="247"/>
      <c r="E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 x14ac:dyDescent="0.25">
      <c r="A183" s="247"/>
      <c r="B183" s="13"/>
      <c r="C183" s="13"/>
      <c r="D183" s="247"/>
      <c r="E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 x14ac:dyDescent="0.25">
      <c r="A184" s="247"/>
      <c r="B184" s="13"/>
      <c r="C184" s="13"/>
      <c r="D184" s="247"/>
      <c r="E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 x14ac:dyDescent="0.25">
      <c r="A185" s="247"/>
      <c r="B185" s="13"/>
      <c r="C185" s="13"/>
      <c r="D185" s="247"/>
      <c r="E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 x14ac:dyDescent="0.25">
      <c r="A186" s="247"/>
      <c r="B186" s="13"/>
      <c r="C186" s="13"/>
      <c r="D186" s="247"/>
      <c r="E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 x14ac:dyDescent="0.25">
      <c r="A187" s="247"/>
      <c r="B187" s="13"/>
      <c r="C187" s="13"/>
      <c r="D187" s="247"/>
      <c r="E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 x14ac:dyDescent="0.25">
      <c r="A188" s="247"/>
      <c r="B188" s="13"/>
      <c r="C188" s="13"/>
      <c r="D188" s="247"/>
      <c r="E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 x14ac:dyDescent="0.25">
      <c r="A189" s="247"/>
      <c r="B189" s="13"/>
      <c r="C189" s="13"/>
      <c r="D189" s="247"/>
      <c r="E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 x14ac:dyDescent="0.25">
      <c r="A190" s="247"/>
      <c r="B190" s="13"/>
      <c r="C190" s="13"/>
      <c r="D190" s="247"/>
      <c r="E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 x14ac:dyDescent="0.25">
      <c r="A191" s="247"/>
      <c r="B191" s="13"/>
      <c r="C191" s="13"/>
      <c r="D191" s="247"/>
      <c r="E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 x14ac:dyDescent="0.25">
      <c r="A192" s="247"/>
      <c r="B192" s="13"/>
      <c r="C192" s="13"/>
      <c r="D192" s="247"/>
      <c r="E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 x14ac:dyDescent="0.25">
      <c r="A193" s="247"/>
      <c r="B193" s="13"/>
      <c r="C193" s="13"/>
      <c r="D193" s="247"/>
      <c r="E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 x14ac:dyDescent="0.25">
      <c r="A194" s="247"/>
      <c r="B194" s="13"/>
      <c r="C194" s="13"/>
      <c r="D194" s="247"/>
      <c r="E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 x14ac:dyDescent="0.25">
      <c r="A195" s="247"/>
      <c r="B195" s="13"/>
      <c r="C195" s="13"/>
      <c r="D195" s="247"/>
      <c r="E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 x14ac:dyDescent="0.25">
      <c r="A196" s="247"/>
      <c r="B196" s="13"/>
      <c r="C196" s="13"/>
      <c r="D196" s="247"/>
      <c r="E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 x14ac:dyDescent="0.25">
      <c r="A197" s="247"/>
      <c r="B197" s="13"/>
      <c r="C197" s="13"/>
      <c r="D197" s="247"/>
      <c r="E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 x14ac:dyDescent="0.25">
      <c r="A198" s="247"/>
      <c r="B198" s="13"/>
      <c r="C198" s="13"/>
      <c r="D198" s="247"/>
      <c r="E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 x14ac:dyDescent="0.25">
      <c r="A199" s="247"/>
      <c r="B199" s="13"/>
      <c r="C199" s="13"/>
      <c r="D199" s="247"/>
      <c r="E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 x14ac:dyDescent="0.25">
      <c r="A200" s="247"/>
      <c r="B200" s="13"/>
      <c r="C200" s="13"/>
      <c r="D200" s="247"/>
      <c r="E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 x14ac:dyDescent="0.25">
      <c r="A201" s="247"/>
      <c r="B201" s="13"/>
      <c r="C201" s="13"/>
      <c r="D201" s="247"/>
      <c r="E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 x14ac:dyDescent="0.25">
      <c r="A202" s="247"/>
      <c r="B202" s="13"/>
      <c r="C202" s="13"/>
      <c r="D202" s="247"/>
      <c r="E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 x14ac:dyDescent="0.25">
      <c r="A203" s="247"/>
      <c r="B203" s="13"/>
      <c r="C203" s="13"/>
      <c r="D203" s="247"/>
      <c r="E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 x14ac:dyDescent="0.25">
      <c r="A204" s="247"/>
      <c r="B204" s="13"/>
      <c r="C204" s="13"/>
      <c r="D204" s="247"/>
      <c r="E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 x14ac:dyDescent="0.25">
      <c r="A205" s="247"/>
      <c r="B205" s="13"/>
      <c r="C205" s="13"/>
      <c r="D205" s="247"/>
      <c r="E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 x14ac:dyDescent="0.25">
      <c r="A206" s="247"/>
      <c r="B206" s="13"/>
      <c r="C206" s="13"/>
      <c r="D206" s="247"/>
      <c r="E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 x14ac:dyDescent="0.25">
      <c r="A207" s="247"/>
      <c r="B207" s="13"/>
      <c r="C207" s="13"/>
      <c r="D207" s="247"/>
      <c r="E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 x14ac:dyDescent="0.25">
      <c r="A208" s="247"/>
      <c r="B208" s="13"/>
      <c r="C208" s="13"/>
      <c r="D208" s="247"/>
      <c r="E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 x14ac:dyDescent="0.25">
      <c r="A209" s="247"/>
      <c r="B209" s="13"/>
      <c r="C209" s="13"/>
      <c r="D209" s="247"/>
      <c r="E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 x14ac:dyDescent="0.25">
      <c r="A210" s="247"/>
      <c r="B210" s="13"/>
      <c r="C210" s="13"/>
      <c r="D210" s="247"/>
      <c r="E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 x14ac:dyDescent="0.25">
      <c r="A211" s="247"/>
      <c r="B211" s="13"/>
      <c r="C211" s="13"/>
      <c r="D211" s="247"/>
      <c r="E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 x14ac:dyDescent="0.25">
      <c r="A212" s="247"/>
      <c r="B212" s="13"/>
      <c r="C212" s="13"/>
      <c r="D212" s="247"/>
      <c r="E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 x14ac:dyDescent="0.25">
      <c r="A213" s="247"/>
      <c r="B213" s="13"/>
      <c r="C213" s="13"/>
      <c r="D213" s="247"/>
      <c r="E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 x14ac:dyDescent="0.25">
      <c r="A214" s="247"/>
      <c r="B214" s="13"/>
      <c r="C214" s="13"/>
      <c r="D214" s="247"/>
      <c r="E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 x14ac:dyDescent="0.25">
      <c r="A215" s="247"/>
      <c r="B215" s="13"/>
      <c r="C215" s="13"/>
      <c r="D215" s="247"/>
      <c r="E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 x14ac:dyDescent="0.25">
      <c r="A216" s="247"/>
      <c r="B216" s="13"/>
      <c r="C216" s="13"/>
      <c r="D216" s="247"/>
      <c r="E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 x14ac:dyDescent="0.25">
      <c r="A217" s="247"/>
      <c r="B217" s="13"/>
      <c r="C217" s="13"/>
      <c r="D217" s="247"/>
      <c r="E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 x14ac:dyDescent="0.25">
      <c r="A218" s="247"/>
      <c r="B218" s="13"/>
      <c r="C218" s="13"/>
      <c r="D218" s="247"/>
      <c r="E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 x14ac:dyDescent="0.25">
      <c r="A219" s="247"/>
      <c r="B219" s="13"/>
      <c r="C219" s="13"/>
      <c r="D219" s="247"/>
      <c r="E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 x14ac:dyDescent="0.25">
      <c r="A220" s="247"/>
      <c r="B220" s="13"/>
      <c r="C220" s="13"/>
      <c r="D220" s="247"/>
      <c r="E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 x14ac:dyDescent="0.25">
      <c r="A221" s="247"/>
      <c r="B221" s="13"/>
      <c r="C221" s="13"/>
      <c r="D221" s="247"/>
      <c r="E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 x14ac:dyDescent="0.25">
      <c r="A222" s="247"/>
      <c r="B222" s="13"/>
      <c r="C222" s="13"/>
      <c r="D222" s="247"/>
      <c r="E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 x14ac:dyDescent="0.25">
      <c r="A223" s="247"/>
      <c r="B223" s="13"/>
      <c r="C223" s="13"/>
      <c r="D223" s="247"/>
      <c r="E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 x14ac:dyDescent="0.25">
      <c r="A224" s="247"/>
      <c r="B224" s="13"/>
      <c r="C224" s="13"/>
      <c r="D224" s="247"/>
      <c r="E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 x14ac:dyDescent="0.25">
      <c r="A225" s="247"/>
      <c r="B225" s="13"/>
      <c r="C225" s="13"/>
      <c r="D225" s="247"/>
      <c r="E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 x14ac:dyDescent="0.25">
      <c r="A226" s="247"/>
      <c r="B226" s="13"/>
      <c r="C226" s="13"/>
      <c r="D226" s="247"/>
      <c r="E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 x14ac:dyDescent="0.25">
      <c r="A227" s="247"/>
      <c r="B227" s="13"/>
      <c r="C227" s="13"/>
      <c r="D227" s="247"/>
      <c r="E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 x14ac:dyDescent="0.25">
      <c r="A228" s="247"/>
      <c r="B228" s="13"/>
      <c r="C228" s="13"/>
      <c r="D228" s="247"/>
      <c r="E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 x14ac:dyDescent="0.25">
      <c r="A229" s="247"/>
      <c r="B229" s="13"/>
      <c r="C229" s="13"/>
      <c r="D229" s="247"/>
      <c r="E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 x14ac:dyDescent="0.25">
      <c r="A230" s="247"/>
      <c r="B230" s="13"/>
      <c r="C230" s="13"/>
      <c r="D230" s="247"/>
      <c r="E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 x14ac:dyDescent="0.25">
      <c r="A231" s="247"/>
      <c r="B231" s="13"/>
      <c r="C231" s="13"/>
      <c r="D231" s="247"/>
      <c r="E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 x14ac:dyDescent="0.25">
      <c r="A232" s="247"/>
      <c r="B232" s="13"/>
      <c r="C232" s="13"/>
      <c r="D232" s="247"/>
      <c r="E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 x14ac:dyDescent="0.25">
      <c r="A233" s="247"/>
      <c r="B233" s="13"/>
      <c r="C233" s="13"/>
      <c r="D233" s="247"/>
      <c r="E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 x14ac:dyDescent="0.25">
      <c r="A234" s="247"/>
      <c r="B234" s="13"/>
      <c r="C234" s="13"/>
      <c r="D234" s="247"/>
      <c r="E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 x14ac:dyDescent="0.25">
      <c r="A235" s="247"/>
      <c r="B235" s="13"/>
      <c r="C235" s="13"/>
      <c r="D235" s="247"/>
      <c r="E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 x14ac:dyDescent="0.25">
      <c r="A236" s="247"/>
      <c r="B236" s="13"/>
      <c r="C236" s="13"/>
      <c r="D236" s="247"/>
      <c r="E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25">
      <c r="A237" s="247"/>
      <c r="B237" s="13"/>
      <c r="C237" s="13"/>
      <c r="D237" s="247"/>
      <c r="E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25">
      <c r="A238" s="247"/>
      <c r="B238" s="13"/>
      <c r="C238" s="13"/>
      <c r="D238" s="247"/>
      <c r="E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25">
      <c r="A239" s="247"/>
      <c r="B239" s="13"/>
      <c r="C239" s="13"/>
      <c r="D239" s="247"/>
      <c r="E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25">
      <c r="A240" s="247"/>
      <c r="B240" s="13"/>
      <c r="C240" s="13"/>
      <c r="D240" s="247"/>
      <c r="E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25">
      <c r="A241" s="247"/>
      <c r="B241" s="13"/>
      <c r="C241" s="13"/>
      <c r="D241" s="247"/>
      <c r="E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25">
      <c r="A242" s="247"/>
      <c r="B242" s="13"/>
      <c r="C242" s="13"/>
      <c r="D242" s="247"/>
      <c r="E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25">
      <c r="A243" s="247"/>
      <c r="B243" s="13"/>
      <c r="C243" s="13"/>
      <c r="D243" s="247"/>
      <c r="E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25">
      <c r="A244" s="247"/>
      <c r="B244" s="13"/>
      <c r="C244" s="13"/>
      <c r="D244" s="247"/>
      <c r="E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25">
      <c r="A245" s="247"/>
      <c r="B245" s="13"/>
      <c r="C245" s="13"/>
      <c r="D245" s="247"/>
      <c r="E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25">
      <c r="A246" s="247"/>
      <c r="B246" s="13"/>
      <c r="C246" s="13"/>
      <c r="D246" s="247"/>
      <c r="E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25">
      <c r="A247" s="247"/>
      <c r="B247" s="13"/>
      <c r="C247" s="13"/>
      <c r="D247" s="247"/>
      <c r="E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25">
      <c r="A248" s="247"/>
      <c r="B248" s="13"/>
      <c r="C248" s="13"/>
      <c r="D248" s="247"/>
      <c r="E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25">
      <c r="A249" s="247"/>
      <c r="B249" s="13"/>
      <c r="C249" s="13"/>
      <c r="D249" s="247"/>
      <c r="E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25">
      <c r="A250" s="247"/>
      <c r="B250" s="13"/>
      <c r="C250" s="13"/>
      <c r="D250" s="247"/>
      <c r="E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25">
      <c r="A251" s="247"/>
      <c r="B251" s="13"/>
      <c r="C251" s="13"/>
      <c r="D251" s="247"/>
      <c r="E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25">
      <c r="A252" s="247"/>
      <c r="B252" s="13"/>
      <c r="C252" s="13"/>
      <c r="D252" s="247"/>
      <c r="E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25">
      <c r="A253" s="247"/>
      <c r="B253" s="13"/>
      <c r="C253" s="13"/>
      <c r="D253" s="247"/>
      <c r="E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25">
      <c r="A254" s="247"/>
      <c r="B254" s="13"/>
      <c r="C254" s="13"/>
      <c r="D254" s="247"/>
      <c r="E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25">
      <c r="A255" s="247"/>
      <c r="B255" s="13"/>
      <c r="C255" s="13"/>
      <c r="D255" s="247"/>
      <c r="E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25">
      <c r="A256" s="247"/>
      <c r="B256" s="13"/>
      <c r="C256" s="13"/>
      <c r="D256" s="247"/>
      <c r="E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25">
      <c r="A257" s="247"/>
      <c r="B257" s="13"/>
      <c r="C257" s="13"/>
      <c r="D257" s="247"/>
      <c r="E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25">
      <c r="A258" s="247"/>
      <c r="B258" s="13"/>
      <c r="C258" s="13"/>
      <c r="D258" s="247"/>
      <c r="E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25">
      <c r="A259" s="247"/>
      <c r="B259" s="13"/>
      <c r="C259" s="13"/>
      <c r="D259" s="247"/>
      <c r="E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25">
      <c r="A260" s="247"/>
      <c r="B260" s="13"/>
      <c r="C260" s="13"/>
      <c r="D260" s="247"/>
      <c r="E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25">
      <c r="A261" s="247"/>
      <c r="B261" s="13"/>
      <c r="C261" s="13"/>
      <c r="D261" s="247"/>
      <c r="E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25">
      <c r="A262" s="247"/>
      <c r="B262" s="13"/>
      <c r="C262" s="13"/>
      <c r="D262" s="247"/>
      <c r="E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25">
      <c r="A263" s="247"/>
      <c r="B263" s="13"/>
      <c r="C263" s="13"/>
      <c r="D263" s="247"/>
      <c r="E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25">
      <c r="A264" s="247"/>
      <c r="B264" s="13"/>
      <c r="C264" s="13"/>
      <c r="D264" s="247"/>
      <c r="E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25">
      <c r="A265" s="247"/>
      <c r="B265" s="13"/>
      <c r="C265" s="13"/>
      <c r="D265" s="247"/>
      <c r="E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25">
      <c r="A266" s="247"/>
      <c r="B266" s="13"/>
      <c r="C266" s="13"/>
      <c r="D266" s="247"/>
      <c r="E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25">
      <c r="A267" s="247"/>
      <c r="B267" s="13"/>
      <c r="C267" s="13"/>
      <c r="D267" s="247"/>
      <c r="E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25">
      <c r="A268" s="247"/>
      <c r="B268" s="13"/>
      <c r="C268" s="13"/>
      <c r="D268" s="247"/>
      <c r="E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25">
      <c r="A269" s="247"/>
      <c r="B269" s="13"/>
      <c r="C269" s="13"/>
      <c r="D269" s="247"/>
      <c r="E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25">
      <c r="A270" s="247"/>
      <c r="B270" s="13"/>
      <c r="C270" s="13"/>
      <c r="D270" s="247"/>
      <c r="E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25">
      <c r="A271" s="247"/>
      <c r="B271" s="13"/>
      <c r="C271" s="13"/>
      <c r="D271" s="247"/>
      <c r="E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25">
      <c r="A272" s="247"/>
      <c r="B272" s="13"/>
      <c r="C272" s="13"/>
      <c r="D272" s="247"/>
      <c r="E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25">
      <c r="A273" s="247"/>
      <c r="B273" s="13"/>
      <c r="C273" s="13"/>
      <c r="D273" s="247"/>
      <c r="E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25">
      <c r="A274" s="247"/>
      <c r="B274" s="13"/>
      <c r="C274" s="13"/>
      <c r="D274" s="247"/>
      <c r="E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25">
      <c r="A275" s="247"/>
      <c r="B275" s="13"/>
      <c r="C275" s="13"/>
      <c r="D275" s="247"/>
      <c r="E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25">
      <c r="A276" s="247"/>
      <c r="B276" s="13"/>
      <c r="C276" s="13"/>
      <c r="D276" s="247"/>
      <c r="E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25">
      <c r="A277" s="247"/>
      <c r="B277" s="13"/>
      <c r="C277" s="13"/>
      <c r="D277" s="247"/>
      <c r="E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25">
      <c r="A278" s="247"/>
      <c r="B278" s="13"/>
      <c r="C278" s="13"/>
      <c r="D278" s="247"/>
      <c r="E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25">
      <c r="A279" s="247"/>
      <c r="B279" s="13"/>
      <c r="C279" s="13"/>
      <c r="D279" s="247"/>
      <c r="E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25">
      <c r="A280" s="247"/>
      <c r="B280" s="13"/>
      <c r="C280" s="13"/>
      <c r="D280" s="247"/>
      <c r="E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25">
      <c r="A281" s="247"/>
      <c r="B281" s="13"/>
      <c r="C281" s="13"/>
      <c r="D281" s="247"/>
      <c r="E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25">
      <c r="A282" s="247"/>
      <c r="B282" s="13"/>
      <c r="C282" s="13"/>
      <c r="D282" s="247"/>
      <c r="E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25">
      <c r="A283" s="247"/>
      <c r="B283" s="13"/>
      <c r="C283" s="13"/>
      <c r="D283" s="247"/>
      <c r="E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25">
      <c r="A284" s="247"/>
      <c r="B284" s="13"/>
      <c r="C284" s="13"/>
      <c r="D284" s="247"/>
      <c r="E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25">
      <c r="A285" s="247"/>
      <c r="B285" s="13"/>
      <c r="C285" s="13"/>
      <c r="D285" s="247"/>
      <c r="E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25">
      <c r="A286" s="247"/>
      <c r="B286" s="13"/>
      <c r="C286" s="13"/>
      <c r="D286" s="247"/>
      <c r="E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25">
      <c r="A287" s="247"/>
      <c r="B287" s="13"/>
      <c r="C287" s="13"/>
      <c r="D287" s="247"/>
      <c r="E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25">
      <c r="A288" s="247"/>
      <c r="B288" s="13"/>
      <c r="C288" s="13"/>
      <c r="D288" s="247"/>
      <c r="E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25">
      <c r="A289" s="247"/>
      <c r="B289" s="13"/>
      <c r="C289" s="13"/>
      <c r="D289" s="247"/>
      <c r="E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25">
      <c r="A290" s="247"/>
      <c r="B290" s="13"/>
      <c r="C290" s="13"/>
      <c r="D290" s="247"/>
      <c r="E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25">
      <c r="A291" s="247"/>
      <c r="B291" s="13"/>
      <c r="C291" s="13"/>
      <c r="D291" s="247"/>
      <c r="E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25">
      <c r="A292" s="247"/>
      <c r="B292" s="13"/>
      <c r="C292" s="13"/>
      <c r="D292" s="247"/>
      <c r="E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25">
      <c r="A293" s="247"/>
      <c r="B293" s="13"/>
      <c r="C293" s="13"/>
      <c r="D293" s="247"/>
      <c r="E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25">
      <c r="A294" s="247"/>
      <c r="B294" s="13"/>
      <c r="C294" s="13"/>
      <c r="D294" s="247"/>
      <c r="E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25">
      <c r="A295" s="247"/>
      <c r="B295" s="13"/>
      <c r="C295" s="13"/>
      <c r="D295" s="247"/>
      <c r="E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25">
      <c r="A296" s="247"/>
      <c r="B296" s="13"/>
      <c r="C296" s="13"/>
      <c r="D296" s="247"/>
      <c r="E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25">
      <c r="A297" s="247"/>
      <c r="B297" s="13"/>
      <c r="C297" s="13"/>
      <c r="D297" s="247"/>
      <c r="E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25">
      <c r="A298" s="247"/>
      <c r="B298" s="13"/>
      <c r="C298" s="13"/>
      <c r="D298" s="247"/>
      <c r="E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25">
      <c r="A299" s="247"/>
      <c r="B299" s="13"/>
      <c r="C299" s="13"/>
      <c r="D299" s="247"/>
      <c r="E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25">
      <c r="A300" s="247"/>
      <c r="B300" s="13"/>
      <c r="C300" s="13"/>
      <c r="D300" s="247"/>
      <c r="E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25">
      <c r="A301" s="247"/>
      <c r="B301" s="13"/>
      <c r="C301" s="13"/>
      <c r="D301" s="247"/>
      <c r="E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25">
      <c r="A302" s="247"/>
      <c r="B302" s="13"/>
      <c r="C302" s="13"/>
      <c r="D302" s="247"/>
      <c r="E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25">
      <c r="A303" s="247"/>
      <c r="B303" s="13"/>
      <c r="C303" s="13"/>
      <c r="D303" s="247"/>
      <c r="E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25">
      <c r="A304" s="247"/>
      <c r="B304" s="13"/>
      <c r="C304" s="13"/>
      <c r="D304" s="247"/>
      <c r="E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25">
      <c r="A305" s="247"/>
      <c r="B305" s="13"/>
      <c r="C305" s="13"/>
      <c r="D305" s="247"/>
      <c r="E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25">
      <c r="A306" s="247"/>
      <c r="B306" s="13"/>
      <c r="C306" s="13"/>
      <c r="D306" s="247"/>
      <c r="E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25">
      <c r="A307" s="247"/>
      <c r="B307" s="13"/>
      <c r="C307" s="13"/>
      <c r="D307" s="247"/>
      <c r="E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25">
      <c r="A308" s="247"/>
      <c r="B308" s="13"/>
      <c r="C308" s="13"/>
      <c r="D308" s="247"/>
      <c r="E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25">
      <c r="A309" s="247"/>
      <c r="B309" s="13"/>
      <c r="C309" s="13"/>
      <c r="D309" s="247"/>
      <c r="E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25">
      <c r="A310" s="247"/>
      <c r="B310" s="13"/>
      <c r="C310" s="13"/>
      <c r="D310" s="247"/>
      <c r="E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25">
      <c r="A311" s="247"/>
      <c r="B311" s="13"/>
      <c r="C311" s="13"/>
      <c r="D311" s="247"/>
      <c r="E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25">
      <c r="A312" s="247"/>
      <c r="B312" s="13"/>
      <c r="C312" s="13"/>
      <c r="D312" s="247"/>
      <c r="E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25">
      <c r="A313" s="247"/>
      <c r="B313" s="13"/>
      <c r="C313" s="13"/>
      <c r="D313" s="247"/>
      <c r="E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25">
      <c r="A314" s="247"/>
      <c r="B314" s="13"/>
      <c r="C314" s="13"/>
      <c r="D314" s="247"/>
      <c r="E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25">
      <c r="A315" s="247"/>
      <c r="B315" s="13"/>
      <c r="C315" s="13"/>
      <c r="D315" s="247"/>
      <c r="E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25">
      <c r="A316" s="247"/>
      <c r="B316" s="13"/>
      <c r="C316" s="13"/>
      <c r="D316" s="247"/>
      <c r="E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25">
      <c r="A317" s="247"/>
      <c r="B317" s="13"/>
      <c r="C317" s="13"/>
      <c r="D317" s="247"/>
      <c r="E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25">
      <c r="A318" s="247"/>
      <c r="B318" s="13"/>
      <c r="C318" s="13"/>
      <c r="D318" s="247"/>
      <c r="E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25">
      <c r="A319" s="247"/>
      <c r="B319" s="13"/>
      <c r="C319" s="13"/>
      <c r="D319" s="247"/>
      <c r="E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25">
      <c r="A320" s="247"/>
      <c r="B320" s="13"/>
      <c r="C320" s="13"/>
      <c r="D320" s="247"/>
      <c r="E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25">
      <c r="A321" s="247"/>
      <c r="B321" s="13"/>
      <c r="C321" s="13"/>
      <c r="D321" s="247"/>
      <c r="E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25">
      <c r="A322" s="247"/>
      <c r="B322" s="13"/>
      <c r="C322" s="13"/>
      <c r="D322" s="247"/>
      <c r="E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25">
      <c r="A323" s="247"/>
      <c r="B323" s="13"/>
      <c r="C323" s="13"/>
      <c r="D323" s="247"/>
      <c r="E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25">
      <c r="A324" s="247"/>
      <c r="B324" s="13"/>
      <c r="C324" s="13"/>
      <c r="D324" s="247"/>
      <c r="E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25">
      <c r="A325" s="247"/>
      <c r="B325" s="13"/>
      <c r="C325" s="13"/>
      <c r="D325" s="247"/>
      <c r="E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25">
      <c r="A326" s="247"/>
      <c r="B326" s="13"/>
      <c r="C326" s="13"/>
      <c r="D326" s="247"/>
      <c r="E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25">
      <c r="A327" s="247"/>
      <c r="B327" s="13"/>
      <c r="C327" s="13"/>
      <c r="D327" s="247"/>
      <c r="E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25">
      <c r="A328" s="247"/>
      <c r="B328" s="13"/>
      <c r="C328" s="13"/>
      <c r="D328" s="247"/>
      <c r="E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25">
      <c r="A329" s="247"/>
      <c r="B329" s="13"/>
      <c r="C329" s="13"/>
      <c r="D329" s="247"/>
      <c r="E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25">
      <c r="A330" s="247"/>
      <c r="B330" s="13"/>
      <c r="C330" s="13"/>
      <c r="D330" s="247"/>
      <c r="E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25">
      <c r="A331" s="247"/>
      <c r="B331" s="13"/>
      <c r="C331" s="13"/>
      <c r="D331" s="247"/>
      <c r="E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25">
      <c r="A332" s="247"/>
      <c r="B332" s="13"/>
      <c r="C332" s="13"/>
      <c r="D332" s="247"/>
      <c r="E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25">
      <c r="A333" s="247"/>
      <c r="B333" s="13"/>
      <c r="C333" s="13"/>
      <c r="D333" s="247"/>
      <c r="E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25">
      <c r="A334" s="247"/>
      <c r="B334" s="13"/>
      <c r="C334" s="13"/>
      <c r="D334" s="247"/>
      <c r="E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25">
      <c r="A335" s="247"/>
      <c r="B335" s="13"/>
      <c r="C335" s="13"/>
      <c r="D335" s="247"/>
      <c r="E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25">
      <c r="A336" s="247"/>
      <c r="B336" s="13"/>
      <c r="C336" s="13"/>
      <c r="D336" s="247"/>
      <c r="E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25">
      <c r="A337" s="247"/>
      <c r="B337" s="13"/>
      <c r="C337" s="13"/>
      <c r="D337" s="247"/>
      <c r="E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25">
      <c r="A338" s="247"/>
      <c r="B338" s="13"/>
      <c r="C338" s="13"/>
      <c r="D338" s="247"/>
      <c r="E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25">
      <c r="A339" s="247"/>
      <c r="B339" s="13"/>
      <c r="C339" s="13"/>
      <c r="D339" s="247"/>
      <c r="E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25">
      <c r="A340" s="247"/>
      <c r="B340" s="13"/>
      <c r="C340" s="13"/>
      <c r="D340" s="247"/>
      <c r="E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25">
      <c r="A341" s="247"/>
      <c r="B341" s="13"/>
      <c r="C341" s="13"/>
      <c r="D341" s="247"/>
      <c r="E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25">
      <c r="A342" s="247"/>
      <c r="B342" s="13"/>
      <c r="C342" s="13"/>
      <c r="D342" s="247"/>
      <c r="E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25">
      <c r="A343" s="247"/>
      <c r="B343" s="13"/>
      <c r="C343" s="13"/>
      <c r="D343" s="247"/>
      <c r="E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25">
      <c r="A344" s="247"/>
      <c r="B344" s="13"/>
      <c r="C344" s="13"/>
      <c r="D344" s="247"/>
      <c r="E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25">
      <c r="A345" s="247"/>
      <c r="B345" s="13"/>
      <c r="C345" s="13"/>
      <c r="D345" s="247"/>
      <c r="E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25">
      <c r="A346" s="247"/>
      <c r="B346" s="13"/>
      <c r="C346" s="13"/>
      <c r="D346" s="247"/>
      <c r="E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25">
      <c r="A347" s="247"/>
      <c r="B347" s="13"/>
      <c r="C347" s="13"/>
      <c r="D347" s="247"/>
      <c r="E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25">
      <c r="A348" s="247"/>
      <c r="B348" s="13"/>
      <c r="C348" s="13"/>
      <c r="D348" s="247"/>
      <c r="E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25">
      <c r="A349" s="247"/>
      <c r="B349" s="13"/>
      <c r="C349" s="13"/>
      <c r="D349" s="247"/>
      <c r="E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25">
      <c r="A350" s="247"/>
      <c r="B350" s="13"/>
      <c r="C350" s="13"/>
      <c r="D350" s="247"/>
      <c r="E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25">
      <c r="A351" s="247"/>
      <c r="B351" s="13"/>
      <c r="C351" s="13"/>
      <c r="D351" s="247"/>
      <c r="E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25">
      <c r="A352" s="247"/>
      <c r="B352" s="13"/>
      <c r="C352" s="13"/>
      <c r="D352" s="247"/>
      <c r="E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25">
      <c r="A353" s="247"/>
      <c r="B353" s="13"/>
      <c r="C353" s="13"/>
      <c r="D353" s="247"/>
      <c r="E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25">
      <c r="A354" s="247"/>
      <c r="B354" s="13"/>
      <c r="C354" s="13"/>
      <c r="D354" s="247"/>
      <c r="E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25">
      <c r="A355" s="247"/>
      <c r="B355" s="13"/>
      <c r="C355" s="13"/>
      <c r="D355" s="247"/>
      <c r="E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25">
      <c r="A356" s="247"/>
      <c r="B356" s="13"/>
      <c r="C356" s="13"/>
      <c r="D356" s="247"/>
      <c r="E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25">
      <c r="A357" s="247"/>
      <c r="B357" s="13"/>
      <c r="C357" s="13"/>
      <c r="D357" s="247"/>
      <c r="E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25">
      <c r="A358" s="247"/>
      <c r="B358" s="13"/>
      <c r="C358" s="13"/>
      <c r="D358" s="247"/>
      <c r="E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25">
      <c r="A359" s="247"/>
      <c r="B359" s="13"/>
      <c r="C359" s="13"/>
      <c r="D359" s="247"/>
      <c r="E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25">
      <c r="A360" s="247"/>
      <c r="B360" s="13"/>
      <c r="C360" s="13"/>
      <c r="D360" s="247"/>
      <c r="E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25">
      <c r="A361" s="247"/>
      <c r="B361" s="13"/>
      <c r="C361" s="13"/>
      <c r="D361" s="247"/>
      <c r="E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25">
      <c r="A362" s="247"/>
      <c r="B362" s="13"/>
      <c r="C362" s="13"/>
      <c r="D362" s="247"/>
      <c r="E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25">
      <c r="A363" s="247"/>
      <c r="B363" s="13"/>
      <c r="C363" s="13"/>
      <c r="D363" s="247"/>
      <c r="E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25">
      <c r="A364" s="247"/>
      <c r="B364" s="13"/>
      <c r="C364" s="13"/>
      <c r="D364" s="247"/>
      <c r="E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25">
      <c r="A365" s="247"/>
      <c r="B365" s="13"/>
      <c r="C365" s="13"/>
      <c r="D365" s="247"/>
      <c r="E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25">
      <c r="A366" s="247"/>
      <c r="B366" s="13"/>
      <c r="C366" s="13"/>
      <c r="D366" s="247"/>
      <c r="E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25">
      <c r="A367" s="247"/>
      <c r="B367" s="13"/>
      <c r="C367" s="13"/>
      <c r="D367" s="247"/>
      <c r="E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25">
      <c r="A368" s="247"/>
      <c r="B368" s="13"/>
      <c r="C368" s="13"/>
      <c r="D368" s="247"/>
      <c r="E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25">
      <c r="A369" s="247"/>
      <c r="B369" s="13"/>
      <c r="C369" s="13"/>
      <c r="D369" s="247"/>
      <c r="E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25">
      <c r="A370" s="247"/>
      <c r="B370" s="13"/>
      <c r="C370" s="13"/>
      <c r="D370" s="247"/>
      <c r="E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25">
      <c r="A371" s="247"/>
      <c r="B371" s="13"/>
      <c r="C371" s="13"/>
      <c r="D371" s="247"/>
      <c r="E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25">
      <c r="A372" s="247"/>
      <c r="B372" s="13"/>
      <c r="C372" s="13"/>
      <c r="D372" s="247"/>
      <c r="E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25">
      <c r="A373" s="247"/>
      <c r="B373" s="13"/>
      <c r="C373" s="13"/>
      <c r="D373" s="247"/>
      <c r="E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25">
      <c r="A374" s="247"/>
      <c r="B374" s="13"/>
      <c r="C374" s="13"/>
      <c r="D374" s="247"/>
      <c r="E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25">
      <c r="A375" s="247"/>
      <c r="B375" s="13"/>
      <c r="C375" s="13"/>
      <c r="D375" s="247"/>
      <c r="E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25">
      <c r="A376" s="247"/>
      <c r="B376" s="13"/>
      <c r="C376" s="13"/>
      <c r="D376" s="247"/>
      <c r="E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25">
      <c r="A377" s="247"/>
      <c r="B377" s="13"/>
      <c r="C377" s="13"/>
      <c r="D377" s="247"/>
      <c r="E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25">
      <c r="A378" s="247"/>
      <c r="B378" s="13"/>
      <c r="C378" s="13"/>
      <c r="D378" s="247"/>
      <c r="E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25">
      <c r="A379" s="247"/>
      <c r="B379" s="13"/>
      <c r="C379" s="13"/>
      <c r="D379" s="247"/>
      <c r="E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25">
      <c r="A380" s="247"/>
      <c r="B380" s="13"/>
      <c r="C380" s="13"/>
      <c r="D380" s="247"/>
      <c r="E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25">
      <c r="A381" s="247"/>
      <c r="B381" s="13"/>
      <c r="C381" s="13"/>
      <c r="D381" s="247"/>
      <c r="E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25">
      <c r="A382" s="247"/>
      <c r="B382" s="13"/>
      <c r="C382" s="13"/>
      <c r="D382" s="247"/>
      <c r="E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25">
      <c r="A383" s="247"/>
      <c r="B383" s="13"/>
      <c r="C383" s="13"/>
      <c r="D383" s="247"/>
      <c r="E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25">
      <c r="A384" s="247"/>
      <c r="B384" s="13"/>
      <c r="C384" s="13"/>
      <c r="D384" s="247"/>
      <c r="E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25">
      <c r="A385" s="247"/>
      <c r="B385" s="13"/>
      <c r="C385" s="13"/>
      <c r="D385" s="247"/>
      <c r="E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25">
      <c r="A386" s="247"/>
      <c r="B386" s="13"/>
      <c r="C386" s="13"/>
      <c r="D386" s="247"/>
      <c r="E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25">
      <c r="A387" s="247"/>
      <c r="B387" s="13"/>
      <c r="C387" s="13"/>
      <c r="D387" s="247"/>
      <c r="E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25">
      <c r="A388" s="247"/>
      <c r="B388" s="13"/>
      <c r="C388" s="13"/>
      <c r="D388" s="247"/>
      <c r="E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25">
      <c r="A389" s="247"/>
      <c r="B389" s="13"/>
      <c r="C389" s="13"/>
      <c r="D389" s="247"/>
      <c r="E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25">
      <c r="A390" s="247"/>
      <c r="B390" s="13"/>
      <c r="C390" s="13"/>
      <c r="D390" s="247"/>
      <c r="E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25">
      <c r="A391" s="247"/>
      <c r="B391" s="13"/>
      <c r="C391" s="13"/>
      <c r="D391" s="247"/>
      <c r="E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25">
      <c r="A392" s="247"/>
      <c r="B392" s="13"/>
      <c r="C392" s="13"/>
      <c r="D392" s="247"/>
      <c r="E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25">
      <c r="A393" s="247"/>
      <c r="B393" s="13"/>
      <c r="C393" s="13"/>
      <c r="D393" s="247"/>
      <c r="E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25">
      <c r="A394" s="247"/>
      <c r="B394" s="13"/>
      <c r="C394" s="13"/>
      <c r="D394" s="247"/>
      <c r="E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25">
      <c r="A395" s="247"/>
      <c r="B395" s="13"/>
      <c r="C395" s="13"/>
      <c r="D395" s="247"/>
      <c r="E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25">
      <c r="A396" s="247"/>
      <c r="B396" s="13"/>
      <c r="C396" s="13"/>
      <c r="D396" s="247"/>
      <c r="E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25">
      <c r="A397" s="247"/>
      <c r="B397" s="13"/>
      <c r="C397" s="13"/>
      <c r="D397" s="247"/>
      <c r="E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25">
      <c r="A398" s="247"/>
      <c r="B398" s="13"/>
      <c r="C398" s="13"/>
      <c r="D398" s="247"/>
      <c r="E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25">
      <c r="A399" s="247"/>
      <c r="B399" s="13"/>
      <c r="C399" s="13"/>
      <c r="D399" s="247"/>
      <c r="E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25">
      <c r="A400" s="247"/>
      <c r="B400" s="13"/>
      <c r="C400" s="13"/>
      <c r="D400" s="247"/>
      <c r="E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25">
      <c r="A401" s="247"/>
      <c r="B401" s="13"/>
      <c r="C401" s="13"/>
      <c r="D401" s="247"/>
      <c r="E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25">
      <c r="A402" s="247"/>
      <c r="B402" s="13"/>
      <c r="C402" s="13"/>
      <c r="D402" s="247"/>
      <c r="E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25">
      <c r="A403" s="247"/>
      <c r="B403" s="13"/>
      <c r="C403" s="13"/>
      <c r="D403" s="247"/>
      <c r="E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25">
      <c r="A404" s="247"/>
      <c r="B404" s="13"/>
      <c r="C404" s="13"/>
      <c r="D404" s="247"/>
      <c r="E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25">
      <c r="A405" s="247"/>
      <c r="B405" s="13"/>
      <c r="C405" s="13"/>
      <c r="D405" s="247"/>
      <c r="E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25">
      <c r="A406" s="247"/>
      <c r="B406" s="13"/>
      <c r="C406" s="13"/>
      <c r="D406" s="247"/>
      <c r="E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25">
      <c r="A407" s="247"/>
      <c r="B407" s="13"/>
      <c r="C407" s="13"/>
      <c r="D407" s="247"/>
      <c r="E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25">
      <c r="A408" s="247"/>
      <c r="B408" s="13"/>
      <c r="C408" s="13"/>
      <c r="D408" s="247"/>
      <c r="E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25">
      <c r="A409" s="247"/>
      <c r="B409" s="13"/>
      <c r="C409" s="13"/>
      <c r="D409" s="247"/>
      <c r="E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25">
      <c r="A410" s="247"/>
      <c r="B410" s="13"/>
      <c r="C410" s="13"/>
      <c r="D410" s="247"/>
      <c r="E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25">
      <c r="A411" s="247"/>
      <c r="B411" s="13"/>
      <c r="C411" s="13"/>
      <c r="D411" s="247"/>
      <c r="E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25">
      <c r="A412" s="247"/>
      <c r="B412" s="13"/>
      <c r="C412" s="13"/>
      <c r="D412" s="247"/>
      <c r="E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25">
      <c r="A413" s="247"/>
      <c r="B413" s="13"/>
      <c r="C413" s="13"/>
      <c r="D413" s="247"/>
      <c r="E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25">
      <c r="A414" s="247"/>
      <c r="B414" s="13"/>
      <c r="C414" s="13"/>
      <c r="D414" s="247"/>
      <c r="E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25">
      <c r="A415" s="247"/>
      <c r="B415" s="13"/>
      <c r="C415" s="13"/>
      <c r="D415" s="247"/>
      <c r="E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25">
      <c r="A416" s="247"/>
      <c r="B416" s="13"/>
      <c r="C416" s="13"/>
      <c r="D416" s="247"/>
      <c r="E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25">
      <c r="A417" s="247"/>
      <c r="B417" s="13"/>
      <c r="C417" s="13"/>
      <c r="D417" s="247"/>
      <c r="E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25">
      <c r="A418" s="247"/>
      <c r="B418" s="13"/>
      <c r="C418" s="13"/>
      <c r="D418" s="247"/>
      <c r="E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25">
      <c r="A419" s="247"/>
      <c r="B419" s="13"/>
      <c r="C419" s="13"/>
      <c r="D419" s="247"/>
      <c r="E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25">
      <c r="A420" s="247"/>
      <c r="B420" s="13"/>
      <c r="C420" s="13"/>
      <c r="D420" s="247"/>
      <c r="E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25">
      <c r="A421" s="247"/>
      <c r="B421" s="13"/>
      <c r="C421" s="13"/>
      <c r="D421" s="247"/>
      <c r="E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25">
      <c r="A422" s="247"/>
      <c r="B422" s="13"/>
      <c r="C422" s="13"/>
      <c r="D422" s="247"/>
      <c r="E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25">
      <c r="A423" s="247"/>
      <c r="B423" s="13"/>
      <c r="C423" s="13"/>
      <c r="D423" s="247"/>
      <c r="E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25">
      <c r="A424" s="247"/>
      <c r="B424" s="13"/>
      <c r="C424" s="13"/>
      <c r="D424" s="247"/>
      <c r="E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25">
      <c r="A425" s="247"/>
      <c r="B425" s="13"/>
      <c r="C425" s="13"/>
      <c r="D425" s="247"/>
      <c r="E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25">
      <c r="A426" s="247"/>
      <c r="B426" s="13"/>
      <c r="C426" s="13"/>
      <c r="D426" s="247"/>
      <c r="E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25">
      <c r="A427" s="247"/>
      <c r="B427" s="13"/>
      <c r="C427" s="13"/>
      <c r="D427" s="247"/>
      <c r="E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25">
      <c r="A428" s="247"/>
      <c r="B428" s="13"/>
      <c r="C428" s="13"/>
      <c r="D428" s="247"/>
      <c r="E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25">
      <c r="A429" s="247"/>
      <c r="B429" s="13"/>
      <c r="C429" s="13"/>
      <c r="D429" s="247"/>
      <c r="E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25">
      <c r="A430" s="247"/>
      <c r="B430" s="13"/>
      <c r="C430" s="13"/>
      <c r="D430" s="247"/>
      <c r="E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25">
      <c r="A431" s="247"/>
      <c r="B431" s="13"/>
      <c r="C431" s="13"/>
      <c r="D431" s="247"/>
      <c r="E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25">
      <c r="A432" s="247"/>
      <c r="B432" s="13"/>
      <c r="C432" s="13"/>
      <c r="D432" s="247"/>
      <c r="E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25">
      <c r="A433" s="247"/>
      <c r="B433" s="13"/>
      <c r="C433" s="13"/>
      <c r="D433" s="247"/>
      <c r="E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25">
      <c r="A434" s="247"/>
      <c r="B434" s="13"/>
      <c r="C434" s="13"/>
      <c r="D434" s="247"/>
      <c r="E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25">
      <c r="A435" s="247"/>
      <c r="B435" s="13"/>
      <c r="C435" s="13"/>
      <c r="D435" s="247"/>
      <c r="E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25">
      <c r="A436" s="247"/>
      <c r="B436" s="13"/>
      <c r="C436" s="13"/>
      <c r="D436" s="247"/>
      <c r="E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25">
      <c r="A437" s="247"/>
      <c r="B437" s="13"/>
      <c r="C437" s="13"/>
      <c r="D437" s="247"/>
      <c r="E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25">
      <c r="A438" s="247"/>
      <c r="B438" s="13"/>
      <c r="C438" s="13"/>
      <c r="D438" s="247"/>
      <c r="E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25">
      <c r="A439" s="247"/>
      <c r="B439" s="13"/>
      <c r="C439" s="13"/>
      <c r="D439" s="247"/>
      <c r="E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25">
      <c r="A440" s="247"/>
      <c r="B440" s="13"/>
      <c r="C440" s="13"/>
      <c r="D440" s="247"/>
      <c r="E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25">
      <c r="A441" s="247"/>
      <c r="B441" s="13"/>
      <c r="C441" s="13"/>
      <c r="D441" s="247"/>
      <c r="E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25">
      <c r="A442" s="247"/>
      <c r="B442" s="13"/>
      <c r="C442" s="13"/>
      <c r="D442" s="247"/>
      <c r="E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25">
      <c r="A443" s="247"/>
      <c r="B443" s="13"/>
      <c r="C443" s="13"/>
      <c r="D443" s="247"/>
      <c r="E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25">
      <c r="A444" s="247"/>
      <c r="B444" s="13"/>
      <c r="C444" s="13"/>
      <c r="D444" s="247"/>
      <c r="E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25">
      <c r="A445" s="247"/>
      <c r="B445" s="13"/>
      <c r="C445" s="13"/>
      <c r="D445" s="247"/>
      <c r="E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25">
      <c r="A446" s="247"/>
      <c r="B446" s="13"/>
      <c r="C446" s="13"/>
      <c r="D446" s="247"/>
      <c r="E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25">
      <c r="A447" s="247"/>
      <c r="B447" s="13"/>
      <c r="C447" s="13"/>
      <c r="D447" s="247"/>
      <c r="E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25">
      <c r="A448" s="247"/>
      <c r="B448" s="13"/>
      <c r="C448" s="13"/>
      <c r="D448" s="247"/>
      <c r="E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25">
      <c r="A449" s="247"/>
      <c r="B449" s="13"/>
      <c r="C449" s="13"/>
      <c r="D449" s="247"/>
      <c r="E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25">
      <c r="A450" s="247"/>
      <c r="B450" s="13"/>
      <c r="C450" s="13"/>
      <c r="D450" s="247"/>
      <c r="E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25">
      <c r="A451" s="247"/>
      <c r="B451" s="13"/>
      <c r="C451" s="13"/>
      <c r="D451" s="247"/>
      <c r="E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25">
      <c r="A452" s="247"/>
      <c r="B452" s="13"/>
      <c r="C452" s="13"/>
      <c r="D452" s="247"/>
      <c r="E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25">
      <c r="A453" s="247"/>
      <c r="B453" s="13"/>
      <c r="C453" s="13"/>
      <c r="D453" s="247"/>
      <c r="E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25">
      <c r="A454" s="247"/>
      <c r="B454" s="13"/>
      <c r="C454" s="13"/>
      <c r="D454" s="247"/>
      <c r="E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25">
      <c r="A455" s="247"/>
      <c r="B455" s="13"/>
      <c r="C455" s="13"/>
      <c r="D455" s="247"/>
      <c r="E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25">
      <c r="A456" s="247"/>
      <c r="B456" s="13"/>
      <c r="C456" s="13"/>
      <c r="D456" s="247"/>
      <c r="E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25">
      <c r="A457" s="247"/>
      <c r="B457" s="13"/>
      <c r="C457" s="13"/>
      <c r="D457" s="247"/>
      <c r="E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25">
      <c r="A458" s="247"/>
      <c r="B458" s="13"/>
      <c r="C458" s="13"/>
      <c r="D458" s="247"/>
      <c r="E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25">
      <c r="A459" s="247"/>
      <c r="B459" s="13"/>
      <c r="C459" s="13"/>
      <c r="D459" s="247"/>
      <c r="E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25">
      <c r="A460" s="247"/>
      <c r="B460" s="13"/>
      <c r="C460" s="13"/>
      <c r="D460" s="247"/>
      <c r="E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25">
      <c r="A461" s="247"/>
      <c r="B461" s="13"/>
      <c r="C461" s="13"/>
      <c r="D461" s="247"/>
      <c r="E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25">
      <c r="A462" s="247"/>
      <c r="B462" s="13"/>
      <c r="C462" s="13"/>
      <c r="D462" s="247"/>
      <c r="E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25">
      <c r="A463" s="247"/>
      <c r="B463" s="13"/>
      <c r="C463" s="13"/>
      <c r="D463" s="247"/>
      <c r="E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25">
      <c r="A464" s="247"/>
      <c r="B464" s="13"/>
      <c r="C464" s="13"/>
      <c r="D464" s="247"/>
      <c r="E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25">
      <c r="A465" s="247"/>
      <c r="B465" s="13"/>
      <c r="C465" s="13"/>
      <c r="D465" s="247"/>
      <c r="E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25">
      <c r="A466" s="247"/>
      <c r="B466" s="13"/>
      <c r="C466" s="13"/>
      <c r="D466" s="247"/>
      <c r="E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25">
      <c r="A467" s="247"/>
      <c r="B467" s="13"/>
      <c r="C467" s="13"/>
      <c r="D467" s="247"/>
      <c r="E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25">
      <c r="A468" s="247"/>
      <c r="B468" s="13"/>
      <c r="C468" s="13"/>
      <c r="D468" s="247"/>
      <c r="E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25">
      <c r="A469" s="247"/>
      <c r="B469" s="13"/>
      <c r="C469" s="13"/>
      <c r="D469" s="247"/>
      <c r="E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25">
      <c r="A470" s="247"/>
      <c r="B470" s="13"/>
      <c r="C470" s="13"/>
      <c r="D470" s="247"/>
      <c r="E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25">
      <c r="A471" s="247"/>
      <c r="B471" s="13"/>
      <c r="C471" s="13"/>
      <c r="D471" s="247"/>
      <c r="E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25">
      <c r="A472" s="247"/>
      <c r="B472" s="13"/>
      <c r="C472" s="13"/>
      <c r="D472" s="247"/>
      <c r="E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25">
      <c r="A473" s="247"/>
      <c r="B473" s="13"/>
      <c r="C473" s="13"/>
      <c r="D473" s="247"/>
      <c r="E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25">
      <c r="A474" s="247"/>
      <c r="B474" s="13"/>
      <c r="C474" s="13"/>
      <c r="D474" s="247"/>
      <c r="E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25">
      <c r="A475" s="247"/>
      <c r="B475" s="13"/>
      <c r="C475" s="13"/>
      <c r="D475" s="247"/>
      <c r="E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25">
      <c r="A476" s="247"/>
      <c r="B476" s="13"/>
      <c r="C476" s="13"/>
      <c r="D476" s="247"/>
      <c r="E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25">
      <c r="A477" s="247"/>
      <c r="B477" s="13"/>
      <c r="C477" s="13"/>
      <c r="D477" s="247"/>
      <c r="E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25">
      <c r="A478" s="247"/>
      <c r="B478" s="13"/>
      <c r="C478" s="13"/>
      <c r="D478" s="247"/>
      <c r="E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25">
      <c r="A479" s="247"/>
      <c r="B479" s="13"/>
      <c r="C479" s="13"/>
      <c r="D479" s="247"/>
      <c r="E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25">
      <c r="A480" s="247"/>
      <c r="B480" s="13"/>
      <c r="C480" s="13"/>
      <c r="D480" s="247"/>
      <c r="E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25">
      <c r="A481" s="247"/>
      <c r="B481" s="13"/>
      <c r="C481" s="13"/>
      <c r="D481" s="247"/>
      <c r="E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25">
      <c r="A482" s="247"/>
      <c r="B482" s="13"/>
      <c r="C482" s="13"/>
      <c r="D482" s="247"/>
      <c r="E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25">
      <c r="A483" s="247"/>
      <c r="B483" s="13"/>
      <c r="C483" s="13"/>
      <c r="D483" s="247"/>
      <c r="E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25">
      <c r="A484" s="247"/>
      <c r="B484" s="13"/>
      <c r="C484" s="13"/>
      <c r="D484" s="247"/>
      <c r="E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25">
      <c r="A485" s="247"/>
      <c r="B485" s="13"/>
      <c r="C485" s="13"/>
      <c r="D485" s="247"/>
      <c r="E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25">
      <c r="A486" s="247"/>
      <c r="B486" s="13"/>
      <c r="C486" s="13"/>
      <c r="D486" s="247"/>
      <c r="E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25">
      <c r="A487" s="247"/>
      <c r="B487" s="13"/>
      <c r="C487" s="13"/>
      <c r="D487" s="247"/>
      <c r="E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25">
      <c r="A488" s="247"/>
      <c r="B488" s="13"/>
      <c r="C488" s="13"/>
      <c r="D488" s="247"/>
      <c r="E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25">
      <c r="A489" s="247"/>
      <c r="B489" s="13"/>
      <c r="C489" s="13"/>
      <c r="D489" s="247"/>
      <c r="E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25">
      <c r="A490" s="247"/>
      <c r="B490" s="13"/>
      <c r="C490" s="13"/>
      <c r="D490" s="247"/>
      <c r="E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25">
      <c r="A491" s="247"/>
      <c r="B491" s="13"/>
      <c r="C491" s="13"/>
      <c r="D491" s="247"/>
      <c r="E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25">
      <c r="A492" s="247"/>
      <c r="B492" s="13"/>
      <c r="C492" s="13"/>
      <c r="D492" s="247"/>
      <c r="E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25">
      <c r="A493" s="247"/>
      <c r="B493" s="13"/>
      <c r="C493" s="13"/>
      <c r="D493" s="247"/>
      <c r="E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25">
      <c r="A494" s="247"/>
      <c r="B494" s="13"/>
      <c r="C494" s="13"/>
      <c r="D494" s="247"/>
      <c r="E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25">
      <c r="A495" s="247"/>
      <c r="B495" s="13"/>
      <c r="C495" s="13"/>
      <c r="D495" s="247"/>
      <c r="E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25">
      <c r="A496" s="247"/>
      <c r="B496" s="13"/>
      <c r="C496" s="13"/>
      <c r="D496" s="247"/>
      <c r="E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25">
      <c r="A497" s="247"/>
      <c r="B497" s="13"/>
      <c r="C497" s="13"/>
      <c r="D497" s="247"/>
      <c r="E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25">
      <c r="A498" s="247"/>
      <c r="B498" s="13"/>
      <c r="C498" s="13"/>
      <c r="D498" s="247"/>
      <c r="E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25">
      <c r="A499" s="247"/>
      <c r="B499" s="13"/>
      <c r="C499" s="13"/>
      <c r="D499" s="247"/>
      <c r="E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25">
      <c r="A500" s="247"/>
      <c r="B500" s="13"/>
      <c r="C500" s="13"/>
      <c r="D500" s="247"/>
      <c r="E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25">
      <c r="A501" s="247"/>
      <c r="B501" s="13"/>
      <c r="C501" s="13"/>
      <c r="D501" s="247"/>
      <c r="E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25">
      <c r="A502" s="247"/>
      <c r="B502" s="13"/>
      <c r="C502" s="13"/>
      <c r="D502" s="247"/>
      <c r="E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25">
      <c r="A503" s="247"/>
      <c r="B503" s="13"/>
      <c r="C503" s="13"/>
      <c r="D503" s="247"/>
      <c r="E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25">
      <c r="A504" s="247"/>
      <c r="B504" s="13"/>
      <c r="C504" s="13"/>
      <c r="D504" s="247"/>
      <c r="E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25">
      <c r="A505" s="247"/>
      <c r="B505" s="13"/>
      <c r="C505" s="13"/>
      <c r="D505" s="247"/>
      <c r="E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25">
      <c r="A506" s="247"/>
      <c r="B506" s="13"/>
      <c r="C506" s="13"/>
      <c r="D506" s="247"/>
      <c r="E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25">
      <c r="A507" s="247"/>
      <c r="B507" s="13"/>
      <c r="C507" s="13"/>
      <c r="D507" s="247"/>
      <c r="E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25">
      <c r="A508" s="247"/>
      <c r="B508" s="13"/>
      <c r="C508" s="13"/>
      <c r="D508" s="247"/>
      <c r="E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25">
      <c r="A509" s="247"/>
      <c r="B509" s="13"/>
      <c r="C509" s="13"/>
      <c r="D509" s="247"/>
      <c r="E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25">
      <c r="A510" s="247"/>
      <c r="B510" s="13"/>
      <c r="C510" s="13"/>
      <c r="D510" s="247"/>
      <c r="E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25">
      <c r="A511" s="247"/>
      <c r="B511" s="13"/>
      <c r="C511" s="13"/>
      <c r="D511" s="247"/>
      <c r="E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25">
      <c r="A512" s="247"/>
      <c r="B512" s="13"/>
      <c r="C512" s="13"/>
      <c r="D512" s="247"/>
      <c r="E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25">
      <c r="A513" s="247"/>
      <c r="B513" s="13"/>
      <c r="C513" s="13"/>
      <c r="D513" s="247"/>
      <c r="E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25">
      <c r="A514" s="247"/>
      <c r="B514" s="13"/>
      <c r="C514" s="13"/>
      <c r="D514" s="247"/>
      <c r="E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25">
      <c r="A515" s="247"/>
      <c r="B515" s="13"/>
      <c r="C515" s="13"/>
      <c r="D515" s="247"/>
      <c r="E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25">
      <c r="A516" s="247"/>
      <c r="B516" s="13"/>
      <c r="C516" s="13"/>
      <c r="D516" s="247"/>
      <c r="E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25">
      <c r="A517" s="247"/>
      <c r="B517" s="13"/>
      <c r="C517" s="13"/>
      <c r="D517" s="247"/>
      <c r="E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25">
      <c r="A518" s="247"/>
      <c r="B518" s="13"/>
      <c r="C518" s="13"/>
      <c r="D518" s="247"/>
      <c r="E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25">
      <c r="A519" s="247"/>
      <c r="B519" s="13"/>
      <c r="C519" s="13"/>
      <c r="D519" s="247"/>
      <c r="E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25">
      <c r="A520" s="247"/>
      <c r="B520" s="13"/>
      <c r="C520" s="13"/>
      <c r="D520" s="247"/>
      <c r="E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25">
      <c r="A521" s="247"/>
      <c r="B521" s="13"/>
      <c r="C521" s="13"/>
      <c r="D521" s="247"/>
      <c r="E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25">
      <c r="A522" s="247"/>
      <c r="B522" s="13"/>
      <c r="C522" s="13"/>
      <c r="D522" s="247"/>
      <c r="E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25">
      <c r="A523" s="247"/>
      <c r="B523" s="13"/>
      <c r="C523" s="13"/>
      <c r="D523" s="247"/>
      <c r="E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25">
      <c r="A524" s="247"/>
      <c r="B524" s="13"/>
      <c r="C524" s="13"/>
      <c r="D524" s="247"/>
      <c r="E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25">
      <c r="A525" s="247"/>
      <c r="B525" s="13"/>
      <c r="C525" s="13"/>
      <c r="D525" s="247"/>
      <c r="E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25">
      <c r="A526" s="247"/>
      <c r="B526" s="13"/>
      <c r="C526" s="13"/>
      <c r="D526" s="247"/>
      <c r="E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25">
      <c r="A527" s="247"/>
      <c r="B527" s="13"/>
      <c r="C527" s="13"/>
      <c r="D527" s="247"/>
      <c r="E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25">
      <c r="A528" s="247"/>
      <c r="B528" s="13"/>
      <c r="C528" s="13"/>
      <c r="D528" s="247"/>
      <c r="E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25">
      <c r="A529" s="247"/>
      <c r="B529" s="13"/>
      <c r="C529" s="13"/>
      <c r="D529" s="247"/>
      <c r="E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25">
      <c r="A530" s="247"/>
      <c r="B530" s="13"/>
      <c r="C530" s="13"/>
      <c r="D530" s="247"/>
      <c r="E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25">
      <c r="A531" s="247"/>
      <c r="B531" s="13"/>
      <c r="C531" s="13"/>
      <c r="D531" s="247"/>
      <c r="E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25">
      <c r="A532" s="247"/>
      <c r="B532" s="13"/>
      <c r="C532" s="13"/>
      <c r="D532" s="247"/>
      <c r="E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25">
      <c r="A533" s="247"/>
      <c r="B533" s="13"/>
      <c r="C533" s="13"/>
      <c r="D533" s="247"/>
      <c r="E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25">
      <c r="A534" s="247"/>
      <c r="B534" s="13"/>
      <c r="C534" s="13"/>
      <c r="D534" s="247"/>
      <c r="E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25">
      <c r="A535" s="247"/>
      <c r="B535" s="13"/>
      <c r="C535" s="13"/>
      <c r="D535" s="247"/>
      <c r="E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25">
      <c r="A536" s="247"/>
      <c r="B536" s="13"/>
      <c r="C536" s="13"/>
      <c r="D536" s="247"/>
      <c r="E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25">
      <c r="A537" s="247"/>
      <c r="B537" s="13"/>
      <c r="C537" s="13"/>
      <c r="D537" s="247"/>
      <c r="E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25">
      <c r="A538" s="247"/>
      <c r="B538" s="13"/>
      <c r="C538" s="13"/>
      <c r="D538" s="247"/>
      <c r="E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25">
      <c r="A539" s="247"/>
      <c r="B539" s="13"/>
      <c r="C539" s="13"/>
      <c r="D539" s="247"/>
      <c r="E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25">
      <c r="A540" s="247"/>
      <c r="B540" s="13"/>
      <c r="C540" s="13"/>
      <c r="D540" s="247"/>
      <c r="E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25">
      <c r="A541" s="247"/>
      <c r="B541" s="13"/>
      <c r="C541" s="13"/>
      <c r="D541" s="247"/>
      <c r="E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25">
      <c r="A542" s="247"/>
      <c r="B542" s="13"/>
      <c r="C542" s="13"/>
      <c r="D542" s="247"/>
      <c r="E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25">
      <c r="A543" s="247"/>
      <c r="B543" s="13"/>
      <c r="C543" s="13"/>
      <c r="D543" s="247"/>
      <c r="E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25">
      <c r="A544" s="247"/>
      <c r="B544" s="13"/>
      <c r="C544" s="13"/>
      <c r="D544" s="247"/>
      <c r="E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25">
      <c r="A545" s="247"/>
      <c r="B545" s="13"/>
      <c r="C545" s="13"/>
      <c r="D545" s="247"/>
      <c r="E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25">
      <c r="A546" s="247"/>
      <c r="B546" s="13"/>
      <c r="C546" s="13"/>
      <c r="D546" s="247"/>
      <c r="E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25">
      <c r="A547" s="247"/>
      <c r="B547" s="13"/>
      <c r="C547" s="13"/>
      <c r="D547" s="247"/>
      <c r="E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25">
      <c r="A548" s="247"/>
      <c r="B548" s="13"/>
      <c r="C548" s="13"/>
      <c r="D548" s="247"/>
      <c r="E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25">
      <c r="A549" s="247"/>
      <c r="B549" s="13"/>
      <c r="C549" s="13"/>
      <c r="D549" s="247"/>
      <c r="E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25">
      <c r="A550" s="247"/>
      <c r="B550" s="13"/>
      <c r="C550" s="13"/>
      <c r="D550" s="247"/>
      <c r="E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25">
      <c r="A551" s="247"/>
      <c r="B551" s="13"/>
      <c r="C551" s="13"/>
      <c r="D551" s="247"/>
      <c r="E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25">
      <c r="A552" s="247"/>
      <c r="B552" s="13"/>
      <c r="C552" s="13"/>
      <c r="D552" s="247"/>
      <c r="E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25">
      <c r="A553" s="247"/>
      <c r="B553" s="13"/>
      <c r="C553" s="13"/>
      <c r="D553" s="247"/>
      <c r="E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25">
      <c r="A554" s="247"/>
      <c r="B554" s="13"/>
      <c r="C554" s="13"/>
      <c r="D554" s="247"/>
      <c r="E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25">
      <c r="A555" s="247"/>
      <c r="B555" s="13"/>
      <c r="C555" s="13"/>
      <c r="D555" s="247"/>
      <c r="E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25">
      <c r="A556" s="247"/>
      <c r="B556" s="13"/>
      <c r="C556" s="13"/>
      <c r="D556" s="247"/>
      <c r="E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25">
      <c r="A557" s="247"/>
      <c r="B557" s="13"/>
      <c r="C557" s="13"/>
      <c r="D557" s="247"/>
      <c r="E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25">
      <c r="A558" s="247"/>
      <c r="B558" s="13"/>
      <c r="C558" s="13"/>
      <c r="D558" s="247"/>
      <c r="E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25">
      <c r="A559" s="247"/>
      <c r="B559" s="13"/>
      <c r="C559" s="13"/>
      <c r="D559" s="247"/>
      <c r="E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25">
      <c r="A560" s="247"/>
      <c r="B560" s="13"/>
      <c r="C560" s="13"/>
      <c r="D560" s="247"/>
      <c r="E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25">
      <c r="A561" s="247"/>
      <c r="B561" s="13"/>
      <c r="C561" s="13"/>
      <c r="D561" s="247"/>
      <c r="E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25">
      <c r="A562" s="247"/>
      <c r="B562" s="13"/>
      <c r="C562" s="13"/>
      <c r="D562" s="247"/>
      <c r="E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25">
      <c r="A563" s="247"/>
      <c r="B563" s="13"/>
      <c r="C563" s="13"/>
      <c r="D563" s="247"/>
      <c r="E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25">
      <c r="A564" s="247"/>
      <c r="B564" s="13"/>
      <c r="C564" s="13"/>
      <c r="D564" s="247"/>
      <c r="E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25">
      <c r="A565" s="247"/>
      <c r="B565" s="13"/>
      <c r="C565" s="13"/>
      <c r="D565" s="247"/>
      <c r="E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25">
      <c r="A566" s="247"/>
      <c r="B566" s="13"/>
      <c r="C566" s="13"/>
      <c r="D566" s="247"/>
      <c r="E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25">
      <c r="A567" s="247"/>
      <c r="B567" s="13"/>
      <c r="C567" s="13"/>
      <c r="D567" s="247"/>
      <c r="E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25">
      <c r="A568" s="247"/>
      <c r="B568" s="13"/>
      <c r="C568" s="13"/>
      <c r="D568" s="247"/>
      <c r="E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25">
      <c r="A569" s="247"/>
      <c r="B569" s="13"/>
      <c r="C569" s="13"/>
      <c r="D569" s="247"/>
      <c r="E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25">
      <c r="A570" s="247"/>
      <c r="B570" s="13"/>
      <c r="C570" s="13"/>
      <c r="D570" s="247"/>
      <c r="E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25">
      <c r="A571" s="247"/>
      <c r="B571" s="13"/>
      <c r="C571" s="13"/>
      <c r="D571" s="247"/>
      <c r="E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25">
      <c r="A572" s="247"/>
      <c r="B572" s="13"/>
      <c r="C572" s="13"/>
      <c r="D572" s="247"/>
      <c r="E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25">
      <c r="A573" s="247"/>
      <c r="B573" s="13"/>
      <c r="C573" s="13"/>
      <c r="D573" s="247"/>
      <c r="E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25">
      <c r="A574" s="247"/>
      <c r="B574" s="13"/>
      <c r="C574" s="13"/>
      <c r="D574" s="247"/>
      <c r="E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25">
      <c r="A575" s="247"/>
      <c r="B575" s="13"/>
      <c r="C575" s="13"/>
      <c r="D575" s="247"/>
      <c r="E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25">
      <c r="A576" s="247"/>
      <c r="B576" s="13"/>
      <c r="C576" s="13"/>
      <c r="D576" s="247"/>
      <c r="E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25">
      <c r="A577" s="247"/>
      <c r="B577" s="13"/>
      <c r="C577" s="13"/>
      <c r="D577" s="247"/>
      <c r="E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25">
      <c r="A578" s="247"/>
      <c r="B578" s="13"/>
      <c r="C578" s="13"/>
      <c r="D578" s="247"/>
      <c r="E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25">
      <c r="A579" s="247"/>
      <c r="B579" s="13"/>
      <c r="C579" s="13"/>
      <c r="D579" s="247"/>
      <c r="E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25">
      <c r="A580" s="247"/>
      <c r="B580" s="13"/>
      <c r="C580" s="13"/>
      <c r="D580" s="247"/>
      <c r="E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25">
      <c r="A581" s="247"/>
      <c r="B581" s="13"/>
      <c r="C581" s="13"/>
      <c r="D581" s="247"/>
      <c r="E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25">
      <c r="A582" s="247"/>
      <c r="B582" s="13"/>
      <c r="C582" s="13"/>
      <c r="D582" s="247"/>
      <c r="E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25">
      <c r="A583" s="247"/>
      <c r="B583" s="13"/>
      <c r="C583" s="13"/>
      <c r="D583" s="247"/>
      <c r="E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25">
      <c r="A584" s="247"/>
      <c r="B584" s="13"/>
      <c r="C584" s="13"/>
      <c r="D584" s="247"/>
      <c r="E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25">
      <c r="A585" s="247"/>
      <c r="B585" s="13"/>
      <c r="C585" s="13"/>
      <c r="D585" s="247"/>
      <c r="E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25">
      <c r="A586" s="247"/>
      <c r="B586" s="13"/>
      <c r="C586" s="13"/>
      <c r="D586" s="247"/>
      <c r="E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25">
      <c r="A587" s="247"/>
      <c r="B587" s="13"/>
      <c r="C587" s="13"/>
      <c r="D587" s="247"/>
      <c r="E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25">
      <c r="A588" s="247"/>
      <c r="B588" s="13"/>
      <c r="C588" s="13"/>
      <c r="D588" s="247"/>
      <c r="E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25">
      <c r="A589" s="247"/>
      <c r="B589" s="13"/>
      <c r="C589" s="13"/>
      <c r="D589" s="247"/>
      <c r="E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25">
      <c r="A590" s="247"/>
      <c r="B590" s="13"/>
      <c r="C590" s="13"/>
      <c r="D590" s="247"/>
      <c r="E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25">
      <c r="A591" s="247"/>
      <c r="B591" s="13"/>
      <c r="C591" s="13"/>
      <c r="D591" s="247"/>
      <c r="E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25">
      <c r="A592" s="247"/>
      <c r="B592" s="13"/>
      <c r="C592" s="13"/>
      <c r="D592" s="247"/>
      <c r="E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25">
      <c r="A593" s="247"/>
      <c r="B593" s="13"/>
      <c r="C593" s="13"/>
      <c r="D593" s="247"/>
      <c r="E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25">
      <c r="A594" s="247"/>
      <c r="B594" s="13"/>
      <c r="C594" s="13"/>
      <c r="D594" s="247"/>
      <c r="E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25">
      <c r="A595" s="247"/>
      <c r="B595" s="13"/>
      <c r="C595" s="13"/>
      <c r="D595" s="247"/>
      <c r="E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25">
      <c r="A596" s="247"/>
      <c r="B596" s="13"/>
      <c r="C596" s="13"/>
      <c r="D596" s="247"/>
      <c r="E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25">
      <c r="A597" s="247"/>
      <c r="B597" s="13"/>
      <c r="C597" s="13"/>
      <c r="D597" s="247"/>
      <c r="E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25">
      <c r="A598" s="247"/>
      <c r="B598" s="13"/>
      <c r="C598" s="13"/>
      <c r="D598" s="247"/>
      <c r="E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25">
      <c r="A599" s="247"/>
      <c r="B599" s="13"/>
      <c r="C599" s="13"/>
      <c r="D599" s="247"/>
      <c r="E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25">
      <c r="A600" s="247"/>
      <c r="B600" s="13"/>
      <c r="C600" s="13"/>
      <c r="D600" s="247"/>
      <c r="E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25">
      <c r="A601" s="247"/>
      <c r="B601" s="13"/>
      <c r="C601" s="13"/>
      <c r="D601" s="247"/>
      <c r="E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25">
      <c r="A602" s="247"/>
      <c r="B602" s="13"/>
      <c r="C602" s="13"/>
      <c r="D602" s="247"/>
      <c r="E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25">
      <c r="A603" s="247"/>
      <c r="B603" s="13"/>
      <c r="C603" s="13"/>
      <c r="D603" s="247"/>
      <c r="E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25">
      <c r="A604" s="247"/>
      <c r="B604" s="13"/>
      <c r="C604" s="13"/>
      <c r="D604" s="247"/>
      <c r="E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25">
      <c r="A605" s="247"/>
      <c r="B605" s="13"/>
      <c r="C605" s="13"/>
      <c r="D605" s="247"/>
      <c r="E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25">
      <c r="A606" s="247"/>
      <c r="B606" s="13"/>
      <c r="C606" s="13"/>
      <c r="D606" s="247"/>
      <c r="E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25">
      <c r="A607" s="247"/>
      <c r="B607" s="13"/>
      <c r="C607" s="13"/>
      <c r="D607" s="247"/>
      <c r="E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25">
      <c r="A608" s="247"/>
      <c r="B608" s="13"/>
      <c r="C608" s="13"/>
      <c r="D608" s="247"/>
      <c r="E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25">
      <c r="A609" s="247"/>
      <c r="B609" s="13"/>
      <c r="C609" s="13"/>
      <c r="D609" s="247"/>
      <c r="E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25">
      <c r="A610" s="247"/>
      <c r="B610" s="13"/>
      <c r="C610" s="13"/>
      <c r="D610" s="247"/>
      <c r="E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25">
      <c r="A611" s="247"/>
      <c r="B611" s="13"/>
      <c r="C611" s="13"/>
      <c r="D611" s="247"/>
      <c r="E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25">
      <c r="A612" s="247"/>
      <c r="B612" s="13"/>
      <c r="C612" s="13"/>
      <c r="D612" s="247"/>
      <c r="E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25">
      <c r="A613" s="247"/>
      <c r="B613" s="13"/>
      <c r="C613" s="13"/>
      <c r="D613" s="247"/>
      <c r="E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25">
      <c r="A614" s="247"/>
      <c r="B614" s="13"/>
      <c r="C614" s="13"/>
      <c r="D614" s="247"/>
      <c r="E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25">
      <c r="A615" s="247"/>
      <c r="B615" s="13"/>
      <c r="C615" s="13"/>
      <c r="D615" s="247"/>
      <c r="E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25">
      <c r="A616" s="247"/>
      <c r="B616" s="13"/>
      <c r="C616" s="13"/>
      <c r="D616" s="247"/>
      <c r="E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25">
      <c r="A617" s="247"/>
      <c r="B617" s="13"/>
      <c r="C617" s="13"/>
      <c r="D617" s="247"/>
      <c r="E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25">
      <c r="A618" s="247"/>
      <c r="B618" s="13"/>
      <c r="C618" s="13"/>
      <c r="D618" s="247"/>
      <c r="E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25">
      <c r="A619" s="247"/>
      <c r="B619" s="13"/>
      <c r="C619" s="13"/>
      <c r="D619" s="247"/>
      <c r="E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25">
      <c r="A620" s="247"/>
      <c r="B620" s="13"/>
      <c r="C620" s="13"/>
      <c r="D620" s="247"/>
      <c r="E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25">
      <c r="A621" s="247"/>
      <c r="B621" s="13"/>
      <c r="C621" s="13"/>
      <c r="D621" s="247"/>
      <c r="E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25">
      <c r="A622" s="247"/>
      <c r="B622" s="13"/>
      <c r="C622" s="13"/>
      <c r="D622" s="247"/>
      <c r="E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25">
      <c r="A623" s="247"/>
      <c r="B623" s="13"/>
      <c r="C623" s="13"/>
      <c r="D623" s="247"/>
      <c r="E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25">
      <c r="A624" s="247"/>
      <c r="B624" s="13"/>
      <c r="C624" s="13"/>
      <c r="D624" s="247"/>
      <c r="E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25">
      <c r="A625" s="247"/>
      <c r="B625" s="13"/>
      <c r="C625" s="13"/>
      <c r="D625" s="247"/>
      <c r="E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25">
      <c r="A626" s="247"/>
      <c r="B626" s="13"/>
      <c r="C626" s="13"/>
      <c r="D626" s="247"/>
      <c r="E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25">
      <c r="A627" s="247"/>
      <c r="B627" s="13"/>
      <c r="C627" s="13"/>
      <c r="D627" s="247"/>
      <c r="E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25">
      <c r="A628" s="247"/>
      <c r="B628" s="13"/>
      <c r="C628" s="13"/>
      <c r="D628" s="247"/>
      <c r="E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25">
      <c r="A629" s="247"/>
      <c r="B629" s="13"/>
      <c r="C629" s="13"/>
      <c r="D629" s="247"/>
      <c r="E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25">
      <c r="A630" s="247"/>
      <c r="B630" s="13"/>
      <c r="C630" s="13"/>
      <c r="D630" s="247"/>
      <c r="E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25">
      <c r="A631" s="247"/>
      <c r="B631" s="13"/>
      <c r="C631" s="13"/>
      <c r="D631" s="247"/>
      <c r="E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25">
      <c r="A632" s="247"/>
      <c r="B632" s="13"/>
      <c r="C632" s="13"/>
      <c r="D632" s="247"/>
      <c r="E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25">
      <c r="A633" s="247"/>
      <c r="B633" s="13"/>
      <c r="C633" s="13"/>
      <c r="D633" s="247"/>
      <c r="E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25">
      <c r="A634" s="247"/>
      <c r="B634" s="13"/>
      <c r="C634" s="13"/>
      <c r="D634" s="247"/>
      <c r="E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25">
      <c r="A635" s="247"/>
      <c r="B635" s="13"/>
      <c r="C635" s="13"/>
      <c r="D635" s="247"/>
      <c r="E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25">
      <c r="A636" s="247"/>
      <c r="B636" s="13"/>
      <c r="C636" s="13"/>
      <c r="D636" s="247"/>
      <c r="E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25">
      <c r="A637" s="247"/>
      <c r="B637" s="13"/>
      <c r="C637" s="13"/>
      <c r="D637" s="247"/>
      <c r="E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25">
      <c r="A638" s="247"/>
      <c r="B638" s="13"/>
      <c r="C638" s="13"/>
      <c r="D638" s="247"/>
      <c r="E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25">
      <c r="A639" s="247"/>
      <c r="B639" s="13"/>
      <c r="C639" s="13"/>
      <c r="D639" s="247"/>
      <c r="E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25">
      <c r="A640" s="247"/>
      <c r="B640" s="13"/>
      <c r="C640" s="13"/>
      <c r="D640" s="247"/>
      <c r="E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25">
      <c r="A641" s="247"/>
      <c r="B641" s="13"/>
      <c r="C641" s="13"/>
      <c r="D641" s="247"/>
      <c r="E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25">
      <c r="A642" s="247"/>
      <c r="B642" s="13"/>
      <c r="C642" s="13"/>
      <c r="D642" s="247"/>
      <c r="E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25">
      <c r="A643" s="247"/>
      <c r="B643" s="13"/>
      <c r="C643" s="13"/>
      <c r="D643" s="247"/>
      <c r="E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25">
      <c r="A644" s="247"/>
      <c r="B644" s="13"/>
      <c r="C644" s="13"/>
      <c r="D644" s="247"/>
      <c r="E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25">
      <c r="A645" s="247"/>
      <c r="B645" s="13"/>
      <c r="C645" s="13"/>
      <c r="D645" s="247"/>
      <c r="E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25">
      <c r="A646" s="247"/>
      <c r="B646" s="13"/>
      <c r="C646" s="13"/>
      <c r="D646" s="247"/>
      <c r="E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25">
      <c r="A647" s="247"/>
      <c r="B647" s="13"/>
      <c r="C647" s="13"/>
      <c r="D647" s="247"/>
      <c r="E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25">
      <c r="A648" s="247"/>
      <c r="B648" s="13"/>
      <c r="C648" s="13"/>
      <c r="D648" s="247"/>
      <c r="E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25">
      <c r="A649" s="247"/>
      <c r="B649" s="13"/>
      <c r="C649" s="13"/>
      <c r="D649" s="247"/>
      <c r="E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25">
      <c r="A650" s="247"/>
      <c r="B650" s="13"/>
      <c r="C650" s="13"/>
      <c r="D650" s="247"/>
      <c r="E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25">
      <c r="A651" s="247"/>
      <c r="B651" s="13"/>
      <c r="C651" s="13"/>
      <c r="D651" s="247"/>
      <c r="E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25">
      <c r="A652" s="247"/>
      <c r="B652" s="13"/>
      <c r="C652" s="13"/>
      <c r="D652" s="247"/>
      <c r="E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25">
      <c r="A653" s="247"/>
      <c r="B653" s="13"/>
      <c r="C653" s="13"/>
      <c r="D653" s="247"/>
      <c r="E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25">
      <c r="A654" s="247"/>
      <c r="B654" s="13"/>
      <c r="C654" s="13"/>
      <c r="D654" s="247"/>
      <c r="E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25">
      <c r="A655" s="247"/>
      <c r="B655" s="13"/>
      <c r="C655" s="13"/>
      <c r="D655" s="247"/>
      <c r="E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25">
      <c r="A656" s="247"/>
      <c r="B656" s="13"/>
      <c r="C656" s="13"/>
      <c r="D656" s="247"/>
      <c r="E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25">
      <c r="A657" s="247"/>
      <c r="B657" s="13"/>
      <c r="C657" s="13"/>
      <c r="D657" s="247"/>
      <c r="E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25">
      <c r="A658" s="247"/>
      <c r="B658" s="13"/>
      <c r="C658" s="13"/>
      <c r="D658" s="247"/>
      <c r="E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25">
      <c r="A659" s="247"/>
      <c r="B659" s="13"/>
      <c r="C659" s="13"/>
      <c r="D659" s="247"/>
      <c r="E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25">
      <c r="A660" s="247"/>
      <c r="B660" s="13"/>
      <c r="C660" s="13"/>
      <c r="D660" s="247"/>
      <c r="E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25">
      <c r="A661" s="247"/>
      <c r="B661" s="13"/>
      <c r="C661" s="13"/>
      <c r="D661" s="247"/>
      <c r="E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25">
      <c r="A662" s="247"/>
      <c r="B662" s="13"/>
      <c r="C662" s="13"/>
      <c r="D662" s="247"/>
      <c r="E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25">
      <c r="A663" s="247"/>
      <c r="B663" s="13"/>
      <c r="C663" s="13"/>
      <c r="D663" s="247"/>
      <c r="E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25">
      <c r="A664" s="247"/>
      <c r="B664" s="13"/>
      <c r="C664" s="13"/>
      <c r="D664" s="247"/>
      <c r="E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25">
      <c r="A665" s="247"/>
      <c r="B665" s="13"/>
      <c r="C665" s="13"/>
      <c r="D665" s="247"/>
      <c r="E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25">
      <c r="A666" s="247"/>
      <c r="B666" s="13"/>
      <c r="C666" s="13"/>
      <c r="D666" s="247"/>
      <c r="E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25">
      <c r="A667" s="247"/>
      <c r="B667" s="13"/>
      <c r="C667" s="13"/>
      <c r="D667" s="247"/>
      <c r="E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25">
      <c r="A668" s="247"/>
      <c r="B668" s="13"/>
      <c r="C668" s="13"/>
      <c r="D668" s="247"/>
      <c r="E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25">
      <c r="A669" s="247"/>
      <c r="B669" s="13"/>
      <c r="C669" s="13"/>
      <c r="D669" s="247"/>
      <c r="E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25">
      <c r="A670" s="247"/>
      <c r="B670" s="13"/>
      <c r="C670" s="13"/>
      <c r="D670" s="247"/>
      <c r="E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25">
      <c r="A671" s="247"/>
      <c r="B671" s="13"/>
      <c r="C671" s="13"/>
      <c r="D671" s="247"/>
      <c r="E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25">
      <c r="A672" s="247"/>
      <c r="B672" s="13"/>
      <c r="C672" s="13"/>
      <c r="D672" s="247"/>
      <c r="E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25">
      <c r="A673" s="247"/>
      <c r="B673" s="13"/>
      <c r="C673" s="13"/>
      <c r="D673" s="247"/>
      <c r="E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25">
      <c r="A674" s="247"/>
      <c r="B674" s="13"/>
      <c r="C674" s="13"/>
      <c r="D674" s="247"/>
      <c r="E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25">
      <c r="A675" s="247"/>
      <c r="B675" s="13"/>
      <c r="C675" s="13"/>
      <c r="D675" s="247"/>
      <c r="E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25">
      <c r="A676" s="247"/>
      <c r="B676" s="13"/>
      <c r="C676" s="13"/>
      <c r="D676" s="247"/>
      <c r="E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25">
      <c r="A677" s="247"/>
      <c r="B677" s="13"/>
      <c r="C677" s="13"/>
      <c r="D677" s="247"/>
      <c r="E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25">
      <c r="A678" s="247"/>
      <c r="B678" s="13"/>
      <c r="C678" s="13"/>
      <c r="D678" s="247"/>
      <c r="E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25">
      <c r="A679" s="247"/>
      <c r="B679" s="13"/>
      <c r="C679" s="13"/>
      <c r="D679" s="247"/>
      <c r="E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25">
      <c r="A680" s="247"/>
      <c r="B680" s="13"/>
      <c r="C680" s="13"/>
      <c r="D680" s="247"/>
      <c r="E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25">
      <c r="A681" s="247"/>
      <c r="B681" s="13"/>
      <c r="C681" s="13"/>
      <c r="D681" s="247"/>
      <c r="E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25">
      <c r="A682" s="247"/>
      <c r="B682" s="13"/>
      <c r="C682" s="13"/>
      <c r="D682" s="247"/>
      <c r="E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25">
      <c r="A683" s="247"/>
      <c r="B683" s="13"/>
      <c r="C683" s="13"/>
      <c r="D683" s="247"/>
      <c r="E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25">
      <c r="A684" s="247"/>
      <c r="B684" s="13"/>
      <c r="C684" s="13"/>
      <c r="D684" s="247"/>
      <c r="E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25">
      <c r="A685" s="247"/>
      <c r="B685" s="13"/>
      <c r="C685" s="13"/>
      <c r="D685" s="247"/>
      <c r="E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25">
      <c r="A686" s="247"/>
      <c r="B686" s="13"/>
      <c r="C686" s="13"/>
      <c r="D686" s="247"/>
      <c r="E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25">
      <c r="A687" s="247"/>
      <c r="B687" s="13"/>
      <c r="C687" s="13"/>
      <c r="D687" s="247"/>
      <c r="E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25">
      <c r="A688" s="247"/>
      <c r="B688" s="13"/>
      <c r="C688" s="13"/>
      <c r="D688" s="247"/>
      <c r="E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25">
      <c r="A689" s="247"/>
      <c r="B689" s="13"/>
      <c r="C689" s="13"/>
      <c r="D689" s="247"/>
      <c r="E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25">
      <c r="A690" s="247"/>
      <c r="B690" s="13"/>
      <c r="C690" s="13"/>
      <c r="D690" s="247"/>
      <c r="E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25">
      <c r="A691" s="247"/>
      <c r="B691" s="13"/>
      <c r="C691" s="13"/>
      <c r="D691" s="247"/>
      <c r="E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25">
      <c r="A692" s="247"/>
      <c r="B692" s="13"/>
      <c r="C692" s="13"/>
      <c r="D692" s="247"/>
      <c r="E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25">
      <c r="A693" s="247"/>
      <c r="B693" s="13"/>
      <c r="C693" s="13"/>
      <c r="D693" s="247"/>
      <c r="E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25">
      <c r="A694" s="247"/>
      <c r="B694" s="13"/>
      <c r="C694" s="13"/>
      <c r="D694" s="247"/>
      <c r="E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25">
      <c r="A695" s="247"/>
      <c r="B695" s="13"/>
      <c r="C695" s="13"/>
      <c r="D695" s="247"/>
      <c r="E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25">
      <c r="A696" s="247"/>
      <c r="B696" s="13"/>
      <c r="C696" s="13"/>
      <c r="D696" s="247"/>
      <c r="E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25">
      <c r="A697" s="247"/>
      <c r="B697" s="13"/>
      <c r="C697" s="13"/>
      <c r="D697" s="247"/>
      <c r="E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25">
      <c r="A698" s="247"/>
      <c r="B698" s="13"/>
      <c r="C698" s="13"/>
      <c r="D698" s="247"/>
      <c r="E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25">
      <c r="A699" s="247"/>
      <c r="B699" s="13"/>
      <c r="C699" s="13"/>
      <c r="D699" s="247"/>
      <c r="E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25">
      <c r="A700" s="247"/>
      <c r="B700" s="13"/>
      <c r="C700" s="13"/>
      <c r="D700" s="247"/>
      <c r="E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25">
      <c r="A701" s="247"/>
      <c r="B701" s="13"/>
      <c r="C701" s="13"/>
      <c r="D701" s="247"/>
      <c r="E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25">
      <c r="A702" s="247"/>
      <c r="B702" s="13"/>
      <c r="C702" s="13"/>
      <c r="D702" s="247"/>
      <c r="E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25">
      <c r="A703" s="247"/>
      <c r="B703" s="13"/>
      <c r="C703" s="13"/>
      <c r="D703" s="247"/>
      <c r="E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25">
      <c r="A704" s="247"/>
      <c r="B704" s="13"/>
      <c r="C704" s="13"/>
      <c r="D704" s="247"/>
      <c r="E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25">
      <c r="A705" s="247"/>
      <c r="B705" s="13"/>
      <c r="C705" s="13"/>
      <c r="D705" s="247"/>
      <c r="E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25">
      <c r="A706" s="247"/>
      <c r="B706" s="13"/>
      <c r="C706" s="13"/>
      <c r="D706" s="247"/>
      <c r="E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25">
      <c r="A707" s="247"/>
      <c r="B707" s="13"/>
      <c r="C707" s="13"/>
      <c r="D707" s="247"/>
      <c r="E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25">
      <c r="A708" s="247"/>
      <c r="B708" s="13"/>
      <c r="C708" s="13"/>
      <c r="D708" s="247"/>
      <c r="E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25">
      <c r="A709" s="247"/>
      <c r="B709" s="13"/>
      <c r="C709" s="13"/>
      <c r="D709" s="247"/>
      <c r="E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25">
      <c r="A710" s="247"/>
      <c r="B710" s="13"/>
      <c r="C710" s="13"/>
      <c r="D710" s="247"/>
      <c r="E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25">
      <c r="A711" s="247"/>
      <c r="B711" s="13"/>
      <c r="C711" s="13"/>
      <c r="D711" s="247"/>
      <c r="E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25">
      <c r="A712" s="247"/>
      <c r="B712" s="13"/>
      <c r="C712" s="13"/>
      <c r="D712" s="247"/>
      <c r="E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25">
      <c r="A713" s="247"/>
      <c r="B713" s="13"/>
      <c r="C713" s="13"/>
      <c r="D713" s="247"/>
      <c r="E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25">
      <c r="A714" s="247"/>
      <c r="B714" s="13"/>
      <c r="C714" s="13"/>
      <c r="D714" s="247"/>
      <c r="E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25">
      <c r="A715" s="247"/>
      <c r="B715" s="13"/>
      <c r="C715" s="13"/>
      <c r="D715" s="247"/>
      <c r="E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25">
      <c r="A716" s="247"/>
      <c r="B716" s="13"/>
      <c r="C716" s="13"/>
      <c r="D716" s="247"/>
      <c r="E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25">
      <c r="A717" s="247"/>
      <c r="B717" s="13"/>
      <c r="C717" s="13"/>
      <c r="D717" s="247"/>
      <c r="E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25">
      <c r="A718" s="247"/>
      <c r="B718" s="13"/>
      <c r="C718" s="13"/>
      <c r="D718" s="247"/>
      <c r="E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25">
      <c r="A719" s="247"/>
      <c r="B719" s="13"/>
      <c r="C719" s="13"/>
      <c r="D719" s="247"/>
      <c r="E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25">
      <c r="A720" s="247"/>
      <c r="B720" s="13"/>
      <c r="C720" s="13"/>
      <c r="D720" s="247"/>
      <c r="E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25">
      <c r="A721" s="247"/>
      <c r="B721" s="13"/>
      <c r="C721" s="13"/>
      <c r="D721" s="247"/>
      <c r="E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25">
      <c r="A722" s="247"/>
      <c r="B722" s="13"/>
      <c r="C722" s="13"/>
      <c r="D722" s="247"/>
      <c r="E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25">
      <c r="A723" s="247"/>
      <c r="B723" s="13"/>
      <c r="C723" s="13"/>
      <c r="D723" s="247"/>
      <c r="E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25">
      <c r="A724" s="247"/>
      <c r="B724" s="13"/>
      <c r="C724" s="13"/>
      <c r="D724" s="247"/>
      <c r="E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25">
      <c r="A725" s="247"/>
      <c r="B725" s="13"/>
      <c r="C725" s="13"/>
      <c r="D725" s="247"/>
      <c r="E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25">
      <c r="A726" s="247"/>
      <c r="B726" s="13"/>
      <c r="C726" s="13"/>
      <c r="D726" s="247"/>
      <c r="E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25">
      <c r="A727" s="247"/>
      <c r="B727" s="13"/>
      <c r="C727" s="13"/>
      <c r="D727" s="247"/>
      <c r="E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25">
      <c r="A728" s="247"/>
      <c r="B728" s="13"/>
      <c r="C728" s="13"/>
      <c r="D728" s="247"/>
      <c r="E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25">
      <c r="A729" s="247"/>
      <c r="B729" s="13"/>
      <c r="C729" s="13"/>
      <c r="D729" s="247"/>
      <c r="E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25">
      <c r="A730" s="247"/>
      <c r="B730" s="13"/>
      <c r="C730" s="13"/>
      <c r="D730" s="247"/>
      <c r="E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25">
      <c r="A731" s="247"/>
      <c r="B731" s="13"/>
      <c r="C731" s="13"/>
      <c r="D731" s="247"/>
      <c r="E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25">
      <c r="A732" s="247"/>
      <c r="B732" s="13"/>
      <c r="C732" s="13"/>
      <c r="D732" s="247"/>
      <c r="E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25">
      <c r="A733" s="247"/>
      <c r="B733" s="13"/>
      <c r="C733" s="13"/>
      <c r="D733" s="247"/>
      <c r="E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25">
      <c r="A734" s="247"/>
      <c r="B734" s="13"/>
      <c r="C734" s="13"/>
      <c r="D734" s="247"/>
      <c r="E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25">
      <c r="A735" s="247"/>
      <c r="B735" s="13"/>
      <c r="C735" s="13"/>
      <c r="D735" s="247"/>
      <c r="E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25">
      <c r="A736" s="247"/>
      <c r="B736" s="13"/>
      <c r="C736" s="13"/>
      <c r="D736" s="247"/>
      <c r="E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25">
      <c r="A737" s="247"/>
      <c r="B737" s="13"/>
      <c r="C737" s="13"/>
      <c r="D737" s="247"/>
      <c r="E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25">
      <c r="A738" s="247"/>
      <c r="B738" s="13"/>
      <c r="C738" s="13"/>
      <c r="D738" s="247"/>
      <c r="E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25">
      <c r="A739" s="247"/>
      <c r="B739" s="13"/>
      <c r="C739" s="13"/>
      <c r="D739" s="247"/>
      <c r="E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25">
      <c r="A740" s="247"/>
      <c r="B740" s="13"/>
      <c r="C740" s="13"/>
      <c r="D740" s="247"/>
      <c r="E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25">
      <c r="A741" s="247"/>
      <c r="B741" s="13"/>
      <c r="C741" s="13"/>
      <c r="D741" s="247"/>
      <c r="E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25">
      <c r="A742" s="247"/>
      <c r="B742" s="13"/>
      <c r="C742" s="13"/>
      <c r="D742" s="247"/>
      <c r="E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25">
      <c r="A743" s="247"/>
      <c r="B743" s="13"/>
      <c r="C743" s="13"/>
      <c r="D743" s="247"/>
      <c r="E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25">
      <c r="A744" s="247"/>
      <c r="B744" s="13"/>
      <c r="C744" s="13"/>
      <c r="D744" s="247"/>
      <c r="E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25">
      <c r="A745" s="247"/>
      <c r="B745" s="13"/>
      <c r="C745" s="13"/>
      <c r="D745" s="247"/>
      <c r="E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25">
      <c r="A746" s="247"/>
      <c r="B746" s="13"/>
      <c r="C746" s="13"/>
      <c r="D746" s="247"/>
      <c r="E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25">
      <c r="A747" s="247"/>
      <c r="B747" s="13"/>
      <c r="C747" s="13"/>
      <c r="D747" s="247"/>
      <c r="E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25">
      <c r="A748" s="247"/>
      <c r="B748" s="13"/>
      <c r="C748" s="13"/>
      <c r="D748" s="247"/>
      <c r="E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25">
      <c r="A749" s="247"/>
      <c r="B749" s="13"/>
      <c r="C749" s="13"/>
      <c r="D749" s="247"/>
      <c r="E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25">
      <c r="A750" s="247"/>
      <c r="B750" s="13"/>
      <c r="C750" s="13"/>
      <c r="D750" s="247"/>
      <c r="E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25">
      <c r="A751" s="247"/>
      <c r="B751" s="13"/>
      <c r="C751" s="13"/>
      <c r="D751" s="247"/>
      <c r="E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25">
      <c r="A752" s="247"/>
      <c r="B752" s="13"/>
      <c r="C752" s="13"/>
      <c r="D752" s="247"/>
      <c r="E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25">
      <c r="A753" s="247"/>
      <c r="B753" s="13"/>
      <c r="C753" s="13"/>
      <c r="D753" s="247"/>
      <c r="E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25">
      <c r="A754" s="247"/>
      <c r="B754" s="13"/>
      <c r="C754" s="13"/>
      <c r="D754" s="247"/>
      <c r="E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25">
      <c r="A755" s="247"/>
      <c r="B755" s="13"/>
      <c r="C755" s="13"/>
      <c r="D755" s="247"/>
      <c r="E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25">
      <c r="A756" s="247"/>
      <c r="B756" s="13"/>
      <c r="C756" s="13"/>
      <c r="D756" s="247"/>
      <c r="E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25">
      <c r="A757" s="247"/>
      <c r="B757" s="13"/>
      <c r="C757" s="13"/>
      <c r="D757" s="247"/>
      <c r="E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25">
      <c r="A758" s="247"/>
      <c r="B758" s="13"/>
      <c r="C758" s="13"/>
      <c r="D758" s="247"/>
      <c r="E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25">
      <c r="A759" s="247"/>
      <c r="B759" s="13"/>
      <c r="C759" s="13"/>
      <c r="D759" s="247"/>
      <c r="E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25">
      <c r="A760" s="247"/>
      <c r="B760" s="13"/>
      <c r="C760" s="13"/>
      <c r="D760" s="247"/>
      <c r="E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25">
      <c r="A761" s="247"/>
      <c r="B761" s="13"/>
      <c r="C761" s="13"/>
      <c r="D761" s="247"/>
      <c r="E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25">
      <c r="A762" s="247"/>
      <c r="B762" s="13"/>
      <c r="C762" s="13"/>
      <c r="D762" s="247"/>
      <c r="E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25">
      <c r="A763" s="247"/>
      <c r="B763" s="13"/>
      <c r="C763" s="13"/>
      <c r="D763" s="247"/>
      <c r="E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25">
      <c r="A764" s="247"/>
      <c r="B764" s="13"/>
      <c r="C764" s="13"/>
      <c r="D764" s="247"/>
      <c r="E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25">
      <c r="A765" s="247"/>
      <c r="B765" s="13"/>
      <c r="C765" s="13"/>
      <c r="D765" s="247"/>
      <c r="E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25">
      <c r="A766" s="247"/>
      <c r="B766" s="13"/>
      <c r="C766" s="13"/>
      <c r="D766" s="247"/>
      <c r="E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25">
      <c r="A767" s="247"/>
      <c r="B767" s="13"/>
      <c r="C767" s="13"/>
      <c r="D767" s="247"/>
      <c r="E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25">
      <c r="A768" s="247"/>
      <c r="B768" s="13"/>
      <c r="C768" s="13"/>
      <c r="D768" s="247"/>
      <c r="E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25">
      <c r="A769" s="247"/>
      <c r="B769" s="13"/>
      <c r="C769" s="13"/>
      <c r="D769" s="247"/>
      <c r="E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25">
      <c r="A770" s="247"/>
      <c r="B770" s="13"/>
      <c r="C770" s="13"/>
      <c r="D770" s="247"/>
      <c r="E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25">
      <c r="A771" s="247"/>
      <c r="B771" s="13"/>
      <c r="C771" s="13"/>
      <c r="D771" s="247"/>
      <c r="E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25">
      <c r="A772" s="247"/>
      <c r="B772" s="13"/>
      <c r="C772" s="13"/>
      <c r="D772" s="247"/>
      <c r="E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25">
      <c r="A773" s="247"/>
      <c r="B773" s="13"/>
      <c r="C773" s="13"/>
      <c r="D773" s="247"/>
      <c r="E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25">
      <c r="A774" s="247"/>
      <c r="B774" s="13"/>
      <c r="C774" s="13"/>
      <c r="D774" s="247"/>
      <c r="E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25">
      <c r="A775" s="247"/>
      <c r="B775" s="13"/>
      <c r="C775" s="13"/>
      <c r="D775" s="247"/>
      <c r="E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25">
      <c r="A776" s="247"/>
      <c r="B776" s="13"/>
      <c r="C776" s="13"/>
      <c r="D776" s="247"/>
      <c r="E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25">
      <c r="A777" s="247"/>
      <c r="B777" s="13"/>
      <c r="C777" s="13"/>
      <c r="D777" s="247"/>
      <c r="E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25">
      <c r="A778" s="247"/>
      <c r="B778" s="13"/>
      <c r="C778" s="13"/>
      <c r="D778" s="247"/>
      <c r="E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25">
      <c r="A779" s="247"/>
      <c r="B779" s="13"/>
      <c r="C779" s="13"/>
      <c r="D779" s="247"/>
      <c r="E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25">
      <c r="A780" s="247"/>
      <c r="B780" s="13"/>
      <c r="C780" s="13"/>
      <c r="D780" s="247"/>
      <c r="E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25">
      <c r="A781" s="247"/>
      <c r="B781" s="13"/>
      <c r="C781" s="13"/>
      <c r="D781" s="247"/>
      <c r="E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25">
      <c r="A782" s="247"/>
      <c r="B782" s="13"/>
      <c r="C782" s="13"/>
      <c r="D782" s="247"/>
      <c r="E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25">
      <c r="A783" s="247"/>
      <c r="B783" s="13"/>
      <c r="C783" s="13"/>
      <c r="D783" s="247"/>
      <c r="E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25">
      <c r="A784" s="247"/>
      <c r="B784" s="13"/>
      <c r="C784" s="13"/>
      <c r="D784" s="247"/>
      <c r="E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25">
      <c r="A785" s="247"/>
      <c r="B785" s="13"/>
      <c r="C785" s="13"/>
      <c r="D785" s="247"/>
      <c r="E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25">
      <c r="A786" s="247"/>
      <c r="B786" s="13"/>
      <c r="C786" s="13"/>
      <c r="D786" s="247"/>
      <c r="E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25">
      <c r="A787" s="247"/>
      <c r="B787" s="13"/>
      <c r="C787" s="13"/>
      <c r="D787" s="247"/>
      <c r="E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25">
      <c r="A788" s="247"/>
      <c r="B788" s="13"/>
      <c r="C788" s="13"/>
      <c r="D788" s="247"/>
      <c r="E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25">
      <c r="A789" s="247"/>
      <c r="B789" s="13"/>
      <c r="C789" s="13"/>
      <c r="D789" s="247"/>
      <c r="E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25">
      <c r="A790" s="247"/>
      <c r="B790" s="13"/>
      <c r="C790" s="13"/>
      <c r="D790" s="247"/>
      <c r="E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25">
      <c r="A791" s="247"/>
      <c r="B791" s="13"/>
      <c r="C791" s="13"/>
      <c r="D791" s="247"/>
      <c r="E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25">
      <c r="A792" s="247"/>
      <c r="B792" s="13"/>
      <c r="C792" s="13"/>
      <c r="D792" s="247"/>
      <c r="E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25">
      <c r="A793" s="247"/>
      <c r="B793" s="13"/>
      <c r="C793" s="13"/>
      <c r="D793" s="247"/>
      <c r="E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25">
      <c r="A794" s="247"/>
      <c r="B794" s="13"/>
      <c r="C794" s="13"/>
      <c r="D794" s="247"/>
      <c r="E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25">
      <c r="A795" s="247"/>
      <c r="B795" s="13"/>
      <c r="C795" s="13"/>
      <c r="D795" s="247"/>
      <c r="E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25">
      <c r="A796" s="247"/>
      <c r="B796" s="13"/>
      <c r="C796" s="13"/>
      <c r="D796" s="247"/>
      <c r="E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25">
      <c r="A797" s="247"/>
      <c r="B797" s="13"/>
      <c r="C797" s="13"/>
      <c r="D797" s="247"/>
      <c r="E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25">
      <c r="A798" s="247"/>
      <c r="B798" s="13"/>
      <c r="C798" s="13"/>
      <c r="D798" s="247"/>
      <c r="E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25">
      <c r="A799" s="247"/>
      <c r="B799" s="13"/>
      <c r="C799" s="13"/>
      <c r="D799" s="247"/>
      <c r="E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25">
      <c r="A800" s="247"/>
      <c r="B800" s="13"/>
      <c r="C800" s="13"/>
      <c r="D800" s="247"/>
      <c r="E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25">
      <c r="A801" s="247"/>
      <c r="B801" s="13"/>
      <c r="C801" s="13"/>
      <c r="D801" s="247"/>
      <c r="E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25">
      <c r="A802" s="247"/>
      <c r="B802" s="13"/>
      <c r="C802" s="13"/>
      <c r="D802" s="247"/>
      <c r="E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25">
      <c r="A803" s="247"/>
      <c r="B803" s="13"/>
      <c r="C803" s="13"/>
      <c r="D803" s="247"/>
      <c r="E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25">
      <c r="A804" s="247"/>
      <c r="B804" s="13"/>
      <c r="C804" s="13"/>
      <c r="D804" s="247"/>
      <c r="E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25">
      <c r="A805" s="247"/>
      <c r="B805" s="13"/>
      <c r="C805" s="13"/>
      <c r="D805" s="247"/>
      <c r="E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25">
      <c r="A806" s="247"/>
      <c r="B806" s="13"/>
      <c r="C806" s="13"/>
      <c r="D806" s="247"/>
      <c r="E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25">
      <c r="A807" s="247"/>
      <c r="B807" s="13"/>
      <c r="C807" s="13"/>
      <c r="D807" s="247"/>
      <c r="E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25">
      <c r="A808" s="247"/>
      <c r="B808" s="13"/>
      <c r="C808" s="13"/>
      <c r="D808" s="247"/>
      <c r="E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25">
      <c r="A809" s="247"/>
      <c r="B809" s="13"/>
      <c r="C809" s="13"/>
      <c r="D809" s="247"/>
      <c r="E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25">
      <c r="A810" s="247"/>
      <c r="B810" s="13"/>
      <c r="C810" s="13"/>
      <c r="D810" s="247"/>
      <c r="E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25">
      <c r="A811" s="247"/>
      <c r="B811" s="13"/>
      <c r="C811" s="13"/>
      <c r="D811" s="247"/>
      <c r="E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25">
      <c r="A812" s="247"/>
      <c r="B812" s="13"/>
      <c r="C812" s="13"/>
      <c r="D812" s="247"/>
      <c r="E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25">
      <c r="A813" s="247"/>
      <c r="B813" s="13"/>
      <c r="C813" s="13"/>
      <c r="D813" s="247"/>
      <c r="E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25">
      <c r="A814" s="247"/>
      <c r="B814" s="13"/>
      <c r="C814" s="13"/>
      <c r="D814" s="247"/>
      <c r="E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25">
      <c r="A815" s="247"/>
      <c r="B815" s="13"/>
      <c r="C815" s="13"/>
      <c r="D815" s="247"/>
      <c r="E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25">
      <c r="A816" s="247"/>
      <c r="B816" s="13"/>
      <c r="C816" s="13"/>
      <c r="D816" s="247"/>
      <c r="E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25">
      <c r="A817" s="247"/>
      <c r="B817" s="13"/>
      <c r="C817" s="13"/>
      <c r="D817" s="247"/>
      <c r="E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25">
      <c r="A818" s="247"/>
      <c r="B818" s="13"/>
      <c r="C818" s="13"/>
      <c r="D818" s="247"/>
      <c r="E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25">
      <c r="A819" s="247"/>
      <c r="B819" s="13"/>
      <c r="C819" s="13"/>
      <c r="D819" s="247"/>
      <c r="E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25">
      <c r="A820" s="247"/>
      <c r="B820" s="13"/>
      <c r="C820" s="13"/>
      <c r="D820" s="247"/>
      <c r="E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25">
      <c r="A821" s="247"/>
      <c r="B821" s="13"/>
      <c r="C821" s="13"/>
      <c r="D821" s="247"/>
      <c r="E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25">
      <c r="A822" s="247"/>
      <c r="B822" s="13"/>
      <c r="C822" s="13"/>
      <c r="D822" s="247"/>
      <c r="E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25">
      <c r="A823" s="247"/>
      <c r="B823" s="13"/>
      <c r="C823" s="13"/>
      <c r="D823" s="247"/>
      <c r="E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25">
      <c r="A824" s="247"/>
      <c r="B824" s="13"/>
      <c r="C824" s="13"/>
      <c r="D824" s="247"/>
      <c r="E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25">
      <c r="A825" s="247"/>
      <c r="B825" s="13"/>
      <c r="C825" s="13"/>
      <c r="D825" s="247"/>
      <c r="E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25">
      <c r="A826" s="247"/>
      <c r="B826" s="13"/>
      <c r="C826" s="13"/>
      <c r="D826" s="247"/>
      <c r="E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25">
      <c r="A827" s="247"/>
      <c r="B827" s="13"/>
      <c r="C827" s="13"/>
      <c r="D827" s="247"/>
      <c r="E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25">
      <c r="A828" s="247"/>
      <c r="B828" s="13"/>
      <c r="C828" s="13"/>
      <c r="D828" s="247"/>
      <c r="E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25">
      <c r="A829" s="247"/>
      <c r="B829" s="13"/>
      <c r="C829" s="13"/>
      <c r="D829" s="247"/>
      <c r="E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25">
      <c r="A830" s="247"/>
      <c r="B830" s="13"/>
      <c r="C830" s="13"/>
      <c r="D830" s="247"/>
      <c r="E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25">
      <c r="A831" s="247"/>
      <c r="B831" s="13"/>
      <c r="C831" s="13"/>
      <c r="D831" s="247"/>
      <c r="E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25">
      <c r="A832" s="247"/>
      <c r="B832" s="13"/>
      <c r="C832" s="13"/>
      <c r="D832" s="247"/>
      <c r="E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25">
      <c r="A833" s="247"/>
      <c r="B833" s="13"/>
      <c r="C833" s="13"/>
      <c r="D833" s="247"/>
      <c r="E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25">
      <c r="A834" s="247"/>
      <c r="B834" s="13"/>
      <c r="C834" s="13"/>
      <c r="D834" s="247"/>
      <c r="E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25">
      <c r="A835" s="247"/>
      <c r="B835" s="13"/>
      <c r="C835" s="13"/>
      <c r="D835" s="247"/>
      <c r="E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25">
      <c r="A836" s="247"/>
      <c r="B836" s="13"/>
      <c r="C836" s="13"/>
      <c r="D836" s="247"/>
      <c r="E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25">
      <c r="A837" s="247"/>
      <c r="B837" s="13"/>
      <c r="C837" s="13"/>
      <c r="D837" s="247"/>
      <c r="E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25">
      <c r="A838" s="247"/>
      <c r="B838" s="13"/>
      <c r="C838" s="13"/>
      <c r="D838" s="247"/>
      <c r="E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25">
      <c r="A839" s="247"/>
      <c r="B839" s="13"/>
      <c r="C839" s="13"/>
      <c r="D839" s="247"/>
      <c r="E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25">
      <c r="A840" s="247"/>
      <c r="B840" s="13"/>
      <c r="C840" s="13"/>
      <c r="D840" s="247"/>
      <c r="E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25">
      <c r="A841" s="247"/>
      <c r="B841" s="13"/>
      <c r="C841" s="13"/>
      <c r="D841" s="247"/>
      <c r="E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25">
      <c r="A842" s="247"/>
      <c r="B842" s="13"/>
      <c r="C842" s="13"/>
      <c r="D842" s="247"/>
      <c r="E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25">
      <c r="A843" s="247"/>
      <c r="B843" s="13"/>
      <c r="C843" s="13"/>
      <c r="D843" s="247"/>
      <c r="E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25">
      <c r="A844" s="247"/>
      <c r="B844" s="13"/>
      <c r="C844" s="13"/>
      <c r="D844" s="247"/>
      <c r="E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25">
      <c r="A845" s="247"/>
      <c r="B845" s="13"/>
      <c r="C845" s="13"/>
      <c r="D845" s="247"/>
      <c r="E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25">
      <c r="A846" s="247"/>
      <c r="B846" s="13"/>
      <c r="C846" s="13"/>
      <c r="D846" s="247"/>
      <c r="E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25">
      <c r="A847" s="247"/>
      <c r="B847" s="13"/>
      <c r="C847" s="13"/>
      <c r="D847" s="247"/>
      <c r="E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25">
      <c r="A848" s="247"/>
      <c r="B848" s="13"/>
      <c r="C848" s="13"/>
      <c r="D848" s="247"/>
      <c r="E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25">
      <c r="A849" s="247"/>
      <c r="B849" s="13"/>
      <c r="C849" s="13"/>
      <c r="D849" s="247"/>
      <c r="E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25">
      <c r="A850" s="247"/>
      <c r="B850" s="13"/>
      <c r="C850" s="13"/>
      <c r="D850" s="247"/>
      <c r="E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25">
      <c r="A851" s="247"/>
      <c r="B851" s="13"/>
      <c r="C851" s="13"/>
      <c r="D851" s="247"/>
      <c r="E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25">
      <c r="A852" s="247"/>
      <c r="B852" s="13"/>
      <c r="C852" s="13"/>
      <c r="D852" s="247"/>
      <c r="E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25">
      <c r="A853" s="247"/>
      <c r="B853" s="13"/>
      <c r="C853" s="13"/>
      <c r="D853" s="247"/>
      <c r="E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25">
      <c r="A854" s="247"/>
      <c r="B854" s="13"/>
      <c r="C854" s="13"/>
      <c r="D854" s="247"/>
      <c r="E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25">
      <c r="A855" s="247"/>
      <c r="B855" s="13"/>
      <c r="C855" s="13"/>
      <c r="D855" s="247"/>
      <c r="E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25">
      <c r="A856" s="247"/>
      <c r="B856" s="13"/>
      <c r="C856" s="13"/>
      <c r="D856" s="247"/>
      <c r="E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25">
      <c r="A857" s="247"/>
      <c r="B857" s="13"/>
      <c r="C857" s="13"/>
      <c r="D857" s="247"/>
      <c r="E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25">
      <c r="A858" s="247"/>
      <c r="B858" s="13"/>
      <c r="C858" s="13"/>
      <c r="D858" s="247"/>
      <c r="E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25">
      <c r="A859" s="247"/>
      <c r="B859" s="13"/>
      <c r="C859" s="13"/>
      <c r="D859" s="247"/>
      <c r="E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25">
      <c r="A860" s="247"/>
      <c r="B860" s="13"/>
      <c r="C860" s="13"/>
      <c r="D860" s="247"/>
      <c r="E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25">
      <c r="A861" s="247"/>
      <c r="B861" s="13"/>
      <c r="C861" s="13"/>
      <c r="D861" s="247"/>
      <c r="E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25">
      <c r="A862" s="247"/>
      <c r="B862" s="13"/>
      <c r="C862" s="13"/>
      <c r="D862" s="247"/>
      <c r="E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25">
      <c r="A863" s="247"/>
      <c r="B863" s="13"/>
      <c r="C863" s="13"/>
      <c r="D863" s="247"/>
      <c r="E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25">
      <c r="A864" s="247"/>
      <c r="B864" s="13"/>
      <c r="C864" s="13"/>
      <c r="D864" s="247"/>
      <c r="E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25">
      <c r="A865" s="247"/>
      <c r="B865" s="13"/>
      <c r="C865" s="13"/>
      <c r="D865" s="247"/>
      <c r="E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25">
      <c r="A866" s="247"/>
      <c r="B866" s="13"/>
      <c r="C866" s="13"/>
      <c r="D866" s="247"/>
      <c r="E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25">
      <c r="A867" s="247"/>
      <c r="B867" s="13"/>
      <c r="C867" s="13"/>
      <c r="D867" s="247"/>
      <c r="E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25">
      <c r="A868" s="247"/>
      <c r="B868" s="13"/>
      <c r="C868" s="13"/>
      <c r="D868" s="247"/>
      <c r="E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25">
      <c r="A869" s="247"/>
      <c r="B869" s="13"/>
      <c r="C869" s="13"/>
      <c r="D869" s="247"/>
      <c r="E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25">
      <c r="A870" s="247"/>
      <c r="B870" s="13"/>
      <c r="C870" s="13"/>
      <c r="D870" s="247"/>
      <c r="E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25">
      <c r="A871" s="247"/>
      <c r="B871" s="13"/>
      <c r="C871" s="13"/>
      <c r="D871" s="247"/>
      <c r="E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25">
      <c r="A872" s="247"/>
      <c r="B872" s="13"/>
      <c r="C872" s="13"/>
      <c r="D872" s="247"/>
      <c r="E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25">
      <c r="A873" s="247"/>
      <c r="B873" s="13"/>
      <c r="C873" s="13"/>
      <c r="D873" s="247"/>
      <c r="E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25">
      <c r="A874" s="247"/>
      <c r="B874" s="13"/>
      <c r="C874" s="13"/>
      <c r="D874" s="247"/>
      <c r="E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25">
      <c r="A875" s="247"/>
      <c r="B875" s="13"/>
      <c r="C875" s="13"/>
      <c r="D875" s="247"/>
      <c r="E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25">
      <c r="A876" s="247"/>
      <c r="B876" s="13"/>
      <c r="C876" s="13"/>
      <c r="D876" s="247"/>
      <c r="E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25">
      <c r="A877" s="247"/>
      <c r="B877" s="13"/>
      <c r="C877" s="13"/>
      <c r="D877" s="247"/>
      <c r="E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25">
      <c r="A878" s="247"/>
      <c r="B878" s="13"/>
      <c r="C878" s="13"/>
      <c r="D878" s="247"/>
      <c r="E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25">
      <c r="A879" s="247"/>
      <c r="B879" s="13"/>
      <c r="C879" s="13"/>
      <c r="D879" s="247"/>
      <c r="E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25">
      <c r="A880" s="247"/>
      <c r="B880" s="13"/>
      <c r="C880" s="13"/>
      <c r="D880" s="247"/>
      <c r="E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25">
      <c r="A881" s="247"/>
      <c r="B881" s="13"/>
      <c r="C881" s="13"/>
      <c r="D881" s="247"/>
      <c r="E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25">
      <c r="A882" s="247"/>
      <c r="B882" s="13"/>
      <c r="C882" s="13"/>
      <c r="D882" s="247"/>
      <c r="E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25">
      <c r="A883" s="247"/>
      <c r="B883" s="13"/>
      <c r="C883" s="13"/>
      <c r="D883" s="247"/>
      <c r="E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25">
      <c r="A884" s="247"/>
      <c r="B884" s="13"/>
      <c r="C884" s="13"/>
      <c r="D884" s="247"/>
      <c r="E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25">
      <c r="A885" s="247"/>
      <c r="B885" s="13"/>
      <c r="C885" s="13"/>
      <c r="D885" s="247"/>
      <c r="E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25">
      <c r="A886" s="247"/>
      <c r="B886" s="13"/>
      <c r="C886" s="13"/>
      <c r="D886" s="247"/>
      <c r="E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25">
      <c r="A887" s="247"/>
      <c r="B887" s="13"/>
      <c r="C887" s="13"/>
      <c r="D887" s="247"/>
      <c r="E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25">
      <c r="A888" s="247"/>
      <c r="B888" s="13"/>
      <c r="C888" s="13"/>
      <c r="D888" s="247"/>
      <c r="E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25">
      <c r="A889" s="247"/>
      <c r="B889" s="13"/>
      <c r="C889" s="13"/>
      <c r="D889" s="247"/>
      <c r="E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25">
      <c r="A890" s="247"/>
      <c r="B890" s="13"/>
      <c r="C890" s="13"/>
      <c r="D890" s="247"/>
      <c r="E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25">
      <c r="A891" s="247"/>
      <c r="B891" s="13"/>
      <c r="C891" s="13"/>
      <c r="D891" s="247"/>
      <c r="E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25">
      <c r="A892" s="247"/>
      <c r="B892" s="13"/>
      <c r="C892" s="13"/>
      <c r="D892" s="247"/>
      <c r="E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25">
      <c r="A893" s="247"/>
      <c r="B893" s="13"/>
      <c r="C893" s="13"/>
      <c r="D893" s="247"/>
      <c r="E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25">
      <c r="A894" s="247"/>
      <c r="B894" s="13"/>
      <c r="C894" s="13"/>
      <c r="D894" s="247"/>
      <c r="E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25">
      <c r="A895" s="247"/>
      <c r="B895" s="13"/>
      <c r="C895" s="13"/>
      <c r="D895" s="247"/>
      <c r="E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25">
      <c r="A896" s="247"/>
      <c r="B896" s="13"/>
      <c r="C896" s="13"/>
      <c r="D896" s="247"/>
      <c r="E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25">
      <c r="A897" s="247"/>
      <c r="B897" s="13"/>
      <c r="C897" s="13"/>
      <c r="D897" s="247"/>
      <c r="E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25">
      <c r="A898" s="247"/>
      <c r="B898" s="13"/>
      <c r="C898" s="13"/>
      <c r="D898" s="247"/>
      <c r="E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25">
      <c r="A899" s="247"/>
      <c r="B899" s="13"/>
      <c r="C899" s="13"/>
      <c r="D899" s="247"/>
      <c r="E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25">
      <c r="A900" s="247"/>
      <c r="B900" s="13"/>
      <c r="C900" s="13"/>
      <c r="D900" s="247"/>
      <c r="E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25">
      <c r="A901" s="247"/>
      <c r="B901" s="13"/>
      <c r="C901" s="13"/>
      <c r="D901" s="247"/>
      <c r="E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25">
      <c r="A902" s="247"/>
      <c r="B902" s="13"/>
      <c r="C902" s="13"/>
      <c r="D902" s="247"/>
      <c r="E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25">
      <c r="A903" s="247"/>
      <c r="B903" s="13"/>
      <c r="C903" s="13"/>
      <c r="D903" s="247"/>
      <c r="E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25">
      <c r="A904" s="247"/>
      <c r="B904" s="13"/>
      <c r="C904" s="13"/>
      <c r="D904" s="247"/>
      <c r="E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25">
      <c r="A905" s="247"/>
      <c r="B905" s="13"/>
      <c r="C905" s="13"/>
      <c r="D905" s="247"/>
      <c r="E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25">
      <c r="A906" s="247"/>
      <c r="B906" s="13"/>
      <c r="C906" s="13"/>
      <c r="D906" s="247"/>
      <c r="E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25">
      <c r="A907" s="247"/>
      <c r="B907" s="13"/>
      <c r="C907" s="13"/>
      <c r="D907" s="247"/>
      <c r="E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25">
      <c r="A908" s="247"/>
      <c r="B908" s="13"/>
      <c r="C908" s="13"/>
      <c r="D908" s="247"/>
      <c r="E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25">
      <c r="A909" s="247"/>
      <c r="B909" s="13"/>
      <c r="C909" s="13"/>
      <c r="D909" s="247"/>
      <c r="E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25">
      <c r="A910" s="247"/>
      <c r="B910" s="13"/>
      <c r="C910" s="13"/>
      <c r="D910" s="247"/>
      <c r="E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25">
      <c r="A911" s="247"/>
      <c r="B911" s="13"/>
      <c r="C911" s="13"/>
      <c r="D911" s="247"/>
      <c r="E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25">
      <c r="A912" s="247"/>
      <c r="B912" s="13"/>
      <c r="C912" s="13"/>
      <c r="D912" s="247"/>
      <c r="E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25">
      <c r="A913" s="247"/>
      <c r="B913" s="13"/>
      <c r="C913" s="13"/>
      <c r="D913" s="247"/>
      <c r="E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25">
      <c r="A914" s="247"/>
      <c r="B914" s="13"/>
      <c r="C914" s="13"/>
      <c r="D914" s="247"/>
      <c r="E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25">
      <c r="A915" s="247"/>
      <c r="B915" s="13"/>
      <c r="C915" s="13"/>
      <c r="D915" s="247"/>
      <c r="E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25">
      <c r="A916" s="247"/>
      <c r="B916" s="13"/>
      <c r="C916" s="13"/>
      <c r="D916" s="247"/>
      <c r="E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25">
      <c r="A917" s="247"/>
      <c r="B917" s="13"/>
      <c r="C917" s="13"/>
      <c r="D917" s="247"/>
      <c r="E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25">
      <c r="A918" s="247"/>
      <c r="B918" s="13"/>
      <c r="C918" s="13"/>
      <c r="D918" s="247"/>
      <c r="E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25">
      <c r="A919" s="247"/>
      <c r="B919" s="13"/>
      <c r="C919" s="13"/>
      <c r="D919" s="247"/>
      <c r="E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25">
      <c r="A920" s="247"/>
      <c r="B920" s="13"/>
      <c r="C920" s="13"/>
      <c r="D920" s="247"/>
      <c r="E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25">
      <c r="A921" s="247"/>
      <c r="B921" s="13"/>
      <c r="C921" s="13"/>
      <c r="D921" s="247"/>
      <c r="E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25">
      <c r="A922" s="247"/>
      <c r="B922" s="13"/>
      <c r="C922" s="13"/>
      <c r="D922" s="247"/>
      <c r="E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25">
      <c r="A923" s="247"/>
      <c r="B923" s="13"/>
      <c r="C923" s="13"/>
      <c r="D923" s="247"/>
      <c r="E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25">
      <c r="A924" s="247"/>
      <c r="B924" s="13"/>
      <c r="C924" s="13"/>
      <c r="D924" s="247"/>
      <c r="E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25">
      <c r="A925" s="247"/>
      <c r="B925" s="13"/>
      <c r="C925" s="13"/>
      <c r="D925" s="247"/>
      <c r="E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25">
      <c r="A926" s="247"/>
      <c r="B926" s="13"/>
      <c r="C926" s="13"/>
      <c r="D926" s="247"/>
      <c r="E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25">
      <c r="A927" s="247"/>
      <c r="B927" s="13"/>
      <c r="C927" s="13"/>
      <c r="D927" s="247"/>
      <c r="E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25">
      <c r="A928" s="247"/>
      <c r="B928" s="13"/>
      <c r="C928" s="13"/>
      <c r="D928" s="247"/>
      <c r="E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25">
      <c r="A929" s="247"/>
      <c r="B929" s="13"/>
      <c r="C929" s="13"/>
      <c r="D929" s="247"/>
      <c r="E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25">
      <c r="A930" s="247"/>
      <c r="B930" s="13"/>
      <c r="C930" s="13"/>
      <c r="D930" s="247"/>
      <c r="E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25">
      <c r="A931" s="247"/>
      <c r="B931" s="13"/>
      <c r="C931" s="13"/>
      <c r="D931" s="247"/>
      <c r="E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25">
      <c r="A932" s="247"/>
      <c r="B932" s="13"/>
      <c r="C932" s="13"/>
      <c r="D932" s="247"/>
      <c r="E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25">
      <c r="A933" s="247"/>
      <c r="B933" s="13"/>
      <c r="C933" s="13"/>
      <c r="D933" s="247"/>
      <c r="E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25">
      <c r="A934" s="247"/>
      <c r="B934" s="13"/>
      <c r="C934" s="13"/>
      <c r="D934" s="247"/>
      <c r="E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25">
      <c r="A935" s="247"/>
      <c r="B935" s="13"/>
      <c r="C935" s="13"/>
      <c r="D935" s="247"/>
      <c r="E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25">
      <c r="A936" s="247"/>
      <c r="B936" s="13"/>
      <c r="C936" s="13"/>
      <c r="D936" s="247"/>
      <c r="E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25">
      <c r="A937" s="247"/>
      <c r="B937" s="13"/>
      <c r="C937" s="13"/>
      <c r="D937" s="247"/>
      <c r="E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25">
      <c r="A938" s="247"/>
      <c r="B938" s="13"/>
      <c r="C938" s="13"/>
      <c r="D938" s="247"/>
      <c r="E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25">
      <c r="A939" s="247"/>
      <c r="B939" s="13"/>
      <c r="C939" s="13"/>
      <c r="D939" s="247"/>
      <c r="E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25">
      <c r="A940" s="247"/>
      <c r="B940" s="13"/>
      <c r="C940" s="13"/>
      <c r="D940" s="247"/>
      <c r="E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25">
      <c r="A941" s="247"/>
      <c r="B941" s="13"/>
      <c r="C941" s="13"/>
      <c r="D941" s="247"/>
      <c r="E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25">
      <c r="A942" s="247"/>
      <c r="B942" s="13"/>
      <c r="C942" s="13"/>
      <c r="D942" s="247"/>
      <c r="E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25">
      <c r="A943" s="247"/>
      <c r="B943" s="13"/>
      <c r="C943" s="13"/>
      <c r="D943" s="247"/>
      <c r="E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25">
      <c r="A944" s="247"/>
      <c r="B944" s="13"/>
      <c r="C944" s="13"/>
      <c r="D944" s="247"/>
      <c r="E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25">
      <c r="A945" s="247"/>
      <c r="B945" s="13"/>
      <c r="C945" s="13"/>
      <c r="D945" s="247"/>
      <c r="E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25">
      <c r="A946" s="247"/>
      <c r="B946" s="13"/>
      <c r="C946" s="13"/>
      <c r="D946" s="247"/>
      <c r="E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25">
      <c r="A947" s="247"/>
      <c r="B947" s="13"/>
      <c r="C947" s="13"/>
      <c r="D947" s="247"/>
      <c r="E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25">
      <c r="A948" s="247"/>
      <c r="B948" s="13"/>
      <c r="C948" s="13"/>
      <c r="D948" s="247"/>
      <c r="E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25">
      <c r="A949" s="247"/>
      <c r="B949" s="13"/>
      <c r="C949" s="13"/>
      <c r="D949" s="247"/>
      <c r="E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25">
      <c r="A950" s="247"/>
      <c r="B950" s="13"/>
      <c r="C950" s="13"/>
      <c r="D950" s="247"/>
      <c r="E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25">
      <c r="A951" s="247"/>
      <c r="B951" s="13"/>
      <c r="C951" s="13"/>
      <c r="D951" s="247"/>
      <c r="E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25">
      <c r="A952" s="247"/>
      <c r="B952" s="13"/>
      <c r="C952" s="13"/>
      <c r="D952" s="247"/>
      <c r="E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25">
      <c r="A953" s="247"/>
      <c r="B953" s="13"/>
      <c r="C953" s="13"/>
      <c r="D953" s="247"/>
      <c r="E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25">
      <c r="A954" s="247"/>
      <c r="B954" s="13"/>
      <c r="C954" s="13"/>
      <c r="D954" s="247"/>
      <c r="E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25">
      <c r="A955" s="247"/>
      <c r="B955" s="13"/>
      <c r="C955" s="13"/>
      <c r="D955" s="247"/>
      <c r="E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25">
      <c r="A956" s="247"/>
      <c r="B956" s="13"/>
      <c r="C956" s="13"/>
      <c r="D956" s="247"/>
      <c r="E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25">
      <c r="A957" s="247"/>
      <c r="B957" s="13"/>
      <c r="C957" s="13"/>
      <c r="D957" s="247"/>
      <c r="E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25">
      <c r="A958" s="247"/>
      <c r="B958" s="13"/>
      <c r="C958" s="13"/>
      <c r="D958" s="247"/>
      <c r="E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25">
      <c r="A959" s="247"/>
      <c r="B959" s="13"/>
      <c r="C959" s="13"/>
      <c r="D959" s="247"/>
      <c r="E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25">
      <c r="A960" s="247"/>
      <c r="B960" s="13"/>
      <c r="C960" s="13"/>
      <c r="D960" s="247"/>
      <c r="E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25">
      <c r="A961" s="247"/>
      <c r="B961" s="13"/>
      <c r="C961" s="13"/>
      <c r="D961" s="247"/>
      <c r="E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25">
      <c r="A962" s="247"/>
      <c r="B962" s="13"/>
      <c r="C962" s="13"/>
      <c r="D962" s="247"/>
      <c r="E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25">
      <c r="A963" s="247"/>
      <c r="B963" s="13"/>
      <c r="C963" s="13"/>
      <c r="D963" s="247"/>
      <c r="E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25">
      <c r="A964" s="247"/>
      <c r="B964" s="13"/>
      <c r="C964" s="13"/>
      <c r="D964" s="247"/>
      <c r="E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25">
      <c r="A965" s="247"/>
      <c r="B965" s="13"/>
      <c r="C965" s="13"/>
      <c r="D965" s="247"/>
      <c r="E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25">
      <c r="A966" s="247"/>
      <c r="B966" s="13"/>
      <c r="C966" s="13"/>
      <c r="D966" s="247"/>
      <c r="E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25">
      <c r="A967" s="247"/>
      <c r="B967" s="13"/>
      <c r="C967" s="13"/>
      <c r="D967" s="247"/>
      <c r="E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25">
      <c r="A968" s="247"/>
      <c r="B968" s="13"/>
      <c r="C968" s="13"/>
      <c r="D968" s="247"/>
      <c r="E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25">
      <c r="A969" s="247"/>
      <c r="B969" s="13"/>
      <c r="C969" s="13"/>
      <c r="D969" s="247"/>
      <c r="E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25">
      <c r="A970" s="247"/>
      <c r="B970" s="13"/>
      <c r="C970" s="13"/>
      <c r="D970" s="247"/>
      <c r="E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25">
      <c r="A971" s="247"/>
      <c r="B971" s="13"/>
      <c r="C971" s="13"/>
      <c r="D971" s="247"/>
      <c r="E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25">
      <c r="A972" s="247"/>
      <c r="B972" s="13"/>
      <c r="C972" s="13"/>
      <c r="D972" s="247"/>
      <c r="E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25">
      <c r="A973" s="247"/>
      <c r="B973" s="13"/>
      <c r="C973" s="13"/>
      <c r="D973" s="247"/>
      <c r="E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25">
      <c r="A974" s="247"/>
      <c r="B974" s="13"/>
      <c r="C974" s="13"/>
      <c r="D974" s="247"/>
      <c r="E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25">
      <c r="A975" s="247"/>
      <c r="B975" s="13"/>
      <c r="C975" s="13"/>
      <c r="D975" s="247"/>
      <c r="E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25">
      <c r="A976" s="247"/>
      <c r="B976" s="13"/>
      <c r="C976" s="13"/>
      <c r="D976" s="247"/>
      <c r="E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25">
      <c r="A977" s="247"/>
      <c r="B977" s="13"/>
      <c r="C977" s="13"/>
      <c r="D977" s="247"/>
      <c r="E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25">
      <c r="A978" s="247"/>
      <c r="B978" s="13"/>
      <c r="C978" s="13"/>
      <c r="D978" s="247"/>
      <c r="E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25">
      <c r="A979" s="247"/>
      <c r="B979" s="13"/>
      <c r="C979" s="13"/>
      <c r="D979" s="247"/>
      <c r="E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25">
      <c r="A980" s="247"/>
      <c r="B980" s="13"/>
      <c r="C980" s="13"/>
      <c r="D980" s="247"/>
      <c r="E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25">
      <c r="A981" s="247"/>
      <c r="B981" s="13"/>
      <c r="C981" s="13"/>
      <c r="D981" s="247"/>
      <c r="E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25">
      <c r="A982" s="247"/>
      <c r="B982" s="13"/>
      <c r="C982" s="13"/>
      <c r="D982" s="247"/>
      <c r="E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25">
      <c r="A983" s="247"/>
      <c r="B983" s="13"/>
      <c r="C983" s="13"/>
      <c r="D983" s="247"/>
      <c r="E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25">
      <c r="A984" s="247"/>
      <c r="B984" s="13"/>
      <c r="C984" s="13"/>
      <c r="D984" s="247"/>
      <c r="E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25">
      <c r="A985" s="247"/>
      <c r="B985" s="13"/>
      <c r="C985" s="13"/>
      <c r="D985" s="247"/>
      <c r="E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25">
      <c r="A986" s="247"/>
      <c r="B986" s="13"/>
      <c r="C986" s="13"/>
      <c r="D986" s="247"/>
      <c r="E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25">
      <c r="A987" s="247"/>
      <c r="B987" s="13"/>
      <c r="C987" s="13"/>
      <c r="D987" s="247"/>
      <c r="E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25">
      <c r="A988" s="247"/>
      <c r="B988" s="13"/>
      <c r="C988" s="13"/>
      <c r="D988" s="247"/>
      <c r="E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25">
      <c r="A989" s="247"/>
      <c r="B989" s="13"/>
      <c r="C989" s="13"/>
      <c r="D989" s="247"/>
      <c r="E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25">
      <c r="A990" s="247"/>
      <c r="B990" s="13"/>
      <c r="C990" s="13"/>
      <c r="D990" s="247"/>
      <c r="E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25">
      <c r="A991" s="247"/>
      <c r="B991" s="13"/>
      <c r="C991" s="13"/>
      <c r="D991" s="247"/>
      <c r="E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25">
      <c r="A992" s="247"/>
      <c r="B992" s="13"/>
      <c r="C992" s="13"/>
      <c r="D992" s="247"/>
      <c r="E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25">
      <c r="A993" s="247"/>
      <c r="B993" s="13"/>
      <c r="C993" s="13"/>
      <c r="D993" s="247"/>
      <c r="E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25">
      <c r="A994" s="247"/>
      <c r="B994" s="13"/>
      <c r="C994" s="13"/>
      <c r="D994" s="247"/>
      <c r="E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25">
      <c r="A995" s="247"/>
      <c r="B995" s="13"/>
      <c r="C995" s="13"/>
      <c r="D995" s="247"/>
      <c r="E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25">
      <c r="A996" s="247"/>
      <c r="B996" s="13"/>
      <c r="C996" s="13"/>
      <c r="D996" s="247"/>
      <c r="E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25">
      <c r="A997" s="247"/>
      <c r="B997" s="13"/>
      <c r="C997" s="13"/>
      <c r="D997" s="247"/>
      <c r="E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25">
      <c r="A998" s="247"/>
      <c r="B998" s="13"/>
      <c r="C998" s="13"/>
      <c r="D998" s="247"/>
      <c r="E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25">
      <c r="A999" s="247"/>
      <c r="B999" s="13"/>
      <c r="C999" s="13"/>
      <c r="D999" s="247"/>
      <c r="E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25">
      <c r="A1000" s="247"/>
      <c r="B1000" s="13"/>
      <c r="C1000" s="13"/>
      <c r="D1000" s="247"/>
      <c r="E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8">
    <mergeCell ref="A2:A3"/>
    <mergeCell ref="B2:B3"/>
    <mergeCell ref="C2:C3"/>
    <mergeCell ref="D2:D3"/>
    <mergeCell ref="D4:D9"/>
    <mergeCell ref="D10:D15"/>
    <mergeCell ref="D16:D23"/>
    <mergeCell ref="D24:D31"/>
    <mergeCell ref="D32:D35"/>
    <mergeCell ref="D36:D39"/>
    <mergeCell ref="D43:D45"/>
    <mergeCell ref="D46:D48"/>
    <mergeCell ref="D50:D55"/>
    <mergeCell ref="D56:D61"/>
    <mergeCell ref="A91:E91"/>
    <mergeCell ref="D62:D67"/>
    <mergeCell ref="D68:D71"/>
    <mergeCell ref="D72:D73"/>
    <mergeCell ref="D74:D77"/>
    <mergeCell ref="D78:D81"/>
    <mergeCell ref="D83:D85"/>
    <mergeCell ref="D86:D88"/>
    <mergeCell ref="I91:M91"/>
    <mergeCell ref="A92:E92"/>
    <mergeCell ref="H92:L92"/>
    <mergeCell ref="A93:E93"/>
    <mergeCell ref="A94:E94"/>
    <mergeCell ref="I94:M94"/>
  </mergeCells>
  <pageMargins left="0.39370078740157483" right="0.39370078740157483" top="0.39370078740157483" bottom="0.39370078740157483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6" workbookViewId="0">
      <selection activeCell="E127" sqref="E127"/>
    </sheetView>
  </sheetViews>
  <sheetFormatPr defaultColWidth="14.42578125" defaultRowHeight="15" customHeight="1" x14ac:dyDescent="0.25"/>
  <cols>
    <col min="1" max="1" width="4.7109375" customWidth="1"/>
    <col min="2" max="2" width="17.7109375" customWidth="1"/>
    <col min="3" max="3" width="16.7109375" customWidth="1"/>
    <col min="4" max="4" width="20.7109375" customWidth="1"/>
    <col min="5" max="5" width="11.7109375" customWidth="1"/>
    <col min="6" max="7" width="9.140625" customWidth="1"/>
    <col min="8" max="26" width="8.7109375" customWidth="1"/>
  </cols>
  <sheetData>
    <row r="1" spans="1:26" ht="27" customHeight="1" x14ac:dyDescent="0.25">
      <c r="A1" s="236"/>
      <c r="B1" s="236" t="s">
        <v>2849</v>
      </c>
      <c r="C1" s="236"/>
      <c r="D1" s="236"/>
      <c r="E1" s="236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8.75" customHeight="1" x14ac:dyDescent="0.25">
      <c r="A2" s="541" t="s">
        <v>2813</v>
      </c>
      <c r="B2" s="541" t="s">
        <v>2814</v>
      </c>
      <c r="C2" s="542" t="s">
        <v>2815</v>
      </c>
      <c r="D2" s="541" t="s">
        <v>2816</v>
      </c>
      <c r="E2" s="237" t="s">
        <v>2817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0.25" customHeight="1" x14ac:dyDescent="0.25">
      <c r="A3" s="540"/>
      <c r="B3" s="540"/>
      <c r="C3" s="540"/>
      <c r="D3" s="540"/>
      <c r="E3" s="238" t="s">
        <v>2818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76.5" customHeight="1" x14ac:dyDescent="0.25">
      <c r="A4" s="242">
        <v>1</v>
      </c>
      <c r="B4" s="243" t="s">
        <v>427</v>
      </c>
      <c r="C4" s="242" t="s">
        <v>2850</v>
      </c>
      <c r="D4" s="250"/>
      <c r="E4" s="241">
        <v>1199.0666666666666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4" customHeight="1" x14ac:dyDescent="0.25">
      <c r="A5" s="242">
        <v>2</v>
      </c>
      <c r="B5" s="243" t="s">
        <v>428</v>
      </c>
      <c r="C5" s="242" t="s">
        <v>2851</v>
      </c>
      <c r="D5" s="538"/>
      <c r="E5" s="241">
        <v>1289.5333333333333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" customHeight="1" x14ac:dyDescent="0.25">
      <c r="A6" s="242">
        <v>3</v>
      </c>
      <c r="B6" s="243" t="s">
        <v>429</v>
      </c>
      <c r="C6" s="242" t="s">
        <v>2852</v>
      </c>
      <c r="D6" s="539"/>
      <c r="E6" s="241">
        <v>1346.2666666666667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" customHeight="1" x14ac:dyDescent="0.25">
      <c r="A7" s="242">
        <v>4</v>
      </c>
      <c r="B7" s="243" t="s">
        <v>430</v>
      </c>
      <c r="C7" s="242" t="s">
        <v>2853</v>
      </c>
      <c r="D7" s="539"/>
      <c r="E7" s="241">
        <v>1403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" customHeight="1" x14ac:dyDescent="0.25">
      <c r="A8" s="242">
        <v>5</v>
      </c>
      <c r="B8" s="243" t="s">
        <v>431</v>
      </c>
      <c r="C8" s="242" t="s">
        <v>2854</v>
      </c>
      <c r="D8" s="539"/>
      <c r="E8" s="241">
        <v>1519.5333333333331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" customHeight="1" x14ac:dyDescent="0.25">
      <c r="A9" s="242">
        <v>6</v>
      </c>
      <c r="B9" s="243" t="s">
        <v>432</v>
      </c>
      <c r="C9" s="242" t="s">
        <v>2855</v>
      </c>
      <c r="D9" s="539"/>
      <c r="E9" s="241">
        <v>1576.2666666666664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" customHeight="1" x14ac:dyDescent="0.25">
      <c r="A10" s="242">
        <v>7</v>
      </c>
      <c r="B10" s="243" t="s">
        <v>433</v>
      </c>
      <c r="C10" s="242" t="s">
        <v>2856</v>
      </c>
      <c r="D10" s="540"/>
      <c r="E10" s="241">
        <v>1633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85.5" customHeight="1" x14ac:dyDescent="0.25">
      <c r="A11" s="242">
        <v>8</v>
      </c>
      <c r="B11" s="243" t="s">
        <v>434</v>
      </c>
      <c r="C11" s="242" t="s">
        <v>2850</v>
      </c>
      <c r="D11" s="250"/>
      <c r="E11" s="241">
        <v>1263.4666666666665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" customHeight="1" x14ac:dyDescent="0.25">
      <c r="A12" s="242">
        <v>9</v>
      </c>
      <c r="B12" s="243" t="s">
        <v>435</v>
      </c>
      <c r="C12" s="242" t="s">
        <v>2851</v>
      </c>
      <c r="D12" s="538"/>
      <c r="E12" s="241">
        <v>1412.1999999999998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" customHeight="1" x14ac:dyDescent="0.25">
      <c r="A13" s="242">
        <v>10</v>
      </c>
      <c r="B13" s="243" t="s">
        <v>436</v>
      </c>
      <c r="C13" s="242" t="s">
        <v>2852</v>
      </c>
      <c r="D13" s="539"/>
      <c r="E13" s="241">
        <v>1496.5333333333331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" customHeight="1" x14ac:dyDescent="0.25">
      <c r="A14" s="242">
        <v>11</v>
      </c>
      <c r="B14" s="243" t="s">
        <v>437</v>
      </c>
      <c r="C14" s="242" t="s">
        <v>2853</v>
      </c>
      <c r="D14" s="539"/>
      <c r="E14" s="241">
        <v>1580.8666666666666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" customHeight="1" x14ac:dyDescent="0.25">
      <c r="A15" s="242">
        <v>12</v>
      </c>
      <c r="B15" s="243" t="s">
        <v>438</v>
      </c>
      <c r="C15" s="242" t="s">
        <v>2854</v>
      </c>
      <c r="D15" s="539"/>
      <c r="E15" s="241">
        <v>1754.1333333333332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" customHeight="1" x14ac:dyDescent="0.25">
      <c r="A16" s="242">
        <v>13</v>
      </c>
      <c r="B16" s="243" t="s">
        <v>439</v>
      </c>
      <c r="C16" s="242" t="s">
        <v>2855</v>
      </c>
      <c r="D16" s="539"/>
      <c r="E16" s="241">
        <v>1838.4666666666665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" customHeight="1" x14ac:dyDescent="0.25">
      <c r="A17" s="242">
        <v>14</v>
      </c>
      <c r="B17" s="243" t="s">
        <v>440</v>
      </c>
      <c r="C17" s="242" t="s">
        <v>2856</v>
      </c>
      <c r="D17" s="539"/>
      <c r="E17" s="241">
        <v>1922.8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" customHeight="1" x14ac:dyDescent="0.25">
      <c r="A18" s="242">
        <v>15</v>
      </c>
      <c r="B18" s="243" t="s">
        <v>441</v>
      </c>
      <c r="C18" s="242" t="s">
        <v>2856</v>
      </c>
      <c r="D18" s="540"/>
      <c r="E18" s="241">
        <v>1922.8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8.5" customHeight="1" x14ac:dyDescent="0.25">
      <c r="A19" s="242">
        <v>16</v>
      </c>
      <c r="B19" s="243" t="s">
        <v>442</v>
      </c>
      <c r="C19" s="242" t="s">
        <v>2854</v>
      </c>
      <c r="D19" s="538"/>
      <c r="E19" s="241">
        <v>3282.8666666666663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8.5" customHeight="1" x14ac:dyDescent="0.25">
      <c r="A20" s="242">
        <v>17</v>
      </c>
      <c r="B20" s="243" t="s">
        <v>443</v>
      </c>
      <c r="C20" s="242" t="s">
        <v>2855</v>
      </c>
      <c r="D20" s="539"/>
      <c r="E20" s="241">
        <v>3384.0666666666662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8.5" customHeight="1" x14ac:dyDescent="0.25">
      <c r="A21" s="242">
        <v>18</v>
      </c>
      <c r="B21" s="243" t="s">
        <v>444</v>
      </c>
      <c r="C21" s="242" t="s">
        <v>2856</v>
      </c>
      <c r="D21" s="540"/>
      <c r="E21" s="241">
        <v>3512.8666666666663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30" customHeight="1" x14ac:dyDescent="0.25">
      <c r="A22" s="242">
        <v>19</v>
      </c>
      <c r="B22" s="243" t="s">
        <v>445</v>
      </c>
      <c r="C22" s="242" t="s">
        <v>2854</v>
      </c>
      <c r="D22" s="538"/>
      <c r="E22" s="241">
        <v>3787.3333333333335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30" customHeight="1" x14ac:dyDescent="0.25">
      <c r="A23" s="242">
        <v>20</v>
      </c>
      <c r="B23" s="243" t="s">
        <v>446</v>
      </c>
      <c r="C23" s="242" t="s">
        <v>2855</v>
      </c>
      <c r="D23" s="539"/>
      <c r="E23" s="241">
        <v>3882.3999999999996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30" customHeight="1" x14ac:dyDescent="0.25">
      <c r="A24" s="242">
        <v>21</v>
      </c>
      <c r="B24" s="243" t="s">
        <v>447</v>
      </c>
      <c r="C24" s="242" t="s">
        <v>2856</v>
      </c>
      <c r="D24" s="540"/>
      <c r="E24" s="241">
        <v>4008.1333333333332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31.5" customHeight="1" x14ac:dyDescent="0.25">
      <c r="A25" s="242">
        <v>22</v>
      </c>
      <c r="B25" s="243" t="s">
        <v>448</v>
      </c>
      <c r="C25" s="242" t="s">
        <v>2854</v>
      </c>
      <c r="D25" s="538"/>
      <c r="E25" s="241">
        <v>4261.1333333333332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31.5" customHeight="1" x14ac:dyDescent="0.25">
      <c r="A26" s="242">
        <v>23</v>
      </c>
      <c r="B26" s="243" t="s">
        <v>449</v>
      </c>
      <c r="C26" s="242" t="s">
        <v>2855</v>
      </c>
      <c r="D26" s="539"/>
      <c r="E26" s="241">
        <v>4379.2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31.5" customHeight="1" x14ac:dyDescent="0.25">
      <c r="A27" s="242">
        <v>24</v>
      </c>
      <c r="B27" s="243" t="s">
        <v>450</v>
      </c>
      <c r="C27" s="242" t="s">
        <v>2856</v>
      </c>
      <c r="D27" s="540"/>
      <c r="E27" s="241">
        <v>4498.8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8.5" customHeight="1" x14ac:dyDescent="0.25">
      <c r="A28" s="242">
        <v>25</v>
      </c>
      <c r="B28" s="243" t="s">
        <v>451</v>
      </c>
      <c r="C28" s="242" t="s">
        <v>2854</v>
      </c>
      <c r="D28" s="538"/>
      <c r="E28" s="241">
        <v>4362.333333333333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8.5" customHeight="1" x14ac:dyDescent="0.25">
      <c r="A29" s="242">
        <v>26</v>
      </c>
      <c r="B29" s="243" t="s">
        <v>452</v>
      </c>
      <c r="C29" s="242" t="s">
        <v>2855</v>
      </c>
      <c r="D29" s="539"/>
      <c r="E29" s="241">
        <v>4498.8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8.5" customHeight="1" x14ac:dyDescent="0.25">
      <c r="A30" s="242">
        <v>27</v>
      </c>
      <c r="B30" s="243" t="s">
        <v>453</v>
      </c>
      <c r="C30" s="242" t="s">
        <v>2856</v>
      </c>
      <c r="D30" s="540"/>
      <c r="E30" s="241">
        <v>4633.7333333333327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8.5" customHeight="1" x14ac:dyDescent="0.25">
      <c r="A31" s="242">
        <v>28</v>
      </c>
      <c r="B31" s="243" t="s">
        <v>454</v>
      </c>
      <c r="C31" s="242" t="s">
        <v>2854</v>
      </c>
      <c r="D31" s="538"/>
      <c r="E31" s="241">
        <v>4511.0666666666666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8.5" customHeight="1" x14ac:dyDescent="0.25">
      <c r="A32" s="242">
        <v>29</v>
      </c>
      <c r="B32" s="243" t="s">
        <v>455</v>
      </c>
      <c r="C32" s="242" t="s">
        <v>2855</v>
      </c>
      <c r="D32" s="539"/>
      <c r="E32" s="241">
        <v>4672.0666666666666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8.5" customHeight="1" x14ac:dyDescent="0.25">
      <c r="A33" s="242">
        <v>30</v>
      </c>
      <c r="B33" s="243" t="s">
        <v>456</v>
      </c>
      <c r="C33" s="242" t="s">
        <v>2856</v>
      </c>
      <c r="D33" s="540"/>
      <c r="E33" s="241">
        <v>4833.0666666666666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31.5" customHeight="1" x14ac:dyDescent="0.25">
      <c r="A34" s="242">
        <v>31</v>
      </c>
      <c r="B34" s="243" t="s">
        <v>457</v>
      </c>
      <c r="C34" s="242" t="s">
        <v>2854</v>
      </c>
      <c r="D34" s="538"/>
      <c r="E34" s="241">
        <v>4661.333333333333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31.5" customHeight="1" x14ac:dyDescent="0.25">
      <c r="A35" s="242">
        <v>32</v>
      </c>
      <c r="B35" s="243" t="s">
        <v>458</v>
      </c>
      <c r="C35" s="242" t="s">
        <v>2855</v>
      </c>
      <c r="D35" s="539"/>
      <c r="E35" s="241">
        <v>4845.333333333333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31.5" customHeight="1" x14ac:dyDescent="0.25">
      <c r="A36" s="242">
        <v>33</v>
      </c>
      <c r="B36" s="243" t="s">
        <v>459</v>
      </c>
      <c r="C36" s="242" t="s">
        <v>2856</v>
      </c>
      <c r="D36" s="540"/>
      <c r="E36" s="241">
        <v>5030.8666666666659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4" customHeight="1" x14ac:dyDescent="0.25">
      <c r="A37" s="242">
        <v>34</v>
      </c>
      <c r="B37" s="243" t="s">
        <v>460</v>
      </c>
      <c r="C37" s="242" t="s">
        <v>2854</v>
      </c>
      <c r="D37" s="538"/>
      <c r="E37" s="241">
        <v>2062.333333333333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4" customHeight="1" x14ac:dyDescent="0.25">
      <c r="A38" s="242">
        <v>35</v>
      </c>
      <c r="B38" s="243" t="s">
        <v>461</v>
      </c>
      <c r="C38" s="242" t="s">
        <v>2854</v>
      </c>
      <c r="D38" s="539"/>
      <c r="E38" s="241">
        <v>2099.1333333333332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4" customHeight="1" x14ac:dyDescent="0.25">
      <c r="A39" s="242">
        <v>36</v>
      </c>
      <c r="B39" s="243" t="s">
        <v>462</v>
      </c>
      <c r="C39" s="242" t="s">
        <v>2855</v>
      </c>
      <c r="D39" s="539"/>
      <c r="E39" s="241">
        <v>2195.7333333333331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4" customHeight="1" x14ac:dyDescent="0.25">
      <c r="A40" s="242">
        <v>37</v>
      </c>
      <c r="B40" s="243" t="s">
        <v>463</v>
      </c>
      <c r="C40" s="242" t="s">
        <v>2855</v>
      </c>
      <c r="D40" s="539"/>
      <c r="E40" s="241">
        <v>2229.4666666666667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4" customHeight="1" x14ac:dyDescent="0.25">
      <c r="A41" s="242">
        <v>38</v>
      </c>
      <c r="B41" s="243" t="s">
        <v>464</v>
      </c>
      <c r="C41" s="242" t="s">
        <v>2856</v>
      </c>
      <c r="D41" s="539"/>
      <c r="E41" s="241">
        <v>2329.1333333333332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4" customHeight="1" x14ac:dyDescent="0.25">
      <c r="A42" s="242">
        <v>39</v>
      </c>
      <c r="B42" s="243" t="s">
        <v>465</v>
      </c>
      <c r="C42" s="242" t="s">
        <v>2856</v>
      </c>
      <c r="D42" s="540"/>
      <c r="E42" s="241">
        <v>2376.6666666666665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4" customHeight="1" x14ac:dyDescent="0.25">
      <c r="A43" s="242">
        <v>40</v>
      </c>
      <c r="B43" s="243" t="s">
        <v>466</v>
      </c>
      <c r="C43" s="242" t="s">
        <v>2854</v>
      </c>
      <c r="D43" s="538"/>
      <c r="E43" s="241">
        <v>2257.0666666666666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4" customHeight="1" x14ac:dyDescent="0.25">
      <c r="A44" s="242">
        <v>41</v>
      </c>
      <c r="B44" s="243" t="s">
        <v>467</v>
      </c>
      <c r="C44" s="242" t="s">
        <v>2854</v>
      </c>
      <c r="D44" s="539"/>
      <c r="E44" s="241">
        <v>2306.1333333333332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4" customHeight="1" x14ac:dyDescent="0.25">
      <c r="A45" s="242">
        <v>42</v>
      </c>
      <c r="B45" s="243" t="s">
        <v>468</v>
      </c>
      <c r="C45" s="242" t="s">
        <v>2855</v>
      </c>
      <c r="D45" s="539"/>
      <c r="E45" s="241">
        <v>2418.0666666666666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4" customHeight="1" x14ac:dyDescent="0.25">
      <c r="A46" s="242">
        <v>43</v>
      </c>
      <c r="B46" s="243" t="s">
        <v>469</v>
      </c>
      <c r="C46" s="242" t="s">
        <v>2855</v>
      </c>
      <c r="D46" s="539"/>
      <c r="E46" s="241">
        <v>2464.0666666666666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4" customHeight="1" x14ac:dyDescent="0.25">
      <c r="A47" s="242">
        <v>44</v>
      </c>
      <c r="B47" s="243" t="s">
        <v>470</v>
      </c>
      <c r="C47" s="242" t="s">
        <v>2856</v>
      </c>
      <c r="D47" s="539"/>
      <c r="E47" s="241">
        <v>2579.0666666666666</v>
      </c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4" customHeight="1" x14ac:dyDescent="0.25">
      <c r="A48" s="242">
        <v>45</v>
      </c>
      <c r="B48" s="243" t="s">
        <v>471</v>
      </c>
      <c r="C48" s="242" t="s">
        <v>2856</v>
      </c>
      <c r="D48" s="540"/>
      <c r="E48" s="241">
        <v>2635.7999999999997</v>
      </c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4" customHeight="1" x14ac:dyDescent="0.25">
      <c r="A49" s="242">
        <v>46</v>
      </c>
      <c r="B49" s="243" t="s">
        <v>472</v>
      </c>
      <c r="C49" s="242" t="s">
        <v>2854</v>
      </c>
      <c r="D49" s="538"/>
      <c r="E49" s="241">
        <v>2453.333333333333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4" customHeight="1" x14ac:dyDescent="0.25">
      <c r="A50" s="242">
        <v>47</v>
      </c>
      <c r="B50" s="243" t="s">
        <v>473</v>
      </c>
      <c r="C50" s="242" t="s">
        <v>2854</v>
      </c>
      <c r="D50" s="539"/>
      <c r="E50" s="241">
        <v>2513.1333333333332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4" customHeight="1" x14ac:dyDescent="0.25">
      <c r="A51" s="242">
        <v>48</v>
      </c>
      <c r="B51" s="243" t="s">
        <v>474</v>
      </c>
      <c r="C51" s="242" t="s">
        <v>2855</v>
      </c>
      <c r="D51" s="539"/>
      <c r="E51" s="241">
        <v>2640.4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4" customHeight="1" x14ac:dyDescent="0.25">
      <c r="A52" s="242">
        <v>49</v>
      </c>
      <c r="B52" s="243" t="s">
        <v>475</v>
      </c>
      <c r="C52" s="242" t="s">
        <v>2855</v>
      </c>
      <c r="D52" s="539"/>
      <c r="E52" s="241">
        <v>2697.1333333333332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4" customHeight="1" x14ac:dyDescent="0.25">
      <c r="A53" s="242">
        <v>50</v>
      </c>
      <c r="B53" s="243" t="s">
        <v>476</v>
      </c>
      <c r="C53" s="242" t="s">
        <v>2856</v>
      </c>
      <c r="D53" s="539"/>
      <c r="E53" s="241">
        <v>2827.4666666666667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4" customHeight="1" x14ac:dyDescent="0.25">
      <c r="A54" s="242">
        <v>51</v>
      </c>
      <c r="B54" s="243" t="s">
        <v>477</v>
      </c>
      <c r="C54" s="242" t="s">
        <v>2856</v>
      </c>
      <c r="D54" s="540"/>
      <c r="E54" s="241">
        <v>2896.4666666666667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4" customHeight="1" x14ac:dyDescent="0.25">
      <c r="A55" s="242">
        <v>52</v>
      </c>
      <c r="B55" s="243" t="s">
        <v>478</v>
      </c>
      <c r="C55" s="242" t="s">
        <v>2857</v>
      </c>
      <c r="D55" s="538"/>
      <c r="E55" s="241">
        <v>1748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4" customHeight="1" x14ac:dyDescent="0.25">
      <c r="A56" s="242">
        <v>53</v>
      </c>
      <c r="B56" s="243" t="s">
        <v>479</v>
      </c>
      <c r="C56" s="242" t="s">
        <v>2858</v>
      </c>
      <c r="D56" s="539"/>
      <c r="E56" s="241">
        <v>1861.4666666666665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4" customHeight="1" x14ac:dyDescent="0.25">
      <c r="A57" s="242">
        <v>54</v>
      </c>
      <c r="B57" s="243" t="s">
        <v>480</v>
      </c>
      <c r="C57" s="242" t="s">
        <v>2859</v>
      </c>
      <c r="D57" s="539"/>
      <c r="E57" s="241">
        <v>1974.9333333333332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4" customHeight="1" x14ac:dyDescent="0.25">
      <c r="A58" s="242">
        <v>55</v>
      </c>
      <c r="B58" s="243" t="s">
        <v>481</v>
      </c>
      <c r="C58" s="242" t="s">
        <v>2860</v>
      </c>
      <c r="D58" s="540"/>
      <c r="E58" s="241">
        <v>2088.4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4" customHeight="1" x14ac:dyDescent="0.25">
      <c r="A59" s="242">
        <v>56</v>
      </c>
      <c r="B59" s="243" t="s">
        <v>482</v>
      </c>
      <c r="C59" s="242" t="s">
        <v>2857</v>
      </c>
      <c r="D59" s="538"/>
      <c r="E59" s="241">
        <v>2091.4666666666667</v>
      </c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4" customHeight="1" x14ac:dyDescent="0.25">
      <c r="A60" s="242">
        <v>57</v>
      </c>
      <c r="B60" s="243" t="s">
        <v>483</v>
      </c>
      <c r="C60" s="242" t="s">
        <v>2857</v>
      </c>
      <c r="D60" s="539"/>
      <c r="E60" s="241">
        <v>2091.4666666666667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4" customHeight="1" x14ac:dyDescent="0.25">
      <c r="A61" s="242">
        <v>58</v>
      </c>
      <c r="B61" s="243" t="s">
        <v>484</v>
      </c>
      <c r="C61" s="242" t="s">
        <v>2858</v>
      </c>
      <c r="D61" s="539"/>
      <c r="E61" s="241">
        <v>2260.1333333333332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4" customHeight="1" x14ac:dyDescent="0.25">
      <c r="A62" s="242">
        <v>59</v>
      </c>
      <c r="B62" s="243" t="s">
        <v>485</v>
      </c>
      <c r="C62" s="242" t="s">
        <v>2859</v>
      </c>
      <c r="D62" s="539"/>
      <c r="E62" s="241">
        <v>2430.333333333333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4" customHeight="1" x14ac:dyDescent="0.25">
      <c r="A63" s="242">
        <v>60</v>
      </c>
      <c r="B63" s="243" t="s">
        <v>486</v>
      </c>
      <c r="C63" s="242" t="s">
        <v>2860</v>
      </c>
      <c r="D63" s="540"/>
      <c r="E63" s="241">
        <v>2598.9999999999995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4" customHeight="1" x14ac:dyDescent="0.25">
      <c r="A64" s="242">
        <v>61</v>
      </c>
      <c r="B64" s="243" t="s">
        <v>487</v>
      </c>
      <c r="C64" s="242" t="s">
        <v>2857</v>
      </c>
      <c r="D64" s="538"/>
      <c r="E64" s="241">
        <v>3729.0666666666662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4" customHeight="1" x14ac:dyDescent="0.25">
      <c r="A65" s="242">
        <v>62</v>
      </c>
      <c r="B65" s="243" t="s">
        <v>488</v>
      </c>
      <c r="C65" s="242" t="s">
        <v>2858</v>
      </c>
      <c r="D65" s="539"/>
      <c r="E65" s="241">
        <v>3931.4666666666667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4" customHeight="1" x14ac:dyDescent="0.25">
      <c r="A66" s="242">
        <v>63</v>
      </c>
      <c r="B66" s="243" t="s">
        <v>489</v>
      </c>
      <c r="C66" s="242" t="s">
        <v>2859</v>
      </c>
      <c r="D66" s="539"/>
      <c r="E66" s="241">
        <v>4195.2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4" customHeight="1" x14ac:dyDescent="0.25">
      <c r="A67" s="242">
        <v>64</v>
      </c>
      <c r="B67" s="243" t="s">
        <v>490</v>
      </c>
      <c r="C67" s="242" t="s">
        <v>2860</v>
      </c>
      <c r="D67" s="540"/>
      <c r="E67" s="241">
        <v>4397.5999999999995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4" customHeight="1" x14ac:dyDescent="0.25">
      <c r="A68" s="242">
        <v>65</v>
      </c>
      <c r="B68" s="243" t="s">
        <v>491</v>
      </c>
      <c r="C68" s="242" t="s">
        <v>2857</v>
      </c>
      <c r="D68" s="538"/>
      <c r="E68" s="241">
        <v>4245.8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4" customHeight="1" x14ac:dyDescent="0.25">
      <c r="A69" s="242">
        <v>66</v>
      </c>
      <c r="B69" s="243" t="s">
        <v>492</v>
      </c>
      <c r="C69" s="242" t="s">
        <v>2858</v>
      </c>
      <c r="D69" s="539"/>
      <c r="E69" s="241">
        <v>4466.5999999999995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4" customHeight="1" x14ac:dyDescent="0.25">
      <c r="A70" s="242">
        <v>67</v>
      </c>
      <c r="B70" s="243" t="s">
        <v>493</v>
      </c>
      <c r="C70" s="242" t="s">
        <v>2859</v>
      </c>
      <c r="D70" s="539"/>
      <c r="E70" s="241">
        <v>4767.1333333333332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4" customHeight="1" x14ac:dyDescent="0.25">
      <c r="A71" s="242">
        <v>68</v>
      </c>
      <c r="B71" s="243" t="s">
        <v>494</v>
      </c>
      <c r="C71" s="242" t="s">
        <v>2860</v>
      </c>
      <c r="D71" s="540"/>
      <c r="E71" s="241">
        <v>4987.9333333333334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4" customHeight="1" x14ac:dyDescent="0.25">
      <c r="A72" s="242">
        <v>69</v>
      </c>
      <c r="B72" s="243" t="s">
        <v>495</v>
      </c>
      <c r="C72" s="242" t="s">
        <v>2857</v>
      </c>
      <c r="D72" s="538"/>
      <c r="E72" s="241">
        <v>4760.9999999999991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4" customHeight="1" x14ac:dyDescent="0.25">
      <c r="A73" s="242">
        <v>70</v>
      </c>
      <c r="B73" s="243" t="s">
        <v>496</v>
      </c>
      <c r="C73" s="242" t="s">
        <v>2858</v>
      </c>
      <c r="D73" s="539"/>
      <c r="E73" s="241">
        <v>5000.2</v>
      </c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4" customHeight="1" x14ac:dyDescent="0.25">
      <c r="A74" s="242">
        <v>71</v>
      </c>
      <c r="B74" s="243" t="s">
        <v>497</v>
      </c>
      <c r="C74" s="242" t="s">
        <v>2859</v>
      </c>
      <c r="D74" s="539"/>
      <c r="E74" s="241">
        <v>5339.0666666666666</v>
      </c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4" customHeight="1" x14ac:dyDescent="0.25">
      <c r="A75" s="242">
        <v>72</v>
      </c>
      <c r="B75" s="243" t="s">
        <v>498</v>
      </c>
      <c r="C75" s="242" t="s">
        <v>2860</v>
      </c>
      <c r="D75" s="540"/>
      <c r="E75" s="241">
        <v>5576.7333333333327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4" customHeight="1" x14ac:dyDescent="0.25">
      <c r="A76" s="242">
        <v>73</v>
      </c>
      <c r="B76" s="243" t="s">
        <v>499</v>
      </c>
      <c r="C76" s="242" t="s">
        <v>2857</v>
      </c>
      <c r="D76" s="538"/>
      <c r="E76" s="241">
        <v>4966.4666666666662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4" customHeight="1" x14ac:dyDescent="0.25">
      <c r="A77" s="242">
        <v>74</v>
      </c>
      <c r="B77" s="243" t="s">
        <v>500</v>
      </c>
      <c r="C77" s="242" t="s">
        <v>2858</v>
      </c>
      <c r="D77" s="539"/>
      <c r="E77" s="241">
        <v>5239.3999999999996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4" customHeight="1" x14ac:dyDescent="0.25">
      <c r="A78" s="242">
        <v>75</v>
      </c>
      <c r="B78" s="243" t="s">
        <v>501</v>
      </c>
      <c r="C78" s="242" t="s">
        <v>2859</v>
      </c>
      <c r="D78" s="539"/>
      <c r="E78" s="241">
        <v>5510.7999999999993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4" customHeight="1" x14ac:dyDescent="0.25">
      <c r="A79" s="242">
        <v>76</v>
      </c>
      <c r="B79" s="243" t="s">
        <v>502</v>
      </c>
      <c r="C79" s="242" t="s">
        <v>2860</v>
      </c>
      <c r="D79" s="540"/>
      <c r="E79" s="241">
        <v>5783.7333333333327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4" customHeight="1" x14ac:dyDescent="0.25">
      <c r="A80" s="242">
        <v>77</v>
      </c>
      <c r="B80" s="243" t="s">
        <v>503</v>
      </c>
      <c r="C80" s="242" t="s">
        <v>2857</v>
      </c>
      <c r="D80" s="538"/>
      <c r="E80" s="241">
        <v>5213.333333333333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4" customHeight="1" x14ac:dyDescent="0.25">
      <c r="A81" s="242">
        <v>78</v>
      </c>
      <c r="B81" s="243" t="s">
        <v>504</v>
      </c>
      <c r="C81" s="242" t="s">
        <v>2858</v>
      </c>
      <c r="D81" s="539"/>
      <c r="E81" s="241">
        <v>5535.333333333333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4" customHeight="1" x14ac:dyDescent="0.25">
      <c r="A82" s="242">
        <v>79</v>
      </c>
      <c r="B82" s="243" t="s">
        <v>505</v>
      </c>
      <c r="C82" s="242" t="s">
        <v>2859</v>
      </c>
      <c r="D82" s="539"/>
      <c r="E82" s="241">
        <v>5855.7999999999993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4" customHeight="1" x14ac:dyDescent="0.25">
      <c r="A83" s="242">
        <v>80</v>
      </c>
      <c r="B83" s="243" t="s">
        <v>506</v>
      </c>
      <c r="C83" s="242" t="s">
        <v>2860</v>
      </c>
      <c r="D83" s="540"/>
      <c r="E83" s="241">
        <v>6177.7999999999993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4" customHeight="1" x14ac:dyDescent="0.25">
      <c r="A84" s="242">
        <v>81</v>
      </c>
      <c r="B84" s="243" t="s">
        <v>507</v>
      </c>
      <c r="C84" s="242" t="s">
        <v>2857</v>
      </c>
      <c r="D84" s="538"/>
      <c r="E84" s="241">
        <v>5460.2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4" customHeight="1" x14ac:dyDescent="0.25">
      <c r="A85" s="242">
        <v>82</v>
      </c>
      <c r="B85" s="243" t="s">
        <v>508</v>
      </c>
      <c r="C85" s="242" t="s">
        <v>2858</v>
      </c>
      <c r="D85" s="539"/>
      <c r="E85" s="241">
        <v>5831.2666666666664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4" customHeight="1" x14ac:dyDescent="0.25">
      <c r="A86" s="242">
        <v>83</v>
      </c>
      <c r="B86" s="243" t="s">
        <v>509</v>
      </c>
      <c r="C86" s="242" t="s">
        <v>2859</v>
      </c>
      <c r="D86" s="539"/>
      <c r="E86" s="241">
        <v>6200.7999999999993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4" customHeight="1" x14ac:dyDescent="0.25">
      <c r="A87" s="242">
        <v>84</v>
      </c>
      <c r="B87" s="243" t="s">
        <v>510</v>
      </c>
      <c r="C87" s="242" t="s">
        <v>2860</v>
      </c>
      <c r="D87" s="540"/>
      <c r="E87" s="241">
        <v>6571.8666666666659</v>
      </c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4" customHeight="1" x14ac:dyDescent="0.25">
      <c r="A88" s="242">
        <v>85</v>
      </c>
      <c r="B88" s="243" t="s">
        <v>511</v>
      </c>
      <c r="C88" s="242" t="s">
        <v>2857</v>
      </c>
      <c r="D88" s="538"/>
      <c r="E88" s="241">
        <v>2623.5333333333333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4" customHeight="1" x14ac:dyDescent="0.25">
      <c r="A89" s="242">
        <v>86</v>
      </c>
      <c r="B89" s="243" t="s">
        <v>512</v>
      </c>
      <c r="C89" s="242" t="s">
        <v>2857</v>
      </c>
      <c r="D89" s="539"/>
      <c r="E89" s="241">
        <v>2652.6666666666665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4" customHeight="1" x14ac:dyDescent="0.25">
      <c r="A90" s="242">
        <v>87</v>
      </c>
      <c r="B90" s="243" t="s">
        <v>513</v>
      </c>
      <c r="C90" s="242" t="s">
        <v>2858</v>
      </c>
      <c r="D90" s="539"/>
      <c r="E90" s="241">
        <v>2891.8666666666663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4" customHeight="1" x14ac:dyDescent="0.25">
      <c r="A91" s="242">
        <v>88</v>
      </c>
      <c r="B91" s="243" t="s">
        <v>514</v>
      </c>
      <c r="C91" s="242" t="s">
        <v>2858</v>
      </c>
      <c r="D91" s="539"/>
      <c r="E91" s="241">
        <v>2916.3999999999996</v>
      </c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4" customHeight="1" x14ac:dyDescent="0.25">
      <c r="A92" s="242">
        <v>89</v>
      </c>
      <c r="B92" s="243" t="s">
        <v>515</v>
      </c>
      <c r="C92" s="242" t="s">
        <v>2859</v>
      </c>
      <c r="D92" s="539"/>
      <c r="E92" s="241">
        <v>3158.6666666666665</v>
      </c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4" customHeight="1" x14ac:dyDescent="0.25">
      <c r="A93" s="242">
        <v>90</v>
      </c>
      <c r="B93" s="243" t="s">
        <v>516</v>
      </c>
      <c r="C93" s="242" t="s">
        <v>2859</v>
      </c>
      <c r="D93" s="539"/>
      <c r="E93" s="241">
        <v>3212.3333333333335</v>
      </c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4" customHeight="1" x14ac:dyDescent="0.25">
      <c r="A94" s="242">
        <v>91</v>
      </c>
      <c r="B94" s="243" t="s">
        <v>517</v>
      </c>
      <c r="C94" s="242" t="s">
        <v>2860</v>
      </c>
      <c r="D94" s="539"/>
      <c r="E94" s="241">
        <v>3476.0666666666662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4" customHeight="1" x14ac:dyDescent="0.25">
      <c r="A95" s="242">
        <v>92</v>
      </c>
      <c r="B95" s="243" t="s">
        <v>518</v>
      </c>
      <c r="C95" s="242" t="s">
        <v>2860</v>
      </c>
      <c r="D95" s="540"/>
      <c r="E95" s="241">
        <v>3474.5333333333328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4" customHeight="1" x14ac:dyDescent="0.25">
      <c r="A96" s="242">
        <v>93</v>
      </c>
      <c r="B96" s="243" t="s">
        <v>519</v>
      </c>
      <c r="C96" s="242" t="s">
        <v>2857</v>
      </c>
      <c r="D96" s="538"/>
      <c r="E96" s="241">
        <v>2927.1333333333332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4" customHeight="1" x14ac:dyDescent="0.25">
      <c r="A97" s="242">
        <v>94</v>
      </c>
      <c r="B97" s="243" t="s">
        <v>520</v>
      </c>
      <c r="C97" s="242" t="s">
        <v>2857</v>
      </c>
      <c r="D97" s="539"/>
      <c r="E97" s="241">
        <v>2953.1999999999994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4" customHeight="1" x14ac:dyDescent="0.25">
      <c r="A98" s="242">
        <v>95</v>
      </c>
      <c r="B98" s="243" t="s">
        <v>521</v>
      </c>
      <c r="C98" s="242" t="s">
        <v>2858</v>
      </c>
      <c r="D98" s="539"/>
      <c r="E98" s="241">
        <v>3247.6</v>
      </c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4" customHeight="1" x14ac:dyDescent="0.25">
      <c r="A99" s="242">
        <v>96</v>
      </c>
      <c r="B99" s="243" t="s">
        <v>522</v>
      </c>
      <c r="C99" s="242" t="s">
        <v>2858</v>
      </c>
      <c r="D99" s="539"/>
      <c r="E99" s="241">
        <v>3269.0666666666662</v>
      </c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4" customHeight="1" x14ac:dyDescent="0.25">
      <c r="A100" s="242">
        <v>97</v>
      </c>
      <c r="B100" s="243" t="s">
        <v>523</v>
      </c>
      <c r="C100" s="242" t="s">
        <v>2859</v>
      </c>
      <c r="D100" s="539"/>
      <c r="E100" s="241">
        <v>3618.6666666666665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4" customHeight="1" x14ac:dyDescent="0.25">
      <c r="A101" s="242">
        <v>98</v>
      </c>
      <c r="B101" s="243" t="s">
        <v>524</v>
      </c>
      <c r="C101" s="242" t="s">
        <v>2859</v>
      </c>
      <c r="D101" s="539"/>
      <c r="E101" s="241">
        <v>3629.3999999999996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4" customHeight="1" x14ac:dyDescent="0.25">
      <c r="A102" s="242">
        <v>99</v>
      </c>
      <c r="B102" s="243" t="s">
        <v>525</v>
      </c>
      <c r="C102" s="242" t="s">
        <v>2860</v>
      </c>
      <c r="D102" s="539"/>
      <c r="E102" s="241">
        <v>3940.6666666666661</v>
      </c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4" customHeight="1" x14ac:dyDescent="0.25">
      <c r="A103" s="242">
        <v>100</v>
      </c>
      <c r="B103" s="243" t="s">
        <v>526</v>
      </c>
      <c r="C103" s="242" t="s">
        <v>2860</v>
      </c>
      <c r="D103" s="540"/>
      <c r="E103" s="241">
        <v>3945.2666666666664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4" customHeight="1" x14ac:dyDescent="0.25">
      <c r="A104" s="242">
        <v>101</v>
      </c>
      <c r="B104" s="243" t="s">
        <v>527</v>
      </c>
      <c r="C104" s="242" t="s">
        <v>2857</v>
      </c>
      <c r="D104" s="538"/>
      <c r="E104" s="241">
        <v>3230.7333333333331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4" customHeight="1" x14ac:dyDescent="0.25">
      <c r="A105" s="242">
        <v>102</v>
      </c>
      <c r="B105" s="243" t="s">
        <v>528</v>
      </c>
      <c r="C105" s="242" t="s">
        <v>2857</v>
      </c>
      <c r="D105" s="539"/>
      <c r="E105" s="241">
        <v>3276.7333333333331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4" customHeight="1" x14ac:dyDescent="0.25">
      <c r="A106" s="242">
        <v>103</v>
      </c>
      <c r="B106" s="243" t="s">
        <v>529</v>
      </c>
      <c r="C106" s="242" t="s">
        <v>2858</v>
      </c>
      <c r="D106" s="539"/>
      <c r="E106" s="241">
        <v>3604.8666666666663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4" customHeight="1" x14ac:dyDescent="0.25">
      <c r="A107" s="242">
        <v>104</v>
      </c>
      <c r="B107" s="243" t="s">
        <v>530</v>
      </c>
      <c r="C107" s="242" t="s">
        <v>2858</v>
      </c>
      <c r="D107" s="539"/>
      <c r="E107" s="241">
        <v>3646.2666666666664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4" customHeight="1" x14ac:dyDescent="0.25">
      <c r="A108" s="242">
        <v>105</v>
      </c>
      <c r="B108" s="243" t="s">
        <v>531</v>
      </c>
      <c r="C108" s="242" t="s">
        <v>2859</v>
      </c>
      <c r="D108" s="539"/>
      <c r="E108" s="241">
        <v>3978.9999999999995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4" customHeight="1" x14ac:dyDescent="0.25">
      <c r="A109" s="242">
        <v>106</v>
      </c>
      <c r="B109" s="243" t="s">
        <v>532</v>
      </c>
      <c r="C109" s="242" t="s">
        <v>2859</v>
      </c>
      <c r="D109" s="539"/>
      <c r="E109" s="241">
        <v>4046.4666666666667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4" customHeight="1" x14ac:dyDescent="0.25">
      <c r="A110" s="242">
        <v>107</v>
      </c>
      <c r="B110" s="243" t="s">
        <v>533</v>
      </c>
      <c r="C110" s="242" t="s">
        <v>2860</v>
      </c>
      <c r="D110" s="539"/>
      <c r="E110" s="241">
        <v>4353.1333333333332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4" customHeight="1" x14ac:dyDescent="0.25">
      <c r="A111" s="242">
        <v>108</v>
      </c>
      <c r="B111" s="243" t="s">
        <v>534</v>
      </c>
      <c r="C111" s="242" t="s">
        <v>2860</v>
      </c>
      <c r="D111" s="540"/>
      <c r="E111" s="241">
        <v>4414.4666666666662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4" customHeight="1" x14ac:dyDescent="0.25">
      <c r="A112" s="242">
        <v>109</v>
      </c>
      <c r="B112" s="243" t="s">
        <v>535</v>
      </c>
      <c r="C112" s="242" t="s">
        <v>2856</v>
      </c>
      <c r="D112" s="538"/>
      <c r="E112" s="241">
        <v>1518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4" customHeight="1" x14ac:dyDescent="0.25">
      <c r="A113" s="242">
        <v>110</v>
      </c>
      <c r="B113" s="243" t="s">
        <v>536</v>
      </c>
      <c r="C113" s="242" t="s">
        <v>2856</v>
      </c>
      <c r="D113" s="539"/>
      <c r="E113" s="241">
        <v>1518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4" customHeight="1" x14ac:dyDescent="0.25">
      <c r="A114" s="242">
        <v>111</v>
      </c>
      <c r="B114" s="243" t="s">
        <v>537</v>
      </c>
      <c r="C114" s="242" t="s">
        <v>2857</v>
      </c>
      <c r="D114" s="539"/>
      <c r="E114" s="241">
        <v>1597.7333333333333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4" customHeight="1" x14ac:dyDescent="0.25">
      <c r="A115" s="242">
        <v>112</v>
      </c>
      <c r="B115" s="243" t="s">
        <v>538</v>
      </c>
      <c r="C115" s="242" t="s">
        <v>2857</v>
      </c>
      <c r="D115" s="539"/>
      <c r="E115" s="241">
        <v>1597.7333333333333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4" customHeight="1" x14ac:dyDescent="0.25">
      <c r="A116" s="242">
        <v>113</v>
      </c>
      <c r="B116" s="243" t="s">
        <v>539</v>
      </c>
      <c r="C116" s="242" t="s">
        <v>2858</v>
      </c>
      <c r="D116" s="539"/>
      <c r="E116" s="241">
        <v>1679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4" customHeight="1" x14ac:dyDescent="0.25">
      <c r="A117" s="242">
        <v>114</v>
      </c>
      <c r="B117" s="243" t="s">
        <v>540</v>
      </c>
      <c r="C117" s="242" t="s">
        <v>2859</v>
      </c>
      <c r="D117" s="539"/>
      <c r="E117" s="241">
        <v>1838.4666666666665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4" customHeight="1" x14ac:dyDescent="0.25">
      <c r="A118" s="242">
        <v>115</v>
      </c>
      <c r="B118" s="243" t="s">
        <v>541</v>
      </c>
      <c r="C118" s="242" t="s">
        <v>2860</v>
      </c>
      <c r="D118" s="540"/>
      <c r="E118" s="241">
        <v>1919.7333333333333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94.5" customHeight="1" x14ac:dyDescent="0.25">
      <c r="A119" s="242">
        <v>116</v>
      </c>
      <c r="B119" s="243" t="s">
        <v>542</v>
      </c>
      <c r="C119" s="242" t="s">
        <v>2857</v>
      </c>
      <c r="D119" s="244"/>
      <c r="E119" s="241">
        <v>2598.9999999999995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93.75" customHeight="1" x14ac:dyDescent="0.25">
      <c r="A120" s="242">
        <v>117</v>
      </c>
      <c r="B120" s="243" t="s">
        <v>543</v>
      </c>
      <c r="C120" s="242" t="s">
        <v>2861</v>
      </c>
      <c r="D120" s="244"/>
      <c r="E120" s="241">
        <v>2500.8666666666663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84" customHeight="1" x14ac:dyDescent="0.25">
      <c r="A121" s="242">
        <v>118</v>
      </c>
      <c r="B121" s="243" t="s">
        <v>544</v>
      </c>
      <c r="C121" s="242" t="s">
        <v>2861</v>
      </c>
      <c r="D121" s="244"/>
      <c r="E121" s="241">
        <v>2500.8666666666663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83.25" customHeight="1" x14ac:dyDescent="0.25">
      <c r="A122" s="242">
        <v>119</v>
      </c>
      <c r="B122" s="243" t="s">
        <v>545</v>
      </c>
      <c r="C122" s="242" t="s">
        <v>2862</v>
      </c>
      <c r="D122" s="244"/>
      <c r="E122" s="241">
        <v>1784.8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90" customHeight="1" x14ac:dyDescent="0.25">
      <c r="A123" s="242">
        <v>120</v>
      </c>
      <c r="B123" s="243" t="s">
        <v>546</v>
      </c>
      <c r="C123" s="242" t="s">
        <v>2862</v>
      </c>
      <c r="D123" s="244"/>
      <c r="E123" s="241">
        <v>1784.8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62.75" customHeight="1" x14ac:dyDescent="0.25">
      <c r="A124" s="242">
        <v>121</v>
      </c>
      <c r="B124" s="243" t="s">
        <v>547</v>
      </c>
      <c r="C124" s="242" t="s">
        <v>2863</v>
      </c>
      <c r="D124" s="244"/>
      <c r="E124" s="241">
        <v>5964.666666666667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62.75" customHeight="1" x14ac:dyDescent="0.25">
      <c r="A125" s="242">
        <v>122</v>
      </c>
      <c r="B125" s="243" t="s">
        <v>548</v>
      </c>
      <c r="C125" s="242" t="s">
        <v>2863</v>
      </c>
      <c r="D125" s="244"/>
      <c r="E125" s="241">
        <v>6555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62.75" customHeight="1" x14ac:dyDescent="0.25">
      <c r="A126" s="242">
        <v>123</v>
      </c>
      <c r="B126" s="243" t="s">
        <v>549</v>
      </c>
      <c r="C126" s="242" t="s">
        <v>2863</v>
      </c>
      <c r="D126" s="244"/>
      <c r="E126" s="241">
        <v>6660.7999999999993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62.75" customHeight="1" x14ac:dyDescent="0.25">
      <c r="A127" s="242">
        <v>124</v>
      </c>
      <c r="B127" s="243" t="s">
        <v>550</v>
      </c>
      <c r="C127" s="242" t="s">
        <v>2863</v>
      </c>
      <c r="D127" s="244"/>
      <c r="E127" s="241">
        <v>7839.9333333333334</v>
      </c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62.75" customHeight="1" x14ac:dyDescent="0.25">
      <c r="A128" s="242">
        <v>125</v>
      </c>
      <c r="B128" s="243" t="s">
        <v>551</v>
      </c>
      <c r="C128" s="242" t="s">
        <v>2864</v>
      </c>
      <c r="D128" s="244"/>
      <c r="E128" s="241">
        <v>6194.666666666667</v>
      </c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62.75" customHeight="1" x14ac:dyDescent="0.25">
      <c r="A129" s="242">
        <v>126</v>
      </c>
      <c r="B129" s="243" t="s">
        <v>552</v>
      </c>
      <c r="C129" s="242" t="s">
        <v>2864</v>
      </c>
      <c r="D129" s="244"/>
      <c r="E129" s="241">
        <v>6783.4666666666662</v>
      </c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62.75" customHeight="1" x14ac:dyDescent="0.25">
      <c r="A130" s="242">
        <v>127</v>
      </c>
      <c r="B130" s="243" t="s">
        <v>553</v>
      </c>
      <c r="C130" s="242" t="s">
        <v>2864</v>
      </c>
      <c r="D130" s="244"/>
      <c r="E130" s="241">
        <v>6901.5333333333328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62.75" customHeight="1" x14ac:dyDescent="0.25">
      <c r="A131" s="242">
        <v>128</v>
      </c>
      <c r="B131" s="243" t="s">
        <v>554</v>
      </c>
      <c r="C131" s="242" t="s">
        <v>2864</v>
      </c>
      <c r="D131" s="244"/>
      <c r="E131" s="241">
        <v>8092.9333333333334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 x14ac:dyDescent="0.25">
      <c r="A132" s="247"/>
      <c r="B132" s="13"/>
      <c r="C132" s="13"/>
      <c r="D132" s="13"/>
      <c r="E132" s="251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8.5" customHeight="1" x14ac:dyDescent="0.25">
      <c r="A133" s="537" t="s">
        <v>2865</v>
      </c>
      <c r="B133" s="535"/>
      <c r="C133" s="535"/>
      <c r="D133" s="535"/>
      <c r="E133" s="535"/>
      <c r="F133" s="248"/>
      <c r="G133" s="248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45" customHeight="1" x14ac:dyDescent="0.25">
      <c r="A134" s="537" t="s">
        <v>2866</v>
      </c>
      <c r="B134" s="535"/>
      <c r="C134" s="535"/>
      <c r="D134" s="535"/>
      <c r="E134" s="535"/>
      <c r="F134" s="248"/>
      <c r="G134" s="248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 x14ac:dyDescent="0.25">
      <c r="A135" s="537" t="s">
        <v>2867</v>
      </c>
      <c r="B135" s="535"/>
      <c r="C135" s="535"/>
      <c r="D135" s="535"/>
      <c r="E135" s="535"/>
      <c r="F135" s="249"/>
      <c r="G135" s="249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8.5" customHeight="1" x14ac:dyDescent="0.25">
      <c r="A136" s="537" t="s">
        <v>2868</v>
      </c>
      <c r="B136" s="535"/>
      <c r="C136" s="535"/>
      <c r="D136" s="535"/>
      <c r="E136" s="535"/>
      <c r="F136" s="248"/>
      <c r="G136" s="248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74.25" customHeight="1" x14ac:dyDescent="0.25">
      <c r="A137" s="537" t="s">
        <v>2869</v>
      </c>
      <c r="B137" s="535"/>
      <c r="C137" s="535"/>
      <c r="D137" s="535"/>
      <c r="E137" s="535"/>
      <c r="F137" s="248"/>
      <c r="G137" s="248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45.75" customHeight="1" x14ac:dyDescent="0.25">
      <c r="A138" s="537" t="s">
        <v>2870</v>
      </c>
      <c r="B138" s="535"/>
      <c r="C138" s="535"/>
      <c r="D138" s="535"/>
      <c r="E138" s="535"/>
      <c r="F138" s="248"/>
      <c r="G138" s="248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46.5" customHeight="1" x14ac:dyDescent="0.25">
      <c r="A139" s="537" t="s">
        <v>2871</v>
      </c>
      <c r="B139" s="535"/>
      <c r="C139" s="535"/>
      <c r="D139" s="535"/>
      <c r="E139" s="535"/>
      <c r="F139" s="248"/>
      <c r="G139" s="248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79.5" customHeight="1" x14ac:dyDescent="0.25">
      <c r="A140" s="537" t="s">
        <v>2872</v>
      </c>
      <c r="B140" s="535"/>
      <c r="C140" s="535"/>
      <c r="D140" s="535"/>
      <c r="E140" s="535"/>
      <c r="F140" s="248"/>
      <c r="G140" s="248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 x14ac:dyDescent="0.25">
      <c r="A141" s="247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 x14ac:dyDescent="0.25">
      <c r="A142" s="247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 x14ac:dyDescent="0.25">
      <c r="A143" s="247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 x14ac:dyDescent="0.25">
      <c r="A144" s="247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 x14ac:dyDescent="0.25">
      <c r="A145" s="247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 x14ac:dyDescent="0.25">
      <c r="A146" s="247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 x14ac:dyDescent="0.25">
      <c r="A147" s="247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 x14ac:dyDescent="0.25">
      <c r="A148" s="247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 x14ac:dyDescent="0.25">
      <c r="A149" s="247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 x14ac:dyDescent="0.25">
      <c r="A150" s="247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 x14ac:dyDescent="0.25">
      <c r="A151" s="247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 x14ac:dyDescent="0.25">
      <c r="A152" s="247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 x14ac:dyDescent="0.25">
      <c r="A153" s="247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 x14ac:dyDescent="0.25">
      <c r="A154" s="247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 x14ac:dyDescent="0.25">
      <c r="A155" s="247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 x14ac:dyDescent="0.25">
      <c r="A156" s="247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 x14ac:dyDescent="0.25">
      <c r="A157" s="247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 x14ac:dyDescent="0.25">
      <c r="A158" s="247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 x14ac:dyDescent="0.25">
      <c r="A159" s="247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 x14ac:dyDescent="0.25">
      <c r="A160" s="247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 x14ac:dyDescent="0.25">
      <c r="A161" s="247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 x14ac:dyDescent="0.25">
      <c r="A162" s="247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 x14ac:dyDescent="0.25">
      <c r="A163" s="247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 x14ac:dyDescent="0.25">
      <c r="A164" s="247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 x14ac:dyDescent="0.25">
      <c r="A165" s="247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 x14ac:dyDescent="0.25">
      <c r="A166" s="247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 x14ac:dyDescent="0.25">
      <c r="A167" s="247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 x14ac:dyDescent="0.25">
      <c r="A168" s="247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 x14ac:dyDescent="0.25">
      <c r="A169" s="247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 x14ac:dyDescent="0.25">
      <c r="A170" s="247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 x14ac:dyDescent="0.25">
      <c r="A171" s="247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 x14ac:dyDescent="0.25">
      <c r="A172" s="247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 x14ac:dyDescent="0.25">
      <c r="A173" s="247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 x14ac:dyDescent="0.25">
      <c r="A174" s="247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 x14ac:dyDescent="0.25">
      <c r="A175" s="247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 x14ac:dyDescent="0.25">
      <c r="A176" s="247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 x14ac:dyDescent="0.25">
      <c r="A177" s="247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 x14ac:dyDescent="0.25">
      <c r="A178" s="247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 x14ac:dyDescent="0.25">
      <c r="A179" s="247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 x14ac:dyDescent="0.25">
      <c r="A180" s="247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 x14ac:dyDescent="0.25">
      <c r="A181" s="247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 x14ac:dyDescent="0.25">
      <c r="A182" s="247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 x14ac:dyDescent="0.25">
      <c r="A183" s="247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 x14ac:dyDescent="0.25">
      <c r="A184" s="247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 x14ac:dyDescent="0.25">
      <c r="A185" s="247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 x14ac:dyDescent="0.25">
      <c r="A186" s="247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 x14ac:dyDescent="0.25">
      <c r="A187" s="247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 x14ac:dyDescent="0.25">
      <c r="A188" s="247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 x14ac:dyDescent="0.25">
      <c r="A189" s="247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 x14ac:dyDescent="0.25">
      <c r="A190" s="247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 x14ac:dyDescent="0.25">
      <c r="A191" s="247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 x14ac:dyDescent="0.25">
      <c r="A192" s="247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 x14ac:dyDescent="0.25">
      <c r="A193" s="247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 x14ac:dyDescent="0.25">
      <c r="A194" s="247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 x14ac:dyDescent="0.25">
      <c r="A195" s="247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 x14ac:dyDescent="0.25">
      <c r="A196" s="247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 x14ac:dyDescent="0.25">
      <c r="A197" s="247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 x14ac:dyDescent="0.25">
      <c r="A198" s="247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 x14ac:dyDescent="0.25">
      <c r="A199" s="247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 x14ac:dyDescent="0.25">
      <c r="A200" s="247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 x14ac:dyDescent="0.25">
      <c r="A201" s="247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 x14ac:dyDescent="0.25">
      <c r="A202" s="247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 x14ac:dyDescent="0.25">
      <c r="A203" s="247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 x14ac:dyDescent="0.25">
      <c r="A204" s="247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 x14ac:dyDescent="0.25">
      <c r="A205" s="247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 x14ac:dyDescent="0.25">
      <c r="A206" s="247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 x14ac:dyDescent="0.25">
      <c r="A207" s="247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 x14ac:dyDescent="0.25">
      <c r="A208" s="247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 x14ac:dyDescent="0.25">
      <c r="A209" s="247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 x14ac:dyDescent="0.25">
      <c r="A210" s="247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 x14ac:dyDescent="0.25">
      <c r="A211" s="247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 x14ac:dyDescent="0.25">
      <c r="A212" s="247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 x14ac:dyDescent="0.25">
      <c r="A213" s="247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 x14ac:dyDescent="0.25">
      <c r="A214" s="247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 x14ac:dyDescent="0.25">
      <c r="A215" s="247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 x14ac:dyDescent="0.25">
      <c r="A216" s="247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 x14ac:dyDescent="0.25">
      <c r="A217" s="247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 x14ac:dyDescent="0.25">
      <c r="A218" s="247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 x14ac:dyDescent="0.25">
      <c r="A219" s="247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 x14ac:dyDescent="0.25">
      <c r="A220" s="247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 x14ac:dyDescent="0.25">
      <c r="A221" s="247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 x14ac:dyDescent="0.25">
      <c r="A222" s="247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 x14ac:dyDescent="0.25">
      <c r="A223" s="247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 x14ac:dyDescent="0.25">
      <c r="A224" s="247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 x14ac:dyDescent="0.25">
      <c r="A225" s="247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 x14ac:dyDescent="0.25">
      <c r="A226" s="247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 x14ac:dyDescent="0.25">
      <c r="A227" s="247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 x14ac:dyDescent="0.25">
      <c r="A228" s="247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 x14ac:dyDescent="0.25">
      <c r="A229" s="247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 x14ac:dyDescent="0.25">
      <c r="A230" s="247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 x14ac:dyDescent="0.25">
      <c r="A231" s="247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 x14ac:dyDescent="0.25">
      <c r="A232" s="247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 x14ac:dyDescent="0.25">
      <c r="A233" s="247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 x14ac:dyDescent="0.25">
      <c r="A234" s="247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 x14ac:dyDescent="0.25">
      <c r="A235" s="247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 x14ac:dyDescent="0.25">
      <c r="A236" s="247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25">
      <c r="A237" s="247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25">
      <c r="A238" s="247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25">
      <c r="A239" s="247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25">
      <c r="A240" s="247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25">
      <c r="A241" s="247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25">
      <c r="A242" s="247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25">
      <c r="A243" s="247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25">
      <c r="A244" s="247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25">
      <c r="A245" s="247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25">
      <c r="A246" s="247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25">
      <c r="A247" s="247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25">
      <c r="A248" s="247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25">
      <c r="A249" s="247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25">
      <c r="A250" s="247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25">
      <c r="A251" s="247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25">
      <c r="A252" s="247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25">
      <c r="A253" s="247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25">
      <c r="A254" s="247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25">
      <c r="A255" s="247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25">
      <c r="A256" s="247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25">
      <c r="A257" s="247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25">
      <c r="A258" s="247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25">
      <c r="A259" s="247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25">
      <c r="A260" s="247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25">
      <c r="A261" s="247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25">
      <c r="A262" s="247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25">
      <c r="A263" s="247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25">
      <c r="A264" s="247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25">
      <c r="A265" s="247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25">
      <c r="A266" s="247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25">
      <c r="A267" s="247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25">
      <c r="A268" s="247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25">
      <c r="A269" s="247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25">
      <c r="A270" s="247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25">
      <c r="A271" s="247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25">
      <c r="A272" s="247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25">
      <c r="A273" s="247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25">
      <c r="A274" s="247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25">
      <c r="A275" s="247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25">
      <c r="A276" s="247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25">
      <c r="A277" s="247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25">
      <c r="A278" s="247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25">
      <c r="A279" s="247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25">
      <c r="A280" s="247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25">
      <c r="A281" s="247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25">
      <c r="A282" s="247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25">
      <c r="A283" s="247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25">
      <c r="A284" s="247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25">
      <c r="A285" s="247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25">
      <c r="A286" s="247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25">
      <c r="A287" s="247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25">
      <c r="A288" s="247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25">
      <c r="A289" s="247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25">
      <c r="A290" s="247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25">
      <c r="A291" s="247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25">
      <c r="A292" s="247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25">
      <c r="A293" s="247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25">
      <c r="A294" s="247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25">
      <c r="A295" s="247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25">
      <c r="A296" s="247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25">
      <c r="A297" s="247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25">
      <c r="A298" s="247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25">
      <c r="A299" s="247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25">
      <c r="A300" s="247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25">
      <c r="A301" s="247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25">
      <c r="A302" s="247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25">
      <c r="A303" s="247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25">
      <c r="A304" s="247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25">
      <c r="A305" s="247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25">
      <c r="A306" s="247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25">
      <c r="A307" s="247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25">
      <c r="A308" s="247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25">
      <c r="A309" s="247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25">
      <c r="A310" s="247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25">
      <c r="A311" s="247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25">
      <c r="A312" s="247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25">
      <c r="A313" s="247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25">
      <c r="A314" s="247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25">
      <c r="A315" s="247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25">
      <c r="A316" s="247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25">
      <c r="A317" s="247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25">
      <c r="A318" s="247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25">
      <c r="A319" s="247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25">
      <c r="A320" s="247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25">
      <c r="A321" s="247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25">
      <c r="A322" s="247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25">
      <c r="A323" s="247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25">
      <c r="A324" s="247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25">
      <c r="A325" s="247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25">
      <c r="A326" s="247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25">
      <c r="A327" s="247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25">
      <c r="A328" s="247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25">
      <c r="A329" s="247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25">
      <c r="A330" s="247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25">
      <c r="A331" s="247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25">
      <c r="A332" s="247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25">
      <c r="A333" s="247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25">
      <c r="A334" s="247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25">
      <c r="A335" s="247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25">
      <c r="A336" s="247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25">
      <c r="A337" s="247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25">
      <c r="A338" s="247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25">
      <c r="A339" s="247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25">
      <c r="A340" s="247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25">
      <c r="A341" s="247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25">
      <c r="A342" s="247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25">
      <c r="A343" s="247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25">
      <c r="A344" s="247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25">
      <c r="A345" s="247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25">
      <c r="A346" s="247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25">
      <c r="A347" s="247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25">
      <c r="A348" s="247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25">
      <c r="A349" s="247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25">
      <c r="A350" s="247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25">
      <c r="A351" s="247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25">
      <c r="A352" s="247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25">
      <c r="A353" s="247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25">
      <c r="A354" s="247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25">
      <c r="A355" s="247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25">
      <c r="A356" s="247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25">
      <c r="A357" s="247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25">
      <c r="A358" s="247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25">
      <c r="A359" s="247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25">
      <c r="A360" s="247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25">
      <c r="A361" s="247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25">
      <c r="A362" s="247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25">
      <c r="A363" s="247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25">
      <c r="A364" s="247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25">
      <c r="A365" s="247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25">
      <c r="A366" s="247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25">
      <c r="A367" s="247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25">
      <c r="A368" s="247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25">
      <c r="A369" s="247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25">
      <c r="A370" s="247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25">
      <c r="A371" s="247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25">
      <c r="A372" s="247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25">
      <c r="A373" s="247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25">
      <c r="A374" s="247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25">
      <c r="A375" s="247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25">
      <c r="A376" s="247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25">
      <c r="A377" s="247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25">
      <c r="A378" s="247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25">
      <c r="A379" s="247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25">
      <c r="A380" s="247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25">
      <c r="A381" s="247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25">
      <c r="A382" s="247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25">
      <c r="A383" s="247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25">
      <c r="A384" s="247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25">
      <c r="A385" s="247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25">
      <c r="A386" s="247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25">
      <c r="A387" s="247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25">
      <c r="A388" s="247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25">
      <c r="A389" s="247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25">
      <c r="A390" s="247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25">
      <c r="A391" s="247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25">
      <c r="A392" s="247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25">
      <c r="A393" s="247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25">
      <c r="A394" s="247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25">
      <c r="A395" s="247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25">
      <c r="A396" s="247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25">
      <c r="A397" s="247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25">
      <c r="A398" s="247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25">
      <c r="A399" s="247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25">
      <c r="A400" s="247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25">
      <c r="A401" s="247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25">
      <c r="A402" s="247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25">
      <c r="A403" s="247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25">
      <c r="A404" s="247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25">
      <c r="A405" s="247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25">
      <c r="A406" s="247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25">
      <c r="A407" s="247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25">
      <c r="A408" s="247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25">
      <c r="A409" s="247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25">
      <c r="A410" s="247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25">
      <c r="A411" s="247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25">
      <c r="A412" s="247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25">
      <c r="A413" s="247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25">
      <c r="A414" s="247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25">
      <c r="A415" s="247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25">
      <c r="A416" s="247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25">
      <c r="A417" s="247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25">
      <c r="A418" s="247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25">
      <c r="A419" s="247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25">
      <c r="A420" s="247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25">
      <c r="A421" s="247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25">
      <c r="A422" s="247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25">
      <c r="A423" s="247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25">
      <c r="A424" s="247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25">
      <c r="A425" s="247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25">
      <c r="A426" s="247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25">
      <c r="A427" s="247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25">
      <c r="A428" s="247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25">
      <c r="A429" s="247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25">
      <c r="A430" s="247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25">
      <c r="A431" s="247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25">
      <c r="A432" s="247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25">
      <c r="A433" s="247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25">
      <c r="A434" s="247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25">
      <c r="A435" s="247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25">
      <c r="A436" s="247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25">
      <c r="A437" s="247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25">
      <c r="A438" s="247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25">
      <c r="A439" s="247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25">
      <c r="A440" s="247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25">
      <c r="A441" s="247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25">
      <c r="A442" s="247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25">
      <c r="A443" s="247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25">
      <c r="A444" s="247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25">
      <c r="A445" s="247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25">
      <c r="A446" s="247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25">
      <c r="A447" s="247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25">
      <c r="A448" s="247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25">
      <c r="A449" s="247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25">
      <c r="A450" s="247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25">
      <c r="A451" s="247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25">
      <c r="A452" s="247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25">
      <c r="A453" s="247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25">
      <c r="A454" s="247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25">
      <c r="A455" s="247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25">
      <c r="A456" s="247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25">
      <c r="A457" s="247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25">
      <c r="A458" s="247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25">
      <c r="A459" s="247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25">
      <c r="A460" s="247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25">
      <c r="A461" s="247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25">
      <c r="A462" s="247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25">
      <c r="A463" s="247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25">
      <c r="A464" s="247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25">
      <c r="A465" s="247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25">
      <c r="A466" s="247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25">
      <c r="A467" s="247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25">
      <c r="A468" s="247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25">
      <c r="A469" s="247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25">
      <c r="A470" s="247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25">
      <c r="A471" s="247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25">
      <c r="A472" s="247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25">
      <c r="A473" s="247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25">
      <c r="A474" s="247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25">
      <c r="A475" s="247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25">
      <c r="A476" s="247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25">
      <c r="A477" s="247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25">
      <c r="A478" s="247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25">
      <c r="A479" s="247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25">
      <c r="A480" s="247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25">
      <c r="A481" s="247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25">
      <c r="A482" s="247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25">
      <c r="A483" s="247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25">
      <c r="A484" s="247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25">
      <c r="A485" s="247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25">
      <c r="A486" s="247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25">
      <c r="A487" s="247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25">
      <c r="A488" s="247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25">
      <c r="A489" s="247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25">
      <c r="A490" s="247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25">
      <c r="A491" s="247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25">
      <c r="A492" s="247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25">
      <c r="A493" s="247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25">
      <c r="A494" s="247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25">
      <c r="A495" s="247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25">
      <c r="A496" s="247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25">
      <c r="A497" s="247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25">
      <c r="A498" s="247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25">
      <c r="A499" s="247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25">
      <c r="A500" s="247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25">
      <c r="A501" s="247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25">
      <c r="A502" s="247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25">
      <c r="A503" s="247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25">
      <c r="A504" s="247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25">
      <c r="A505" s="247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25">
      <c r="A506" s="247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25">
      <c r="A507" s="247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25">
      <c r="A508" s="247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25">
      <c r="A509" s="247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25">
      <c r="A510" s="247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25">
      <c r="A511" s="247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25">
      <c r="A512" s="247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25">
      <c r="A513" s="247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25">
      <c r="A514" s="247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25">
      <c r="A515" s="247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25">
      <c r="A516" s="247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25">
      <c r="A517" s="247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25">
      <c r="A518" s="247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25">
      <c r="A519" s="247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25">
      <c r="A520" s="247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25">
      <c r="A521" s="247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25">
      <c r="A522" s="247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25">
      <c r="A523" s="247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25">
      <c r="A524" s="247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25">
      <c r="A525" s="247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25">
      <c r="A526" s="247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25">
      <c r="A527" s="247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25">
      <c r="A528" s="247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25">
      <c r="A529" s="247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25">
      <c r="A530" s="247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25">
      <c r="A531" s="247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25">
      <c r="A532" s="247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25">
      <c r="A533" s="247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25">
      <c r="A534" s="247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25">
      <c r="A535" s="247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25">
      <c r="A536" s="247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25">
      <c r="A537" s="247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25">
      <c r="A538" s="247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25">
      <c r="A539" s="247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25">
      <c r="A540" s="247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25">
      <c r="A541" s="247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25">
      <c r="A542" s="247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25">
      <c r="A543" s="247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25">
      <c r="A544" s="247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25">
      <c r="A545" s="247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25">
      <c r="A546" s="247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25">
      <c r="A547" s="247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25">
      <c r="A548" s="247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25">
      <c r="A549" s="247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25">
      <c r="A550" s="247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25">
      <c r="A551" s="247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25">
      <c r="A552" s="247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25">
      <c r="A553" s="247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25">
      <c r="A554" s="247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25">
      <c r="A555" s="247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25">
      <c r="A556" s="247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25">
      <c r="A557" s="247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25">
      <c r="A558" s="247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25">
      <c r="A559" s="247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25">
      <c r="A560" s="247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25">
      <c r="A561" s="247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25">
      <c r="A562" s="247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25">
      <c r="A563" s="247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25">
      <c r="A564" s="247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25">
      <c r="A565" s="247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25">
      <c r="A566" s="247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25">
      <c r="A567" s="247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25">
      <c r="A568" s="247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25">
      <c r="A569" s="247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25">
      <c r="A570" s="247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25">
      <c r="A571" s="247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25">
      <c r="A572" s="247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25">
      <c r="A573" s="247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25">
      <c r="A574" s="247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25">
      <c r="A575" s="247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25">
      <c r="A576" s="247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25">
      <c r="A577" s="247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25">
      <c r="A578" s="247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25">
      <c r="A579" s="247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25">
      <c r="A580" s="247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25">
      <c r="A581" s="247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25">
      <c r="A582" s="247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25">
      <c r="A583" s="247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25">
      <c r="A584" s="247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25">
      <c r="A585" s="247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25">
      <c r="A586" s="247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25">
      <c r="A587" s="247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25">
      <c r="A588" s="247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25">
      <c r="A589" s="247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25">
      <c r="A590" s="247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25">
      <c r="A591" s="247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25">
      <c r="A592" s="247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25">
      <c r="A593" s="247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25">
      <c r="A594" s="247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25">
      <c r="A595" s="247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25">
      <c r="A596" s="247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25">
      <c r="A597" s="247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25">
      <c r="A598" s="247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25">
      <c r="A599" s="247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25">
      <c r="A600" s="247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25">
      <c r="A601" s="247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25">
      <c r="A602" s="247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25">
      <c r="A603" s="247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25">
      <c r="A604" s="247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25">
      <c r="A605" s="247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25">
      <c r="A606" s="247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25">
      <c r="A607" s="247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25">
      <c r="A608" s="247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25">
      <c r="A609" s="247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25">
      <c r="A610" s="247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25">
      <c r="A611" s="247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25">
      <c r="A612" s="247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25">
      <c r="A613" s="247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25">
      <c r="A614" s="247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25">
      <c r="A615" s="247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25">
      <c r="A616" s="247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25">
      <c r="A617" s="247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25">
      <c r="A618" s="247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25">
      <c r="A619" s="247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25">
      <c r="A620" s="247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25">
      <c r="A621" s="247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25">
      <c r="A622" s="247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25">
      <c r="A623" s="247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25">
      <c r="A624" s="247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25">
      <c r="A625" s="247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25">
      <c r="A626" s="247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25">
      <c r="A627" s="247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25">
      <c r="A628" s="247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25">
      <c r="A629" s="247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25">
      <c r="A630" s="247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25">
      <c r="A631" s="247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25">
      <c r="A632" s="247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25">
      <c r="A633" s="247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25">
      <c r="A634" s="247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25">
      <c r="A635" s="247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25">
      <c r="A636" s="247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25">
      <c r="A637" s="247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25">
      <c r="A638" s="247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25">
      <c r="A639" s="247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25">
      <c r="A640" s="247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25">
      <c r="A641" s="247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25">
      <c r="A642" s="247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25">
      <c r="A643" s="247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25">
      <c r="A644" s="247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25">
      <c r="A645" s="247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25">
      <c r="A646" s="247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25">
      <c r="A647" s="247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25">
      <c r="A648" s="247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25">
      <c r="A649" s="247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25">
      <c r="A650" s="247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25">
      <c r="A651" s="247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25">
      <c r="A652" s="247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25">
      <c r="A653" s="247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25">
      <c r="A654" s="247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25">
      <c r="A655" s="247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25">
      <c r="A656" s="247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25">
      <c r="A657" s="247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25">
      <c r="A658" s="247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25">
      <c r="A659" s="247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25">
      <c r="A660" s="247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25">
      <c r="A661" s="247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25">
      <c r="A662" s="247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25">
      <c r="A663" s="247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25">
      <c r="A664" s="247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25">
      <c r="A665" s="247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25">
      <c r="A666" s="247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25">
      <c r="A667" s="247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25">
      <c r="A668" s="247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25">
      <c r="A669" s="247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25">
      <c r="A670" s="247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25">
      <c r="A671" s="247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25">
      <c r="A672" s="247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25">
      <c r="A673" s="247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25">
      <c r="A674" s="247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25">
      <c r="A675" s="247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25">
      <c r="A676" s="247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25">
      <c r="A677" s="247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25">
      <c r="A678" s="247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25">
      <c r="A679" s="247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25">
      <c r="A680" s="247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25">
      <c r="A681" s="247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25">
      <c r="A682" s="247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25">
      <c r="A683" s="247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25">
      <c r="A684" s="247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25">
      <c r="A685" s="247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25">
      <c r="A686" s="247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25">
      <c r="A687" s="247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25">
      <c r="A688" s="247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25">
      <c r="A689" s="247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25">
      <c r="A690" s="247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25">
      <c r="A691" s="247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25">
      <c r="A692" s="247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25">
      <c r="A693" s="247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25">
      <c r="A694" s="247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25">
      <c r="A695" s="247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25">
      <c r="A696" s="247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25">
      <c r="A697" s="247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25">
      <c r="A698" s="247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25">
      <c r="A699" s="247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25">
      <c r="A700" s="247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25">
      <c r="A701" s="247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25">
      <c r="A702" s="247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25">
      <c r="A703" s="247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25">
      <c r="A704" s="247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25">
      <c r="A705" s="247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25">
      <c r="A706" s="247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25">
      <c r="A707" s="247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25">
      <c r="A708" s="247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25">
      <c r="A709" s="247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25">
      <c r="A710" s="247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25">
      <c r="A711" s="247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25">
      <c r="A712" s="247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25">
      <c r="A713" s="247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25">
      <c r="A714" s="247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25">
      <c r="A715" s="247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25">
      <c r="A716" s="247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25">
      <c r="A717" s="247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25">
      <c r="A718" s="247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25">
      <c r="A719" s="247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25">
      <c r="A720" s="247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25">
      <c r="A721" s="247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25">
      <c r="A722" s="247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25">
      <c r="A723" s="247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25">
      <c r="A724" s="247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25">
      <c r="A725" s="247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25">
      <c r="A726" s="247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25">
      <c r="A727" s="247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25">
      <c r="A728" s="247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25">
      <c r="A729" s="247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25">
      <c r="A730" s="247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25">
      <c r="A731" s="247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25">
      <c r="A732" s="247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25">
      <c r="A733" s="247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25">
      <c r="A734" s="247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25">
      <c r="A735" s="247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25">
      <c r="A736" s="247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25">
      <c r="A737" s="247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25">
      <c r="A738" s="247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25">
      <c r="A739" s="247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25">
      <c r="A740" s="247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25">
      <c r="A741" s="247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25">
      <c r="A742" s="247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25">
      <c r="A743" s="247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25">
      <c r="A744" s="247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25">
      <c r="A745" s="247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25">
      <c r="A746" s="247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25">
      <c r="A747" s="247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25">
      <c r="A748" s="247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25">
      <c r="A749" s="247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25">
      <c r="A750" s="247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25">
      <c r="A751" s="247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25">
      <c r="A752" s="247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25">
      <c r="A753" s="247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25">
      <c r="A754" s="247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25">
      <c r="A755" s="247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25">
      <c r="A756" s="247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25">
      <c r="A757" s="247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25">
      <c r="A758" s="247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25">
      <c r="A759" s="247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25">
      <c r="A760" s="247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25">
      <c r="A761" s="247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25">
      <c r="A762" s="247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25">
      <c r="A763" s="247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25">
      <c r="A764" s="247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25">
      <c r="A765" s="247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25">
      <c r="A766" s="247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25">
      <c r="A767" s="247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25">
      <c r="A768" s="247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25">
      <c r="A769" s="247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25">
      <c r="A770" s="247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25">
      <c r="A771" s="247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25">
      <c r="A772" s="247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25">
      <c r="A773" s="247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25">
      <c r="A774" s="247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25">
      <c r="A775" s="247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25">
      <c r="A776" s="247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25">
      <c r="A777" s="247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25">
      <c r="A778" s="247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25">
      <c r="A779" s="247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25">
      <c r="A780" s="247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25">
      <c r="A781" s="247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25">
      <c r="A782" s="247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25">
      <c r="A783" s="247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25">
      <c r="A784" s="247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25">
      <c r="A785" s="247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25">
      <c r="A786" s="247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25">
      <c r="A787" s="247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25">
      <c r="A788" s="247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25">
      <c r="A789" s="247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25">
      <c r="A790" s="247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25">
      <c r="A791" s="247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25">
      <c r="A792" s="247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25">
      <c r="A793" s="247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25">
      <c r="A794" s="247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25">
      <c r="A795" s="247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25">
      <c r="A796" s="247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25">
      <c r="A797" s="247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25">
      <c r="A798" s="247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25">
      <c r="A799" s="247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25">
      <c r="A800" s="247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25">
      <c r="A801" s="247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25">
      <c r="A802" s="247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25">
      <c r="A803" s="247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25">
      <c r="A804" s="247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25">
      <c r="A805" s="247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25">
      <c r="A806" s="247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25">
      <c r="A807" s="247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25">
      <c r="A808" s="247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25">
      <c r="A809" s="247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25">
      <c r="A810" s="247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25">
      <c r="A811" s="247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25">
      <c r="A812" s="247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25">
      <c r="A813" s="247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25">
      <c r="A814" s="247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25">
      <c r="A815" s="247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25">
      <c r="A816" s="247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25">
      <c r="A817" s="247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25">
      <c r="A818" s="247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25">
      <c r="A819" s="247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25">
      <c r="A820" s="247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25">
      <c r="A821" s="247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25">
      <c r="A822" s="247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25">
      <c r="A823" s="247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25">
      <c r="A824" s="247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25">
      <c r="A825" s="247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25">
      <c r="A826" s="247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25">
      <c r="A827" s="247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25">
      <c r="A828" s="247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25">
      <c r="A829" s="247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25">
      <c r="A830" s="247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25">
      <c r="A831" s="247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25">
      <c r="A832" s="247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25">
      <c r="A833" s="247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25">
      <c r="A834" s="247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25">
      <c r="A835" s="247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25">
      <c r="A836" s="247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25">
      <c r="A837" s="247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25">
      <c r="A838" s="247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25">
      <c r="A839" s="247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25">
      <c r="A840" s="247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25">
      <c r="A841" s="247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25">
      <c r="A842" s="247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25">
      <c r="A843" s="247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25">
      <c r="A844" s="247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25">
      <c r="A845" s="247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25">
      <c r="A846" s="247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25">
      <c r="A847" s="247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25">
      <c r="A848" s="247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25">
      <c r="A849" s="247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25">
      <c r="A850" s="247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25">
      <c r="A851" s="247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25">
      <c r="A852" s="247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25">
      <c r="A853" s="247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25">
      <c r="A854" s="247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25">
      <c r="A855" s="247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25">
      <c r="A856" s="247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25">
      <c r="A857" s="247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25">
      <c r="A858" s="247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25">
      <c r="A859" s="247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25">
      <c r="A860" s="247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25">
      <c r="A861" s="247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25">
      <c r="A862" s="247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25">
      <c r="A863" s="247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25">
      <c r="A864" s="247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25">
      <c r="A865" s="247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25">
      <c r="A866" s="247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25">
      <c r="A867" s="247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25">
      <c r="A868" s="247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25">
      <c r="A869" s="247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25">
      <c r="A870" s="247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25">
      <c r="A871" s="247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25">
      <c r="A872" s="247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25">
      <c r="A873" s="247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25">
      <c r="A874" s="247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25">
      <c r="A875" s="247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25">
      <c r="A876" s="247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25">
      <c r="A877" s="247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25">
      <c r="A878" s="247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25">
      <c r="A879" s="247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25">
      <c r="A880" s="247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25">
      <c r="A881" s="247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25">
      <c r="A882" s="247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25">
      <c r="A883" s="247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25">
      <c r="A884" s="247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25">
      <c r="A885" s="247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25">
      <c r="A886" s="247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25">
      <c r="A887" s="247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25">
      <c r="A888" s="247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25">
      <c r="A889" s="247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25">
      <c r="A890" s="247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25">
      <c r="A891" s="247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25">
      <c r="A892" s="247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25">
      <c r="A893" s="247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25">
      <c r="A894" s="247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25">
      <c r="A895" s="247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25">
      <c r="A896" s="247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25">
      <c r="A897" s="247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25">
      <c r="A898" s="247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25">
      <c r="A899" s="247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25">
      <c r="A900" s="247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25">
      <c r="A901" s="247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25">
      <c r="A902" s="247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25">
      <c r="A903" s="247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25">
      <c r="A904" s="247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25">
      <c r="A905" s="247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25">
      <c r="A906" s="247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25">
      <c r="A907" s="247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25">
      <c r="A908" s="247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25">
      <c r="A909" s="247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25">
      <c r="A910" s="247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25">
      <c r="A911" s="247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25">
      <c r="A912" s="247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25">
      <c r="A913" s="247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25">
      <c r="A914" s="247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25">
      <c r="A915" s="247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25">
      <c r="A916" s="247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25">
      <c r="A917" s="247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25">
      <c r="A918" s="247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25">
      <c r="A919" s="247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25">
      <c r="A920" s="247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25">
      <c r="A921" s="247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25">
      <c r="A922" s="247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25">
      <c r="A923" s="247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25">
      <c r="A924" s="247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25">
      <c r="A925" s="247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25">
      <c r="A926" s="247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25">
      <c r="A927" s="247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25">
      <c r="A928" s="247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25">
      <c r="A929" s="247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25">
      <c r="A930" s="247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25">
      <c r="A931" s="247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25">
      <c r="A932" s="247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25">
      <c r="A933" s="247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25">
      <c r="A934" s="247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25">
      <c r="A935" s="247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25">
      <c r="A936" s="247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25">
      <c r="A937" s="247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25">
      <c r="A938" s="247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25">
      <c r="A939" s="247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25">
      <c r="A940" s="247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25">
      <c r="A941" s="247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25">
      <c r="A942" s="247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25">
      <c r="A943" s="247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25">
      <c r="A944" s="247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25">
      <c r="A945" s="247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25">
      <c r="A946" s="247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25">
      <c r="A947" s="247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25">
      <c r="A948" s="247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25">
      <c r="A949" s="247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25">
      <c r="A950" s="247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25">
      <c r="A951" s="247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25">
      <c r="A952" s="247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25">
      <c r="A953" s="247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25">
      <c r="A954" s="247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25">
      <c r="A955" s="247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25">
      <c r="A956" s="247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25">
      <c r="A957" s="247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25">
      <c r="A958" s="247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25">
      <c r="A959" s="247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25">
      <c r="A960" s="247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25">
      <c r="A961" s="247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25">
      <c r="A962" s="247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25">
      <c r="A963" s="247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25">
      <c r="A964" s="247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25">
      <c r="A965" s="247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25">
      <c r="A966" s="247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25">
      <c r="A967" s="247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25">
      <c r="A968" s="247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25">
      <c r="A969" s="247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25">
      <c r="A970" s="247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25">
      <c r="A971" s="247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25">
      <c r="A972" s="247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25">
      <c r="A973" s="247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25">
      <c r="A974" s="247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25">
      <c r="A975" s="247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25">
      <c r="A976" s="247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25">
      <c r="A977" s="247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25">
      <c r="A978" s="247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25">
      <c r="A979" s="247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25">
      <c r="A980" s="247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25">
      <c r="A981" s="247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25">
      <c r="A982" s="247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25">
      <c r="A983" s="247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25">
      <c r="A984" s="247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25">
      <c r="A985" s="247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25">
      <c r="A986" s="247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25">
      <c r="A987" s="247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25">
      <c r="A988" s="247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25">
      <c r="A989" s="247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25">
      <c r="A990" s="247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25">
      <c r="A991" s="247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25">
      <c r="A992" s="247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25">
      <c r="A993" s="247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25">
      <c r="A994" s="247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25">
      <c r="A995" s="247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25">
      <c r="A996" s="247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25">
      <c r="A997" s="247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25">
      <c r="A998" s="247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25">
      <c r="A999" s="247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25">
      <c r="A1000" s="247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35">
    <mergeCell ref="A2:A3"/>
    <mergeCell ref="B2:B3"/>
    <mergeCell ref="C2:C3"/>
    <mergeCell ref="D2:D3"/>
    <mergeCell ref="D5:D10"/>
    <mergeCell ref="D12:D18"/>
    <mergeCell ref="D19:D21"/>
    <mergeCell ref="D22:D24"/>
    <mergeCell ref="D25:D27"/>
    <mergeCell ref="D28:D30"/>
    <mergeCell ref="D31:D33"/>
    <mergeCell ref="D34:D36"/>
    <mergeCell ref="D37:D42"/>
    <mergeCell ref="D43:D48"/>
    <mergeCell ref="D49:D54"/>
    <mergeCell ref="D55:D58"/>
    <mergeCell ref="D59:D63"/>
    <mergeCell ref="D64:D67"/>
    <mergeCell ref="D68:D71"/>
    <mergeCell ref="D72:D75"/>
    <mergeCell ref="D76:D79"/>
    <mergeCell ref="A134:E134"/>
    <mergeCell ref="A135:E135"/>
    <mergeCell ref="A136:E136"/>
    <mergeCell ref="A137:E137"/>
    <mergeCell ref="A138:E138"/>
    <mergeCell ref="A139:E139"/>
    <mergeCell ref="A140:E140"/>
    <mergeCell ref="D80:D83"/>
    <mergeCell ref="D84:D87"/>
    <mergeCell ref="D88:D95"/>
    <mergeCell ref="D96:D103"/>
    <mergeCell ref="D104:D111"/>
    <mergeCell ref="D112:D118"/>
    <mergeCell ref="A133:E133"/>
  </mergeCells>
  <pageMargins left="0.39370078740157483" right="0.39370078740157483" top="0.39370078740157483" bottom="0.39370078740157483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ПРАВИЛА</vt:lpstr>
      <vt:lpstr>БЛАНК ЗАКАЗА на К-модуль</vt:lpstr>
      <vt:lpstr>БД СПИСКОМ Цены Фасады</vt:lpstr>
      <vt:lpstr>БД Фасады</vt:lpstr>
      <vt:lpstr>Расчёт МОДУЛЕЙ</vt:lpstr>
      <vt:lpstr>Категории Пленки ПВХ</vt:lpstr>
      <vt:lpstr>БД Категории пленок+ списки</vt:lpstr>
      <vt:lpstr>Верхние модули</vt:lpstr>
      <vt:lpstr>Нижние модули</vt:lpstr>
      <vt:lpstr>Верхние модули (р)</vt:lpstr>
      <vt:lpstr>Нижние модули (р)</vt:lpstr>
      <vt:lpstr>Для пометок</vt:lpstr>
      <vt:lpstr>БД МОДУЛИ</vt:lpstr>
      <vt:lpstr>БД ЛДСП</vt:lpstr>
      <vt:lpstr>БД Цены</vt:lpstr>
      <vt:lpstr>ОСОБЕННОСТИ ДЛЯ ВПМФ</vt:lpstr>
      <vt:lpstr>БД Сергей ОБЩИЙ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Наумова Вера</cp:lastModifiedBy>
  <dcterms:created xsi:type="dcterms:W3CDTF">2006-11-28T10:41:36Z</dcterms:created>
  <dcterms:modified xsi:type="dcterms:W3CDTF">2024-03-27T11:55:58Z</dcterms:modified>
</cp:coreProperties>
</file>